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quent\OneDrive\Personnel\Dépenses\Dépenses type\Tableau vierge\"/>
    </mc:Choice>
  </mc:AlternateContent>
  <xr:revisionPtr revIDLastSave="1736" documentId="6_{223320E6-D5C0-4920-924F-2C264B35A78B}" xr6:coauthVersionLast="41" xr6:coauthVersionMax="41" xr10:uidLastSave="{974784AA-C7EB-4D5A-86DA-CF0E40C40001}"/>
  <bookViews>
    <workbookView xWindow="-120" yWindow="-120" windowWidth="29040" windowHeight="16440" tabRatio="729" activeTab="3" xr2:uid="{00000000-000D-0000-FFFF-FFFF00000000}"/>
  </bookViews>
  <sheets>
    <sheet name="DONNEE" sheetId="65" r:id="rId1"/>
    <sheet name="LISTING" sheetId="12" r:id="rId2"/>
    <sheet name="CATEGORIE" sheetId="64" r:id="rId3"/>
    <sheet name="TEST 1" sheetId="63" r:id="rId4"/>
  </sheets>
  <definedNames>
    <definedName name="_xlnm._FilterDatabase" localSheetId="1" hidden="1">LISTING!#REF!</definedName>
    <definedName name="tableau2">'TEST 1'!#REF!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63" l="1"/>
  <c r="D2" i="63"/>
  <c r="C3" i="63"/>
  <c r="C2" i="63"/>
  <c r="M3" i="63"/>
  <c r="L3" i="63"/>
  <c r="K3" i="63"/>
  <c r="J3" i="63"/>
  <c r="I3" i="63"/>
  <c r="H3" i="63"/>
  <c r="G3" i="63"/>
  <c r="F3" i="63"/>
  <c r="E3" i="63"/>
  <c r="M2" i="63"/>
  <c r="L2" i="63"/>
  <c r="K2" i="63"/>
  <c r="J2" i="63"/>
  <c r="I2" i="63"/>
  <c r="H2" i="63"/>
  <c r="G2" i="63"/>
  <c r="F2" i="63"/>
  <c r="E2" i="63"/>
  <c r="B2" i="63"/>
  <c r="B3" i="63"/>
  <c r="B41" i="63"/>
  <c r="B42" i="63" s="1"/>
  <c r="B43" i="63" s="1"/>
  <c r="B44" i="63" s="1"/>
  <c r="B45" i="63" s="1"/>
  <c r="B46" i="63" s="1"/>
  <c r="B47" i="63" s="1"/>
  <c r="B48" i="63" s="1"/>
  <c r="B49" i="63" s="1"/>
  <c r="B50" i="63" s="1"/>
  <c r="B51" i="63" s="1"/>
  <c r="B52" i="63" s="1"/>
  <c r="B53" i="63" s="1"/>
  <c r="B54" i="63" s="1"/>
  <c r="B55" i="63" s="1"/>
  <c r="B56" i="63" s="1"/>
  <c r="B57" i="63" s="1"/>
  <c r="B58" i="63" s="1"/>
  <c r="B59" i="63" s="1"/>
  <c r="B60" i="63" s="1"/>
  <c r="B61" i="63" s="1"/>
  <c r="B62" i="63" s="1"/>
  <c r="B63" i="63" s="1"/>
  <c r="B64" i="63" s="1"/>
  <c r="B65" i="63" s="1"/>
  <c r="B66" i="63" s="1"/>
  <c r="B67" i="63" s="1"/>
  <c r="B68" i="63" s="1"/>
  <c r="B69" i="63" s="1"/>
  <c r="B70" i="63" s="1"/>
  <c r="B71" i="63" s="1"/>
  <c r="B72" i="63" s="1"/>
  <c r="B73" i="63" s="1"/>
  <c r="B74" i="63" s="1"/>
  <c r="B75" i="63" s="1"/>
  <c r="B76" i="63" s="1"/>
  <c r="B77" i="63" s="1"/>
  <c r="B78" i="63" s="1"/>
  <c r="B79" i="63" s="1"/>
  <c r="B80" i="63" s="1"/>
  <c r="B81" i="63" s="1"/>
  <c r="B82" i="63" s="1"/>
  <c r="B83" i="63" s="1"/>
  <c r="B84" i="63" s="1"/>
  <c r="B85" i="63" s="1"/>
  <c r="B86" i="63" s="1"/>
  <c r="B87" i="63" s="1"/>
  <c r="B88" i="63" s="1"/>
  <c r="B89" i="63" s="1"/>
  <c r="B90" i="63" s="1"/>
  <c r="B91" i="63" s="1"/>
  <c r="B92" i="63" s="1"/>
  <c r="B93" i="63" s="1"/>
  <c r="B94" i="63" s="1"/>
  <c r="B95" i="63" s="1"/>
  <c r="B96" i="63" s="1"/>
  <c r="B97" i="63" s="1"/>
  <c r="B98" i="63" s="1"/>
  <c r="B99" i="63" s="1"/>
  <c r="B100" i="63" s="1"/>
  <c r="B101" i="63" s="1"/>
  <c r="B102" i="63" s="1"/>
  <c r="B103" i="63" s="1"/>
  <c r="B104" i="63" s="1"/>
  <c r="B105" i="63" s="1"/>
  <c r="B106" i="63" s="1"/>
  <c r="B107" i="63" s="1"/>
  <c r="B108" i="63" s="1"/>
  <c r="B109" i="63" s="1"/>
  <c r="B110" i="63" s="1"/>
  <c r="B111" i="63" s="1"/>
  <c r="B112" i="63" s="1"/>
  <c r="B113" i="63" s="1"/>
  <c r="B114" i="63" s="1"/>
  <c r="B115" i="63" s="1"/>
  <c r="B116" i="63" s="1"/>
  <c r="B117" i="63" s="1"/>
  <c r="B118" i="63" s="1"/>
  <c r="B119" i="63" s="1"/>
  <c r="B120" i="63" s="1"/>
  <c r="B121" i="63" s="1"/>
  <c r="B122" i="63" s="1"/>
  <c r="B123" i="63" s="1"/>
  <c r="B124" i="63" s="1"/>
  <c r="B125" i="63" s="1"/>
  <c r="B126" i="63" s="1"/>
  <c r="B127" i="63" s="1"/>
  <c r="B128" i="63" s="1"/>
  <c r="B129" i="63" s="1"/>
  <c r="B130" i="63" s="1"/>
  <c r="B131" i="63" s="1"/>
  <c r="B132" i="63" s="1"/>
  <c r="B133" i="63" s="1"/>
  <c r="B134" i="63" s="1"/>
  <c r="B135" i="63" s="1"/>
  <c r="B136" i="63" s="1"/>
  <c r="B137" i="63" s="1"/>
  <c r="B138" i="63" s="1"/>
  <c r="B139" i="63" s="1"/>
  <c r="B140" i="63" s="1"/>
  <c r="B141" i="63" s="1"/>
  <c r="B142" i="63" s="1"/>
  <c r="B143" i="63" s="1"/>
  <c r="B144" i="63" s="1"/>
  <c r="B145" i="63" s="1"/>
  <c r="B146" i="63" s="1"/>
  <c r="B147" i="63" s="1"/>
  <c r="B148" i="63" s="1"/>
  <c r="B149" i="63" s="1"/>
  <c r="B150" i="63" s="1"/>
  <c r="B151" i="63" s="1"/>
  <c r="B152" i="63" s="1"/>
  <c r="B153" i="63" s="1"/>
  <c r="B154" i="63" s="1"/>
  <c r="B155" i="63" s="1"/>
  <c r="B156" i="63" s="1"/>
  <c r="B157" i="63" s="1"/>
  <c r="B158" i="63" s="1"/>
  <c r="B159" i="63" s="1"/>
  <c r="B160" i="63" s="1"/>
  <c r="B161" i="63" s="1"/>
  <c r="B162" i="63" s="1"/>
  <c r="B163" i="63" s="1"/>
  <c r="B164" i="63" s="1"/>
  <c r="B165" i="63" s="1"/>
  <c r="B166" i="63" s="1"/>
  <c r="B167" i="63" s="1"/>
  <c r="B168" i="63" s="1"/>
  <c r="B169" i="63" s="1"/>
  <c r="B170" i="63" s="1"/>
  <c r="B171" i="63" s="1"/>
  <c r="B172" i="63" s="1"/>
  <c r="B173" i="63" s="1"/>
  <c r="B174" i="63" s="1"/>
  <c r="B175" i="63" s="1"/>
  <c r="B176" i="63" s="1"/>
  <c r="B177" i="63" s="1"/>
  <c r="B178" i="63" s="1"/>
  <c r="B179" i="63" s="1"/>
  <c r="B180" i="63" s="1"/>
  <c r="B181" i="63" s="1"/>
  <c r="B182" i="63" s="1"/>
  <c r="B183" i="63" s="1"/>
  <c r="B184" i="63" s="1"/>
  <c r="B185" i="63" s="1"/>
  <c r="B186" i="63" s="1"/>
  <c r="B187" i="63" s="1"/>
  <c r="E118" i="12" l="1"/>
  <c r="E119" i="12"/>
  <c r="E120" i="12"/>
  <c r="E121" i="12"/>
  <c r="E122" i="12"/>
  <c r="E123" i="12"/>
  <c r="C42" i="63"/>
  <c r="C43" i="63"/>
  <c r="C44" i="63"/>
  <c r="C45" i="63"/>
  <c r="C46" i="63"/>
  <c r="C47" i="63"/>
  <c r="C48" i="63"/>
  <c r="C49" i="63"/>
  <c r="C50" i="63"/>
  <c r="C51" i="63"/>
  <c r="C52" i="63"/>
  <c r="C53" i="63"/>
  <c r="C54" i="63"/>
  <c r="C55" i="63"/>
  <c r="C56" i="63"/>
  <c r="C57" i="63"/>
  <c r="C58" i="63"/>
  <c r="C59" i="63"/>
  <c r="C60" i="63"/>
  <c r="C61" i="63"/>
  <c r="C62" i="63"/>
  <c r="C63" i="63"/>
  <c r="C64" i="63"/>
  <c r="C65" i="63"/>
  <c r="C66" i="63"/>
  <c r="C67" i="63"/>
  <c r="C68" i="63"/>
  <c r="C69" i="63"/>
  <c r="C70" i="63"/>
  <c r="C71" i="63"/>
  <c r="C72" i="63"/>
  <c r="C73" i="63"/>
  <c r="C74" i="63"/>
  <c r="C75" i="63"/>
  <c r="C76" i="63"/>
  <c r="C77" i="63"/>
  <c r="C78" i="63"/>
  <c r="C79" i="63"/>
  <c r="C80" i="63"/>
  <c r="C81" i="63"/>
  <c r="C82" i="63"/>
  <c r="C83" i="63"/>
  <c r="C84" i="63"/>
  <c r="C85" i="63"/>
  <c r="C86" i="63"/>
  <c r="C87" i="63"/>
  <c r="C88" i="63"/>
  <c r="C89" i="63"/>
  <c r="C90" i="63"/>
  <c r="C91" i="63"/>
  <c r="C92" i="63"/>
  <c r="C93" i="63"/>
  <c r="C94" i="63"/>
  <c r="C95" i="63"/>
  <c r="C96" i="63"/>
  <c r="C97" i="63"/>
  <c r="C98" i="63"/>
  <c r="C99" i="63"/>
  <c r="C100" i="63"/>
  <c r="C101" i="63"/>
  <c r="C102" i="63"/>
  <c r="C103" i="63"/>
  <c r="C104" i="63"/>
  <c r="C105" i="63"/>
  <c r="C106" i="63"/>
  <c r="C107" i="63"/>
  <c r="C108" i="63"/>
  <c r="C109" i="63"/>
  <c r="C110" i="63"/>
  <c r="C111" i="63"/>
  <c r="C112" i="63"/>
  <c r="C113" i="63"/>
  <c r="C114" i="63"/>
  <c r="C115" i="63"/>
  <c r="C116" i="63"/>
  <c r="C117" i="63"/>
  <c r="C118" i="63"/>
  <c r="C119" i="63"/>
  <c r="C120" i="63"/>
  <c r="C121" i="63"/>
  <c r="C122" i="63"/>
  <c r="C123" i="63"/>
  <c r="C124" i="63"/>
  <c r="C125" i="63"/>
  <c r="C126" i="63"/>
  <c r="C127" i="63"/>
  <c r="C128" i="63"/>
  <c r="C129" i="63"/>
  <c r="C130" i="63"/>
  <c r="C131" i="63"/>
  <c r="C132" i="63"/>
  <c r="C133" i="63"/>
  <c r="C134" i="63"/>
  <c r="C135" i="63"/>
  <c r="C136" i="63"/>
  <c r="C137" i="63"/>
  <c r="C138" i="63"/>
  <c r="C139" i="63"/>
  <c r="C140" i="63"/>
  <c r="C141" i="63"/>
  <c r="C142" i="63"/>
  <c r="C143" i="63"/>
  <c r="C144" i="63"/>
  <c r="C145" i="63"/>
  <c r="C146" i="63"/>
  <c r="C147" i="63"/>
  <c r="C148" i="63"/>
  <c r="C149" i="63"/>
  <c r="C150" i="63"/>
  <c r="C151" i="63"/>
  <c r="C152" i="63"/>
  <c r="C153" i="63"/>
  <c r="C154" i="63"/>
  <c r="C155" i="63"/>
  <c r="C156" i="63"/>
  <c r="C157" i="63"/>
  <c r="C158" i="63"/>
  <c r="C159" i="63"/>
  <c r="C160" i="63"/>
  <c r="C161" i="63"/>
  <c r="C162" i="63"/>
  <c r="C163" i="63"/>
  <c r="C164" i="63"/>
  <c r="C165" i="63"/>
  <c r="C166" i="63"/>
  <c r="C167" i="63"/>
  <c r="C168" i="63"/>
  <c r="C169" i="63"/>
  <c r="C170" i="63"/>
  <c r="C171" i="63"/>
  <c r="C172" i="63"/>
  <c r="C173" i="63"/>
  <c r="C174" i="63"/>
  <c r="C175" i="63"/>
  <c r="C176" i="63"/>
  <c r="C177" i="63"/>
  <c r="C178" i="63"/>
  <c r="C179" i="63"/>
  <c r="C180" i="63"/>
  <c r="C181" i="63"/>
  <c r="C182" i="63"/>
  <c r="C183" i="63"/>
  <c r="C184" i="63"/>
  <c r="C185" i="63"/>
  <c r="C186" i="63"/>
  <c r="C187" i="63"/>
  <c r="C41" i="63"/>
  <c r="E42" i="63"/>
  <c r="E43" i="63"/>
  <c r="E44" i="63"/>
  <c r="E45" i="63"/>
  <c r="E46" i="63"/>
  <c r="E47" i="63"/>
  <c r="E48" i="63"/>
  <c r="E49" i="63"/>
  <c r="E50" i="63"/>
  <c r="E51" i="63"/>
  <c r="E52" i="63"/>
  <c r="E53" i="63"/>
  <c r="E54" i="63"/>
  <c r="E55" i="63"/>
  <c r="E56" i="63"/>
  <c r="E57" i="63"/>
  <c r="E58" i="63"/>
  <c r="E59" i="63"/>
  <c r="E60" i="63"/>
  <c r="E61" i="63"/>
  <c r="E62" i="63"/>
  <c r="E63" i="63"/>
  <c r="E64" i="63"/>
  <c r="E65" i="63"/>
  <c r="E66" i="63"/>
  <c r="E67" i="63"/>
  <c r="E68" i="63"/>
  <c r="E69" i="63"/>
  <c r="E70" i="63"/>
  <c r="E71" i="63"/>
  <c r="E72" i="63"/>
  <c r="E73" i="63"/>
  <c r="E74" i="63"/>
  <c r="E75" i="63"/>
  <c r="E76" i="63"/>
  <c r="E77" i="63"/>
  <c r="E78" i="63"/>
  <c r="E79" i="63"/>
  <c r="E80" i="63"/>
  <c r="E81" i="63"/>
  <c r="E82" i="63"/>
  <c r="E83" i="63"/>
  <c r="E84" i="63"/>
  <c r="E85" i="63"/>
  <c r="E86" i="63"/>
  <c r="E87" i="63"/>
  <c r="E88" i="63"/>
  <c r="E89" i="63"/>
  <c r="E90" i="63"/>
  <c r="E91" i="63"/>
  <c r="E92" i="63"/>
  <c r="E93" i="63"/>
  <c r="E94" i="63"/>
  <c r="E95" i="63"/>
  <c r="E96" i="63"/>
  <c r="E97" i="63"/>
  <c r="E98" i="63"/>
  <c r="E99" i="63"/>
  <c r="E100" i="63"/>
  <c r="E101" i="63"/>
  <c r="E102" i="63"/>
  <c r="E103" i="63"/>
  <c r="E104" i="63"/>
  <c r="E105" i="63"/>
  <c r="E106" i="63"/>
  <c r="E107" i="63"/>
  <c r="E108" i="63"/>
  <c r="E109" i="63"/>
  <c r="E110" i="63"/>
  <c r="E111" i="63"/>
  <c r="E112" i="63"/>
  <c r="E113" i="63"/>
  <c r="E114" i="63"/>
  <c r="E115" i="63"/>
  <c r="E116" i="63"/>
  <c r="E117" i="63"/>
  <c r="E118" i="63"/>
  <c r="E119" i="63"/>
  <c r="E120" i="63"/>
  <c r="E121" i="63"/>
  <c r="E122" i="63"/>
  <c r="E123" i="63"/>
  <c r="E124" i="63"/>
  <c r="E125" i="63"/>
  <c r="E126" i="63"/>
  <c r="E127" i="63"/>
  <c r="E128" i="63"/>
  <c r="E129" i="63"/>
  <c r="E130" i="63"/>
  <c r="E131" i="63"/>
  <c r="E132" i="63"/>
  <c r="E133" i="63"/>
  <c r="E134" i="63"/>
  <c r="E135" i="63"/>
  <c r="E136" i="63"/>
  <c r="E137" i="63"/>
  <c r="E138" i="63"/>
  <c r="E139" i="63"/>
  <c r="E140" i="63"/>
  <c r="E141" i="63"/>
  <c r="E142" i="63"/>
  <c r="E143" i="63"/>
  <c r="E144" i="63"/>
  <c r="E145" i="63"/>
  <c r="E146" i="63"/>
  <c r="E147" i="63"/>
  <c r="E148" i="63"/>
  <c r="E149" i="63"/>
  <c r="E150" i="63"/>
  <c r="E151" i="63"/>
  <c r="E152" i="63"/>
  <c r="E153" i="63"/>
  <c r="E154" i="63"/>
  <c r="E155" i="63"/>
  <c r="E156" i="63"/>
  <c r="E157" i="63"/>
  <c r="E158" i="63"/>
  <c r="E159" i="63"/>
  <c r="E160" i="63"/>
  <c r="E161" i="63"/>
  <c r="E162" i="63"/>
  <c r="E163" i="63"/>
  <c r="E164" i="63"/>
  <c r="E165" i="63"/>
  <c r="E166" i="63"/>
  <c r="E167" i="63"/>
  <c r="E168" i="63"/>
  <c r="E169" i="63"/>
  <c r="E170" i="63"/>
  <c r="E171" i="63"/>
  <c r="E172" i="63"/>
  <c r="E173" i="63"/>
  <c r="E174" i="63"/>
  <c r="E175" i="63"/>
  <c r="E176" i="63"/>
  <c r="E177" i="63"/>
  <c r="E178" i="63"/>
  <c r="E179" i="63"/>
  <c r="E180" i="63"/>
  <c r="E181" i="63"/>
  <c r="E182" i="63"/>
  <c r="E183" i="63"/>
  <c r="E184" i="63"/>
  <c r="E185" i="63"/>
  <c r="E186" i="63"/>
  <c r="E187" i="63"/>
  <c r="E41" i="63"/>
  <c r="E2" i="12" l="1"/>
  <c r="E3" i="12"/>
  <c r="E4" i="12"/>
  <c r="E5" i="12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45" i="12"/>
  <c r="E46" i="12"/>
  <c r="E47" i="12"/>
  <c r="E48" i="12"/>
  <c r="E49" i="12"/>
  <c r="E50" i="12"/>
  <c r="E51" i="12"/>
  <c r="E52" i="12"/>
  <c r="E53" i="12"/>
  <c r="E54" i="12"/>
  <c r="E55" i="12"/>
  <c r="E56" i="12"/>
  <c r="E57" i="12"/>
  <c r="E58" i="12"/>
  <c r="E59" i="12"/>
  <c r="E60" i="12"/>
  <c r="E61" i="12"/>
  <c r="E62" i="12"/>
  <c r="E63" i="12"/>
  <c r="E64" i="12"/>
  <c r="E65" i="12"/>
  <c r="E66" i="12"/>
  <c r="E67" i="12"/>
  <c r="E68" i="12"/>
  <c r="E69" i="12"/>
  <c r="E70" i="12"/>
  <c r="E71" i="12"/>
  <c r="E72" i="12"/>
  <c r="E73" i="12"/>
  <c r="E74" i="12"/>
  <c r="E75" i="12"/>
  <c r="E76" i="12"/>
  <c r="E77" i="12"/>
  <c r="E78" i="12"/>
  <c r="E79" i="12"/>
  <c r="E80" i="12"/>
  <c r="E81" i="12"/>
  <c r="E82" i="12"/>
  <c r="E83" i="12"/>
  <c r="E84" i="12"/>
  <c r="E85" i="12"/>
  <c r="E86" i="12"/>
  <c r="E87" i="12"/>
  <c r="E88" i="12"/>
  <c r="E89" i="12"/>
  <c r="E90" i="12"/>
  <c r="E91" i="12"/>
  <c r="E92" i="12"/>
  <c r="E93" i="12"/>
  <c r="E94" i="12"/>
  <c r="E95" i="12"/>
  <c r="E96" i="12"/>
  <c r="E97" i="12"/>
  <c r="E98" i="12"/>
  <c r="E99" i="12"/>
  <c r="E100" i="12"/>
  <c r="E101" i="12"/>
  <c r="E102" i="12"/>
  <c r="E103" i="12"/>
  <c r="E104" i="12"/>
  <c r="E105" i="12"/>
  <c r="E106" i="12"/>
  <c r="E107" i="12"/>
  <c r="E108" i="12"/>
  <c r="E109" i="12"/>
  <c r="E110" i="12"/>
  <c r="E111" i="12"/>
  <c r="E112" i="12"/>
  <c r="E113" i="12"/>
  <c r="E114" i="12"/>
  <c r="E115" i="12"/>
  <c r="E116" i="12"/>
  <c r="E117" i="12"/>
  <c r="I11" i="63" l="1"/>
  <c r="B9" i="63" s="1"/>
  <c r="C9" i="63" l="1"/>
  <c r="E9" i="63"/>
  <c r="G9" i="63"/>
  <c r="A9" i="63"/>
  <c r="D9" i="63"/>
  <c r="F9" i="63"/>
  <c r="B10" i="63"/>
  <c r="K23" i="63"/>
  <c r="K25" i="63"/>
  <c r="K31" i="63"/>
  <c r="K21" i="63"/>
  <c r="K32" i="63"/>
  <c r="K26" i="63"/>
  <c r="K33" i="63"/>
  <c r="K27" i="63"/>
  <c r="K20" i="63"/>
  <c r="K18" i="63"/>
  <c r="K29" i="63"/>
  <c r="K17" i="63"/>
  <c r="K22" i="63"/>
  <c r="K15" i="63"/>
  <c r="K19" i="63"/>
  <c r="K30" i="63"/>
  <c r="K16" i="63"/>
  <c r="K24" i="63"/>
  <c r="K28" i="63"/>
  <c r="K14" i="63"/>
  <c r="E10" i="63" l="1"/>
  <c r="F10" i="63"/>
  <c r="G10" i="63"/>
  <c r="B11" i="63"/>
  <c r="C10" i="63"/>
  <c r="D10" i="63"/>
  <c r="A10" i="63"/>
  <c r="B12" i="63" l="1"/>
  <c r="A12" i="63" s="1"/>
  <c r="G11" i="63"/>
  <c r="A11" i="63"/>
  <c r="F11" i="63"/>
  <c r="E11" i="63"/>
  <c r="C11" i="63"/>
  <c r="D11" i="63"/>
  <c r="C12" i="63" l="1"/>
  <c r="B13" i="63"/>
  <c r="A13" i="63" s="1"/>
  <c r="E12" i="63"/>
  <c r="D12" i="63"/>
  <c r="G12" i="63"/>
  <c r="F12" i="63"/>
  <c r="B14" i="63" l="1"/>
  <c r="G13" i="63"/>
  <c r="C13" i="63"/>
  <c r="E13" i="63"/>
  <c r="D13" i="63"/>
  <c r="F13" i="63"/>
  <c r="B15" i="63" l="1"/>
  <c r="G14" i="63"/>
  <c r="E14" i="63"/>
  <c r="C14" i="63"/>
  <c r="F14" i="63"/>
  <c r="D14" i="63"/>
  <c r="A14" i="63"/>
  <c r="B16" i="63" l="1"/>
  <c r="D15" i="63"/>
  <c r="A15" i="63"/>
  <c r="C15" i="63"/>
  <c r="E15" i="63"/>
  <c r="G15" i="63"/>
  <c r="F15" i="63"/>
  <c r="B17" i="63" l="1"/>
  <c r="F16" i="63"/>
  <c r="C16" i="63"/>
  <c r="G16" i="63"/>
  <c r="A16" i="63"/>
  <c r="D16" i="63"/>
  <c r="E16" i="63"/>
  <c r="B18" i="63" l="1"/>
  <c r="E17" i="63"/>
  <c r="F17" i="63"/>
  <c r="C17" i="63"/>
  <c r="D17" i="63"/>
  <c r="G17" i="63"/>
  <c r="A17" i="63"/>
  <c r="C18" i="63" l="1"/>
  <c r="D18" i="63"/>
  <c r="A18" i="63"/>
  <c r="E18" i="63"/>
  <c r="F18" i="63"/>
  <c r="G18" i="63"/>
</calcChain>
</file>

<file path=xl/sharedStrings.xml><?xml version="1.0" encoding="utf-8"?>
<sst xmlns="http://schemas.openxmlformats.org/spreadsheetml/2006/main" count="621" uniqueCount="182">
  <si>
    <t>Description</t>
  </si>
  <si>
    <t>Anticipation débit</t>
  </si>
  <si>
    <t>Anticipation versement</t>
  </si>
  <si>
    <t>Assignation</t>
  </si>
  <si>
    <t>AIDE</t>
  </si>
  <si>
    <t>COURSE</t>
  </si>
  <si>
    <t>CREDIT</t>
  </si>
  <si>
    <t>DIVERS</t>
  </si>
  <si>
    <t>FACTURE</t>
  </si>
  <si>
    <t>FAMILIALE</t>
  </si>
  <si>
    <t>INFORMATIQUE</t>
  </si>
  <si>
    <t>LOISIRS</t>
  </si>
  <si>
    <t>PERSONNEL</t>
  </si>
  <si>
    <t>PLACEMENT</t>
  </si>
  <si>
    <t>RECU</t>
  </si>
  <si>
    <t>RETRAIT</t>
  </si>
  <si>
    <t>RETRAITLIVRET</t>
  </si>
  <si>
    <t>RESTAURATION</t>
  </si>
  <si>
    <t>SALAIRE</t>
  </si>
  <si>
    <t>SANTE</t>
  </si>
  <si>
    <t>SOCIAL</t>
  </si>
  <si>
    <t>TRANSPORT</t>
  </si>
  <si>
    <t>VESTIMENTAIRE</t>
  </si>
  <si>
    <t>VIREMENT</t>
  </si>
  <si>
    <t>CATEGORIE</t>
  </si>
  <si>
    <t>MOIS</t>
  </si>
  <si>
    <t>Janvier</t>
  </si>
  <si>
    <t>Février</t>
  </si>
  <si>
    <t>Mars</t>
  </si>
  <si>
    <t>Avril</t>
  </si>
  <si>
    <t>EPARGNE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</si>
  <si>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</si>
  <si>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</si>
  <si>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</si>
  <si>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</si>
  <si>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</si>
  <si>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</si>
  <si>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</si>
  <si>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</si>
  <si>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VERSEMENT</t>
  </si>
  <si>
    <t>INDEX</t>
  </si>
  <si>
    <t>Zone catégorie</t>
  </si>
  <si>
    <t>Aide départementale</t>
  </si>
  <si>
    <t>Aide régionale</t>
  </si>
  <si>
    <t>Aide transport</t>
  </si>
  <si>
    <t>Amazon</t>
  </si>
  <si>
    <t>Anime Digital Network</t>
  </si>
  <si>
    <t>Anniversaire</t>
  </si>
  <si>
    <t>Assurance pret perso.</t>
  </si>
  <si>
    <t>Assurance Tout Mobile</t>
  </si>
  <si>
    <t>Bar</t>
  </si>
  <si>
    <t>Bershka</t>
  </si>
  <si>
    <t>Best Secret</t>
  </si>
  <si>
    <t>Billard</t>
  </si>
  <si>
    <t>Bistro Boheme</t>
  </si>
  <si>
    <t>Blablacar</t>
  </si>
  <si>
    <t>Blablacar remboursement</t>
  </si>
  <si>
    <t>Boulangerie</t>
  </si>
  <si>
    <t>Burger King</t>
  </si>
  <si>
    <t>Câble</t>
  </si>
  <si>
    <t>Cadeau</t>
  </si>
  <si>
    <t>Campo Verde</t>
  </si>
  <si>
    <t>Carrefour</t>
  </si>
  <si>
    <t>Carte sans contact</t>
  </si>
  <si>
    <t>Celio</t>
  </si>
  <si>
    <t>Chinois</t>
  </si>
  <si>
    <t>Cinéma</t>
  </si>
  <si>
    <t>Coiffeur</t>
  </si>
  <si>
    <t>Composants</t>
  </si>
  <si>
    <t>Compte à composer</t>
  </si>
  <si>
    <t>Compte en négatif</t>
  </si>
  <si>
    <t>Cotisation carte banquaire</t>
  </si>
  <si>
    <t>Crescendo</t>
  </si>
  <si>
    <t>Dentiste</t>
  </si>
  <si>
    <t>Distri Center</t>
  </si>
  <si>
    <t>Docteur</t>
  </si>
  <si>
    <t>Easy Cash</t>
  </si>
  <si>
    <t>Ebay</t>
  </si>
  <si>
    <t>Enchere VIP</t>
  </si>
  <si>
    <t>Espace Culturel</t>
  </si>
  <si>
    <t>Essence</t>
  </si>
  <si>
    <t>Fast Food</t>
  </si>
  <si>
    <t>Flunch</t>
  </si>
  <si>
    <t>Fortnite</t>
  </si>
  <si>
    <t>Forum Food</t>
  </si>
  <si>
    <t>Fournil 113</t>
  </si>
  <si>
    <t>Fournil Gascon</t>
  </si>
  <si>
    <t>Frais d'irr.et incident</t>
  </si>
  <si>
    <t>Géant Casino</t>
  </si>
  <si>
    <t>GearBest</t>
  </si>
  <si>
    <t>Gémo</t>
  </si>
  <si>
    <t>Google Play</t>
  </si>
  <si>
    <t>H&amp;M</t>
  </si>
  <si>
    <t>HFC</t>
  </si>
  <si>
    <t>HP OMEN</t>
  </si>
  <si>
    <t>Impôts</t>
  </si>
  <si>
    <t>Imprimerie</t>
  </si>
  <si>
    <t>Indigo Weel</t>
  </si>
  <si>
    <t>Instant Gaming</t>
  </si>
  <si>
    <t>Intermarché</t>
  </si>
  <si>
    <t>iOffer</t>
  </si>
  <si>
    <t>Jump Arena</t>
  </si>
  <si>
    <t>Just Eat</t>
  </si>
  <si>
    <t>Kebab</t>
  </si>
  <si>
    <t>KFC</t>
  </si>
  <si>
    <t>Le Bistro Régent</t>
  </si>
  <si>
    <t>Le Bon Coin</t>
  </si>
  <si>
    <t>Leclerc</t>
  </si>
  <si>
    <t>Lidl</t>
  </si>
  <si>
    <t>Lineage II</t>
  </si>
  <si>
    <t>Loyer</t>
  </si>
  <si>
    <t>Macdonald's</t>
  </si>
  <si>
    <t>Netflix</t>
  </si>
  <si>
    <t>Noël</t>
  </si>
  <si>
    <t>Onedrive</t>
  </si>
  <si>
    <t>Ophtalmologue</t>
  </si>
  <si>
    <t>Opticien</t>
  </si>
  <si>
    <t>Orange</t>
  </si>
  <si>
    <t>O'Tacos</t>
  </si>
  <si>
    <t>Part sociale</t>
  </si>
  <si>
    <t>Patinoire</t>
  </si>
  <si>
    <t>Péage</t>
  </si>
  <si>
    <t>Permis 1€</t>
  </si>
  <si>
    <t>Pharmacie</t>
  </si>
  <si>
    <t>Photomaton</t>
  </si>
  <si>
    <t>Pièces</t>
  </si>
  <si>
    <t>Pièces Moto</t>
  </si>
  <si>
    <t>Placement epargne</t>
  </si>
  <si>
    <t>Remise de chèque</t>
  </si>
  <si>
    <t>Réparation Moto</t>
  </si>
  <si>
    <t>Repas</t>
  </si>
  <si>
    <t>Restitution de fonds</t>
  </si>
  <si>
    <t>Retrait Artigues</t>
  </si>
  <si>
    <t>Retrait Bazeille</t>
  </si>
  <si>
    <t>Retrait Cocumont</t>
  </si>
  <si>
    <t>Retrait Marmande</t>
  </si>
  <si>
    <t>Retrait Talence</t>
  </si>
  <si>
    <t>Salaire</t>
  </si>
  <si>
    <t>Spotify</t>
  </si>
  <si>
    <t>Steam</t>
  </si>
  <si>
    <t>Super U</t>
  </si>
  <si>
    <t>Taxe foncière</t>
  </si>
  <si>
    <t>Train</t>
  </si>
  <si>
    <t>Transport Bordeaux</t>
  </si>
  <si>
    <t>Uber Eat</t>
  </si>
  <si>
    <t>Virement Julie -</t>
  </si>
  <si>
    <t>Virement Julie +</t>
  </si>
  <si>
    <t>Virement Laurent +</t>
  </si>
  <si>
    <t>Virement Livret A +</t>
  </si>
  <si>
    <t>Virement Maman -</t>
  </si>
  <si>
    <t>Virement Maman +</t>
  </si>
  <si>
    <t>Wakanim</t>
  </si>
  <si>
    <t>Wish</t>
  </si>
  <si>
    <t>Wish remboursement</t>
  </si>
  <si>
    <t>Youtube</t>
  </si>
  <si>
    <t>Zara</t>
  </si>
  <si>
    <t>Divers</t>
  </si>
  <si>
    <t>Restaurant</t>
  </si>
  <si>
    <t>Piece HP OMEN</t>
  </si>
  <si>
    <t>Remboursement E-assiste</t>
  </si>
  <si>
    <t>E-assiste</t>
  </si>
  <si>
    <t>Versement espèce</t>
  </si>
  <si>
    <t>Centrakor</t>
  </si>
  <si>
    <t>Joom</t>
  </si>
  <si>
    <t>N°INDIX</t>
  </si>
  <si>
    <t>NB MAX</t>
  </si>
  <si>
    <t>DATE</t>
  </si>
  <si>
    <t>DESCRIPTION</t>
  </si>
  <si>
    <t>DEBUT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</si>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</sst>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4" fontId="0" fillId="0" borderId="0" xfId="1" applyFont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4" fontId="0" fillId="3" borderId="8" xfId="0" applyNumberForma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164" fontId="0" fillId="3" borderId="8" xfId="1" applyNumberFormat="1" applyFont="1" applyFill="1" applyBorder="1" applyAlignment="1">
      <alignment horizontal="center" vertical="center"/>
    </xf>
    <xf numFmtId="14" fontId="0" fillId="3" borderId="8" xfId="0" applyNumberFormat="1" applyFont="1" applyFill="1" applyBorder="1" applyAlignment="1">
      <alignment horizontal="center" vertical="center"/>
    </xf>
    <xf numFmtId="0" fontId="0" fillId="3" borderId="8" xfId="0" applyNumberFormat="1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14" fontId="0" fillId="3" borderId="0" xfId="0" applyNumberFormat="1" applyFont="1" applyFill="1" applyBorder="1" applyAlignment="1">
      <alignment horizontal="center" vertical="center"/>
    </xf>
    <xf numFmtId="0" fontId="0" fillId="3" borderId="0" xfId="0" applyNumberFormat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164" fontId="0" fillId="3" borderId="0" xfId="1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2">
    <cellStyle name="Monétaire" xfId="1" builtinId="4"/>
    <cellStyle name="Normal" xfId="0" builtinId="0"/>
  </cellStyles>
  <dxfs count="52">
    <dxf>
      <fill>
        <patternFill>
          <bgColor rgb="FFFF0000"/>
        </patternFill>
      </fill>
    </dxf>
    <dxf>
      <fill>
        <patternFill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Scroll" dx="22" fmlaLink="$B$5" max="53" min="1" page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</xdr:row>
          <xdr:rowOff>19050</xdr:rowOff>
        </xdr:from>
        <xdr:to>
          <xdr:col>18</xdr:col>
          <xdr:colOff>752475</xdr:colOff>
          <xdr:row>6</xdr:row>
          <xdr:rowOff>9525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3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Debit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323850</xdr:colOff>
          <xdr:row>4</xdr:row>
          <xdr:rowOff>9525</xdr:rowOff>
        </xdr:from>
        <xdr:to>
          <xdr:col>21</xdr:col>
          <xdr:colOff>304800</xdr:colOff>
          <xdr:row>6</xdr:row>
          <xdr:rowOff>0</xdr:rowOff>
        </xdr:to>
        <xdr:sp macro="" textlink="">
          <xdr:nvSpPr>
            <xdr:cNvPr id="16387" name="Button 3" hidden="1">
              <a:extLst>
                <a:ext uri="{63B3BB69-23CF-44E3-9099-C40C66FF867C}">
                  <a14:compatExt spid="_x0000_s16387"/>
                </a:ext>
                <a:ext uri="{FF2B5EF4-FFF2-40B4-BE49-F238E27FC236}">
                  <a16:creationId xmlns:a16="http://schemas.microsoft.com/office/drawing/2014/main" id="{00000000-0008-0000-0300-00000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Versement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533401</xdr:colOff>
          <xdr:row>9</xdr:row>
          <xdr:rowOff>180975</xdr:rowOff>
        </xdr:from>
        <xdr:to>
          <xdr:col>14</xdr:col>
          <xdr:colOff>704851</xdr:colOff>
          <xdr:row>17</xdr:row>
          <xdr:rowOff>114300</xdr:rowOff>
        </xdr:to>
        <xdr:sp macro="" textlink="">
          <xdr:nvSpPr>
            <xdr:cNvPr id="16396" name="Scroll Bar 12" hidden="1">
              <a:extLst>
                <a:ext uri="{63B3BB69-23CF-44E3-9099-C40C66FF867C}">
                  <a14:compatExt spid="_x0000_s16396"/>
                </a:ext>
                <a:ext uri="{FF2B5EF4-FFF2-40B4-BE49-F238E27FC236}">
                  <a16:creationId xmlns:a16="http://schemas.microsoft.com/office/drawing/2014/main" id="{0F57DDB1-0E1F-47B8-8345-C1F962B7E0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C19" totalsRowShown="0" headerRowDxfId="51" dataDxfId="50">
  <autoFilter ref="A1:C19" xr:uid="{00000000-0009-0000-0100-000001000000}"/>
  <tableColumns count="3">
    <tableColumn id="1" xr3:uid="{00000000-0010-0000-0100-000001000000}" name="CATEGORIE" dataDxfId="49"/>
    <tableColumn id="2" xr3:uid="{00000000-0010-0000-0100-000002000000}" name="INDEX" dataDxfId="48"/>
    <tableColumn id="3" xr3:uid="{01AAE9C8-565B-4705-9B64-C65A234B174A}" name="MOIS" dataDxfId="4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LISTE" displayName="LISTE" comment="Base de donnée pour liste déroulante automatique" ref="A1:E123" totalsRowShown="0" headerRowDxfId="21" dataDxfId="20" headerRowBorderDxfId="18" tableBorderDxfId="19" totalsRowBorderDxfId="17">
  <autoFilter ref="A1:E123" xr:uid="{FCFEFDB7-DE80-4A0B-9922-0FD7C107E76D}"/>
  <sortState xmlns:xlrd2="http://schemas.microsoft.com/office/spreadsheetml/2017/richdata2" ref="A2:E123">
    <sortCondition ref="A1:A123"/>
  </sortState>
  <tableColumns count="5">
    <tableColumn id="1" xr3:uid="{00000000-0010-0000-0000-000001000000}" name="Description" dataDxfId="16"/>
    <tableColumn id="5" xr3:uid="{D59A7B95-E508-4536-9BBF-3EAF34501A10}" name="Zone catégorie" dataDxfId="15"/>
    <tableColumn id="3" xr3:uid="{00000000-0010-0000-0000-000003000000}" name="Anticipation débit" dataDxfId="14"/>
    <tableColumn id="4" xr3:uid="{00000000-0010-0000-0000-000004000000}" name="Anticipation versement" dataDxfId="13"/>
    <tableColumn id="2" xr3:uid="{00000000-0010-0000-0000-000002000000}" name="Assignation" dataDxfId="12">
      <calculatedColumnFormula>IF(AND(COUNTIF(BASE_DONNEE[],LISTE[[#This Row],[Description]])&gt;0,COUNTIF(BASE_DONNEE[],LISTE[[#This Row],[Description]])&lt;2),"Valide","Non assigné")</calculatedColumnFormula>
    </tableColumn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0000000-000C-0000-FFFF-FFFF02000000}" name="BASE_DONNEE" displayName="BASE_DONNEE" ref="A1:T21" totalsRowShown="0" headerRowDxfId="46" dataDxfId="44" headerRowBorderDxfId="45" tableBorderDxfId="43" totalsRowBorderDxfId="42">
  <autoFilter ref="A1:T21" xr:uid="{88F87189-0C8F-4205-8CED-18E3EC3BCA71}"/>
  <tableColumns count="20">
    <tableColumn id="1" xr3:uid="{00000000-0010-0000-0200-000001000000}" name="AIDE" dataDxfId="41"/>
    <tableColumn id="2" xr3:uid="{00000000-0010-0000-0200-000002000000}" name="COURSE" dataDxfId="40"/>
    <tableColumn id="3" xr3:uid="{00000000-0010-0000-0200-000003000000}" name="CREDIT" dataDxfId="39"/>
    <tableColumn id="4" xr3:uid="{00000000-0010-0000-0200-000004000000}" name="DIVERS" dataDxfId="38"/>
    <tableColumn id="5" xr3:uid="{00000000-0010-0000-0200-000005000000}" name="FACTURE" dataDxfId="37"/>
    <tableColumn id="6" xr3:uid="{00000000-0010-0000-0200-000006000000}" name="FAMILIALE" dataDxfId="36"/>
    <tableColumn id="7" xr3:uid="{00000000-0010-0000-0200-000007000000}" name="INFORMATIQUE" dataDxfId="35"/>
    <tableColumn id="8" xr3:uid="{00000000-0010-0000-0200-000008000000}" name="LOISIRS" dataDxfId="34"/>
    <tableColumn id="9" xr3:uid="{00000000-0010-0000-0200-000009000000}" name="PERSONNEL" dataDxfId="33"/>
    <tableColumn id="10" xr3:uid="{00000000-0010-0000-0200-00000A000000}" name="PLACEMENT" dataDxfId="32"/>
    <tableColumn id="11" xr3:uid="{00000000-0010-0000-0200-00000B000000}" name="RECU" dataDxfId="31"/>
    <tableColumn id="12" xr3:uid="{00000000-0010-0000-0200-00000C000000}" name="RETRAIT" dataDxfId="30"/>
    <tableColumn id="13" xr3:uid="{00000000-0010-0000-0200-00000D000000}" name="RETRAITLIVRET" dataDxfId="29"/>
    <tableColumn id="14" xr3:uid="{00000000-0010-0000-0200-00000E000000}" name="RESTAURATION" dataDxfId="28"/>
    <tableColumn id="15" xr3:uid="{00000000-0010-0000-0200-00000F000000}" name="SALAIRE" dataDxfId="27"/>
    <tableColumn id="16" xr3:uid="{00000000-0010-0000-0200-000010000000}" name="SANTE" dataDxfId="26"/>
    <tableColumn id="17" xr3:uid="{00000000-0010-0000-0200-000011000000}" name="SOCIAL" dataDxfId="25"/>
    <tableColumn id="18" xr3:uid="{00000000-0010-0000-0200-000012000000}" name="TRANSPORT" dataDxfId="24"/>
    <tableColumn id="19" xr3:uid="{00000000-0010-0000-0200-000013000000}" name="VESTIMENTAIRE" dataDxfId="23"/>
    <tableColumn id="20" xr3:uid="{00000000-0010-0000-0200-000014000000}" name="VIREMENT" dataDxfId="2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7E0895F-C1FA-4F0D-9D2A-9EAD476449C8}" name="tableautest" displayName="tableautest" ref="A40:G187" totalsRowShown="0" headerRowDxfId="11" dataDxfId="10" tableBorderDxfId="9">
  <autoFilter ref="A40:G187" xr:uid="{36B89958-31C8-4441-8D72-8CA841A617C4}"/>
  <tableColumns count="7">
    <tableColumn id="1" xr3:uid="{C1B86F75-CDD9-45CC-A6F6-1E768787FB46}" name="DATE" dataDxfId="8"/>
    <tableColumn id="2" xr3:uid="{6CDC4E51-71B6-488A-8942-488C806DE015}" name="INDEX" dataDxfId="2">
      <calculatedColumnFormula>IF(tableautest[[#This Row],[DATE]]="","",IF(B40="INDEX",1,B40+1))</calculatedColumnFormula>
    </tableColumn>
    <tableColumn id="3" xr3:uid="{2684A393-63A3-4F10-8B7F-D72386DC0771}" name="MOIS" dataDxfId="7">
      <calculatedColumnFormula>IF(tableautest[[#This Row],[DATE]]="","",MONTH(tableautest[[#This Row],[DATE]]))</calculatedColumnFormula>
    </tableColumn>
    <tableColumn id="4" xr3:uid="{4A57DB81-4A5D-45D3-9F5B-34BDB8B9A8D1}" name="DESCRIPTION" dataDxfId="6"/>
    <tableColumn id="5" xr3:uid="{C43721C6-B75C-431B-9537-688194A7F4DE}" name="CATEGORIE" dataDxfId="5">
      <calculatedColumnFormula>IF(tableautest[[#This Row],[DESCRIPTION]]="","",IFERROR(VLOOKUP(tableautest[[#This Row],[DESCRIPTION]],LISTE[],2,FALSE),""))</calculatedColumnFormula>
    </tableColumn>
    <tableColumn id="6" xr3:uid="{38016A09-7DC0-425E-9C40-1CE3690AEC98}" name="DEBUT" dataDxfId="4" dataCellStyle="Monétaire"/>
    <tableColumn id="7" xr3:uid="{4411DB88-0DE2-4A31-994A-BAA71EF1D72D}" name="VERSEMENT" dataDxfId="3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2FA59-B9E0-4DB4-BF3E-8350078B9FAC}">
  <sheetPr codeName="Feuil3"/>
  <dimension ref="A1:C19"/>
  <sheetViews>
    <sheetView workbookViewId="0">
      <selection activeCell="E15" sqref="E15"/>
    </sheetView>
  </sheetViews>
  <sheetFormatPr baseColWidth="10" defaultRowHeight="15" x14ac:dyDescent="0.25"/>
  <cols>
    <col min="1" max="1" width="15.5703125" bestFit="1" customWidth="1"/>
    <col min="2" max="2" width="11" bestFit="1" customWidth="1"/>
    <col min="3" max="3" width="10.85546875" bestFit="1" customWidth="1"/>
  </cols>
  <sheetData>
    <row r="1" spans="1:3" x14ac:dyDescent="0.25">
      <c r="A1" s="1" t="s">
        <v>24</v>
      </c>
      <c r="B1" s="1" t="s">
        <v>40</v>
      </c>
      <c r="C1" s="1" t="s">
        <v>25</v>
      </c>
    </row>
    <row r="2" spans="1:3" x14ac:dyDescent="0.25">
      <c r="A2" s="1" t="s">
        <v>4</v>
      </c>
      <c r="B2" s="1">
        <v>1</v>
      </c>
      <c r="C2" s="1" t="s">
        <v>26</v>
      </c>
    </row>
    <row r="3" spans="1:3" x14ac:dyDescent="0.25">
      <c r="A3" s="1" t="s">
        <v>5</v>
      </c>
      <c r="B3" s="1">
        <v>2</v>
      </c>
      <c r="C3" s="1" t="s">
        <v>27</v>
      </c>
    </row>
    <row r="4" spans="1:3" x14ac:dyDescent="0.25">
      <c r="A4" s="1" t="s">
        <v>6</v>
      </c>
      <c r="B4" s="1">
        <v>3</v>
      </c>
      <c r="C4" s="1" t="s">
        <v>28</v>
      </c>
    </row>
    <row r="5" spans="1:3" x14ac:dyDescent="0.25">
      <c r="A5" s="1" t="s">
        <v>7</v>
      </c>
      <c r="B5" s="1">
        <v>4</v>
      </c>
      <c r="C5" s="1" t="s">
        <v>29</v>
      </c>
    </row>
    <row r="6" spans="1:3" x14ac:dyDescent="0.25">
      <c r="A6" s="1" t="s">
        <v>30</v>
      </c>
      <c r="B6" s="1">
        <v>5</v>
      </c>
      <c r="C6" s="1" t="s">
        <v>31</v>
      </c>
    </row>
    <row r="7" spans="1:3" x14ac:dyDescent="0.25">
      <c r="A7" s="1" t="s">
        <v>8</v>
      </c>
      <c r="B7" s="1">
        <v>6</v>
      </c>
      <c r="C7" s="1" t="s">
        <v>32</v>
      </c>
    </row>
    <row r="8" spans="1:3" x14ac:dyDescent="0.25">
      <c r="A8" s="1" t="s">
        <v>9</v>
      </c>
      <c r="B8" s="1">
        <v>7</v>
      </c>
      <c r="C8" s="1" t="s">
        <v>33</v>
      </c>
    </row>
    <row r="9" spans="1:3" x14ac:dyDescent="0.25">
      <c r="A9" s="1" t="s">
        <v>10</v>
      </c>
      <c r="B9" s="1">
        <v>8</v>
      </c>
      <c r="C9" s="1" t="s">
        <v>34</v>
      </c>
    </row>
    <row r="10" spans="1:3" x14ac:dyDescent="0.25">
      <c r="A10" s="1" t="s">
        <v>11</v>
      </c>
      <c r="B10" s="1">
        <v>9</v>
      </c>
      <c r="C10" s="1" t="s">
        <v>35</v>
      </c>
    </row>
    <row r="11" spans="1:3" x14ac:dyDescent="0.25">
      <c r="A11" s="1" t="s">
        <v>12</v>
      </c>
      <c r="B11" s="1">
        <v>10</v>
      </c>
      <c r="C11" s="1" t="s">
        <v>36</v>
      </c>
    </row>
    <row r="12" spans="1:3" x14ac:dyDescent="0.25">
      <c r="A12" s="1" t="s">
        <v>14</v>
      </c>
      <c r="B12" s="1">
        <v>11</v>
      </c>
      <c r="C12" s="1" t="s">
        <v>37</v>
      </c>
    </row>
    <row r="13" spans="1:3" x14ac:dyDescent="0.25">
      <c r="A13" s="1" t="s">
        <v>15</v>
      </c>
      <c r="B13" s="1">
        <v>12</v>
      </c>
      <c r="C13" s="1" t="s">
        <v>38</v>
      </c>
    </row>
    <row r="14" spans="1:3" x14ac:dyDescent="0.25">
      <c r="A14" s="1" t="s">
        <v>17</v>
      </c>
      <c r="B14" s="1"/>
      <c r="C14" s="1"/>
    </row>
    <row r="15" spans="1:3" x14ac:dyDescent="0.25">
      <c r="A15" s="1" t="s">
        <v>19</v>
      </c>
      <c r="B15" s="1"/>
      <c r="C15" s="1"/>
    </row>
    <row r="16" spans="1:3" x14ac:dyDescent="0.25">
      <c r="A16" s="1" t="s">
        <v>20</v>
      </c>
      <c r="B16" s="1"/>
      <c r="C16" s="1"/>
    </row>
    <row r="17" spans="1:3" x14ac:dyDescent="0.25">
      <c r="A17" s="1" t="s">
        <v>21</v>
      </c>
      <c r="B17" s="1"/>
      <c r="C17" s="1"/>
    </row>
    <row r="18" spans="1:3" x14ac:dyDescent="0.25">
      <c r="A18" s="1" t="s">
        <v>22</v>
      </c>
      <c r="B18" s="1"/>
      <c r="C18" s="1"/>
    </row>
    <row r="19" spans="1:3" x14ac:dyDescent="0.25">
      <c r="A19" s="1" t="s">
        <v>23</v>
      </c>
      <c r="B19" s="1"/>
      <c r="C19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243"/>
  <sheetViews>
    <sheetView topLeftCell="A61" zoomScaleNormal="100" workbookViewId="0">
      <selection activeCell="C123" sqref="C123"/>
    </sheetView>
  </sheetViews>
  <sheetFormatPr baseColWidth="10" defaultColWidth="11.42578125" defaultRowHeight="15" x14ac:dyDescent="0.25"/>
  <cols>
    <col min="1" max="1" width="26.42578125" style="1" bestFit="1" customWidth="1"/>
    <col min="2" max="2" width="25.28515625" style="1" bestFit="1" customWidth="1"/>
    <col min="3" max="3" width="28.28515625" style="1" bestFit="1" customWidth="1"/>
    <col min="4" max="4" width="34.5703125" style="1" bestFit="1" customWidth="1"/>
    <col min="5" max="5" width="21.5703125" style="1" bestFit="1" customWidth="1"/>
    <col min="6" max="6" width="11.42578125" style="1"/>
    <col min="7" max="7" width="20.140625" style="1" bestFit="1" customWidth="1"/>
    <col min="8" max="8" width="12.7109375" style="1" bestFit="1" customWidth="1"/>
    <col min="9" max="9" width="11.7109375" style="1" bestFit="1" customWidth="1"/>
    <col min="10" max="10" width="21.42578125" style="1" bestFit="1" customWidth="1"/>
    <col min="11" max="11" width="24.5703125" style="1" bestFit="1" customWidth="1"/>
    <col min="12" max="12" width="14.85546875" style="1" bestFit="1" customWidth="1"/>
    <col min="13" max="13" width="19.7109375" style="1" bestFit="1" customWidth="1"/>
    <col min="14" max="14" width="14.5703125" style="1" bestFit="1" customWidth="1"/>
    <col min="15" max="15" width="16" style="1" bestFit="1" customWidth="1"/>
    <col min="16" max="16" width="18.28515625" style="1" bestFit="1" customWidth="1"/>
    <col min="17" max="17" width="24.140625" style="1" bestFit="1" customWidth="1"/>
    <col min="18" max="18" width="17.140625" style="1" bestFit="1" customWidth="1"/>
    <col min="19" max="19" width="19" style="1" bestFit="1" customWidth="1"/>
    <col min="20" max="20" width="19.28515625" style="1" bestFit="1" customWidth="1"/>
    <col min="21" max="21" width="12.7109375" style="1" bestFit="1" customWidth="1"/>
    <col min="22" max="22" width="14.85546875" style="1" bestFit="1" customWidth="1"/>
    <col min="23" max="23" width="11.85546875" style="1" bestFit="1" customWidth="1"/>
    <col min="24" max="24" width="18.42578125" style="1" bestFit="1" customWidth="1"/>
    <col min="25" max="25" width="19.7109375" style="1" bestFit="1" customWidth="1"/>
    <col min="26" max="26" width="18.28515625" style="1" bestFit="1" customWidth="1"/>
    <col min="27" max="27" width="12.42578125" style="1" customWidth="1"/>
    <col min="28" max="16384" width="11.42578125" style="1"/>
  </cols>
  <sheetData>
    <row r="1" spans="1:5" x14ac:dyDescent="0.25">
      <c r="A1" s="2" t="s">
        <v>0</v>
      </c>
      <c r="B1" s="2" t="s">
        <v>41</v>
      </c>
      <c r="C1" s="4" t="s">
        <v>1</v>
      </c>
      <c r="D1" s="4" t="s">
        <v>2</v>
      </c>
      <c r="E1" s="3" t="s">
        <v>3</v>
      </c>
    </row>
    <row r="2" spans="1:5" x14ac:dyDescent="0.25">
      <c r="A2" s="8" t="s">
        <v>42</v>
      </c>
      <c r="B2" s="8" t="s">
        <v>4</v>
      </c>
      <c r="C2" s="7"/>
      <c r="D2" s="7"/>
      <c r="E2" s="8" t="str">
        <f>IF(AND(COUNTIF(BASE_DONNEE[],LISTE[[#This Row],[Description]])&gt;0,COUNTIF(BASE_DONNEE[],LISTE[[#This Row],[Description]])&lt;2),"Valide","Non assigné")</f>
        <v>Valide</v>
      </c>
    </row>
    <row r="3" spans="1:5" x14ac:dyDescent="0.25">
      <c r="A3" s="8" t="s">
        <v>43</v>
      </c>
      <c r="B3" s="8" t="s">
        <v>4</v>
      </c>
      <c r="C3" s="7"/>
      <c r="D3" s="7"/>
      <c r="E3" s="8" t="str">
        <f>IF(AND(COUNTIF(BASE_DONNEE[],LISTE[[#This Row],[Description]])&gt;0,COUNTIF(BASE_DONNEE[],LISTE[[#This Row],[Description]])&lt;2),"Valide","Non assigné")</f>
        <v>Valide</v>
      </c>
    </row>
    <row r="4" spans="1:5" x14ac:dyDescent="0.25">
      <c r="A4" s="8" t="s">
        <v>44</v>
      </c>
      <c r="B4" s="8" t="s">
        <v>4</v>
      </c>
      <c r="C4" s="7"/>
      <c r="D4" s="7"/>
      <c r="E4" s="8" t="str">
        <f>IF(AND(COUNTIF(BASE_DONNEE[],LISTE[[#This Row],[Description]])&gt;0,COUNTIF(BASE_DONNEE[],LISTE[[#This Row],[Description]])&lt;2),"Valide","Non assigné")</f>
        <v>Valide</v>
      </c>
    </row>
    <row r="5" spans="1:5" x14ac:dyDescent="0.25">
      <c r="A5" s="8" t="s">
        <v>45</v>
      </c>
      <c r="B5" s="8" t="s">
        <v>7</v>
      </c>
      <c r="C5" s="7"/>
      <c r="D5" s="7"/>
      <c r="E5" s="8" t="str">
        <f>IF(AND(COUNTIF(BASE_DONNEE[],LISTE[[#This Row],[Description]])&gt;0,COUNTIF(BASE_DONNEE[],LISTE[[#This Row],[Description]])&lt;2),"Valide","Non assigné")</f>
        <v>Valide</v>
      </c>
    </row>
    <row r="6" spans="1:5" x14ac:dyDescent="0.25">
      <c r="A6" s="8" t="s">
        <v>46</v>
      </c>
      <c r="B6" s="8" t="s">
        <v>8</v>
      </c>
      <c r="C6" s="7">
        <v>6.99</v>
      </c>
      <c r="D6" s="7"/>
      <c r="E6" s="8" t="str">
        <f>IF(AND(COUNTIF(BASE_DONNEE[],LISTE[[#This Row],[Description]])&gt;0,COUNTIF(BASE_DONNEE[],LISTE[[#This Row],[Description]])&lt;2),"Valide","Non assigné")</f>
        <v>Valide</v>
      </c>
    </row>
    <row r="7" spans="1:5" x14ac:dyDescent="0.25">
      <c r="A7" s="8" t="s">
        <v>47</v>
      </c>
      <c r="B7" s="8" t="s">
        <v>11</v>
      </c>
      <c r="C7" s="7"/>
      <c r="D7" s="7"/>
      <c r="E7" s="8" t="str">
        <f>IF(AND(COUNTIF(BASE_DONNEE[],LISTE[[#This Row],[Description]])&gt;0,COUNTIF(BASE_DONNEE[],LISTE[[#This Row],[Description]])&lt;2),"Valide","Non assigné")</f>
        <v>Valide</v>
      </c>
    </row>
    <row r="8" spans="1:5" x14ac:dyDescent="0.25">
      <c r="A8" s="8" t="s">
        <v>48</v>
      </c>
      <c r="B8" s="8" t="s">
        <v>8</v>
      </c>
      <c r="C8" s="7">
        <v>0.6</v>
      </c>
      <c r="D8" s="7"/>
      <c r="E8" s="8" t="str">
        <f>IF(AND(COUNTIF(BASE_DONNEE[],LISTE[[#This Row],[Description]])&gt;0,COUNTIF(BASE_DONNEE[],LISTE[[#This Row],[Description]])&lt;2),"Valide","Non assigné")</f>
        <v>Valide</v>
      </c>
    </row>
    <row r="9" spans="1:5" x14ac:dyDescent="0.25">
      <c r="A9" s="8" t="s">
        <v>49</v>
      </c>
      <c r="B9" s="8" t="s">
        <v>8</v>
      </c>
      <c r="C9" s="7">
        <v>9.9</v>
      </c>
      <c r="D9" s="7"/>
      <c r="E9" s="8" t="str">
        <f>IF(AND(COUNTIF(BASE_DONNEE[],LISTE[[#This Row],[Description]])&gt;0,COUNTIF(BASE_DONNEE[],LISTE[[#This Row],[Description]])&lt;2),"Valide","Non assigné")</f>
        <v>Valide</v>
      </c>
    </row>
    <row r="10" spans="1:5" x14ac:dyDescent="0.25">
      <c r="A10" s="8" t="s">
        <v>50</v>
      </c>
      <c r="B10" s="8" t="s">
        <v>11</v>
      </c>
      <c r="C10" s="7"/>
      <c r="D10" s="7"/>
      <c r="E10" s="8" t="str">
        <f>IF(AND(COUNTIF(BASE_DONNEE[],LISTE[[#This Row],[Description]])&gt;0,COUNTIF(BASE_DONNEE[],LISTE[[#This Row],[Description]])&lt;2),"Valide","Non assigné")</f>
        <v>Valide</v>
      </c>
    </row>
    <row r="11" spans="1:5" x14ac:dyDescent="0.25">
      <c r="A11" s="8" t="s">
        <v>51</v>
      </c>
      <c r="B11" s="8" t="s">
        <v>22</v>
      </c>
      <c r="C11" s="7"/>
      <c r="D11" s="7"/>
      <c r="E11" s="8" t="str">
        <f>IF(AND(COUNTIF(BASE_DONNEE[],LISTE[[#This Row],[Description]])&gt;0,COUNTIF(BASE_DONNEE[],LISTE[[#This Row],[Description]])&lt;2),"Valide","Non assigné")</f>
        <v>Valide</v>
      </c>
    </row>
    <row r="12" spans="1:5" x14ac:dyDescent="0.25">
      <c r="A12" s="8" t="s">
        <v>52</v>
      </c>
      <c r="B12" s="8" t="s">
        <v>22</v>
      </c>
      <c r="C12" s="7"/>
      <c r="D12" s="7"/>
      <c r="E12" s="8" t="str">
        <f>IF(AND(COUNTIF(BASE_DONNEE[],LISTE[[#This Row],[Description]])&gt;0,COUNTIF(BASE_DONNEE[],LISTE[[#This Row],[Description]])&lt;2),"Valide","Non assigné")</f>
        <v>Valide</v>
      </c>
    </row>
    <row r="13" spans="1:5" x14ac:dyDescent="0.25">
      <c r="A13" s="8" t="s">
        <v>53</v>
      </c>
      <c r="B13" s="8" t="s">
        <v>11</v>
      </c>
      <c r="C13" s="7"/>
      <c r="D13" s="7"/>
      <c r="E13" s="8" t="str">
        <f>IF(AND(COUNTIF(BASE_DONNEE[],LISTE[[#This Row],[Description]])&gt;0,COUNTIF(BASE_DONNEE[],LISTE[[#This Row],[Description]])&lt;2),"Valide","Non assigné")</f>
        <v>Valide</v>
      </c>
    </row>
    <row r="14" spans="1:5" x14ac:dyDescent="0.25">
      <c r="A14" s="8" t="s">
        <v>54</v>
      </c>
      <c r="B14" s="8" t="s">
        <v>17</v>
      </c>
      <c r="C14" s="7"/>
      <c r="D14" s="7"/>
      <c r="E14" s="8" t="str">
        <f>IF(AND(COUNTIF(BASE_DONNEE[],LISTE[[#This Row],[Description]])&gt;0,COUNTIF(BASE_DONNEE[],LISTE[[#This Row],[Description]])&lt;2),"Valide","Non assigné")</f>
        <v>Valide</v>
      </c>
    </row>
    <row r="15" spans="1:5" x14ac:dyDescent="0.25">
      <c r="A15" s="8" t="s">
        <v>55</v>
      </c>
      <c r="B15" s="8" t="s">
        <v>21</v>
      </c>
      <c r="C15" s="7"/>
      <c r="D15" s="7"/>
      <c r="E15" s="8" t="str">
        <f>IF(AND(COUNTIF(BASE_DONNEE[],LISTE[[#This Row],[Description]])&gt;0,COUNTIF(BASE_DONNEE[],LISTE[[#This Row],[Description]])&lt;2),"Valide","Non assigné")</f>
        <v>Valide</v>
      </c>
    </row>
    <row r="16" spans="1:5" x14ac:dyDescent="0.25">
      <c r="A16" s="8" t="s">
        <v>56</v>
      </c>
      <c r="B16" s="8" t="s">
        <v>14</v>
      </c>
      <c r="C16" s="7"/>
      <c r="D16" s="7"/>
      <c r="E16" s="8" t="str">
        <f>IF(AND(COUNTIF(BASE_DONNEE[],LISTE[[#This Row],[Description]])&gt;0,COUNTIF(BASE_DONNEE[],LISTE[[#This Row],[Description]])&lt;2),"Valide","Non assigné")</f>
        <v>Valide</v>
      </c>
    </row>
    <row r="17" spans="1:5" x14ac:dyDescent="0.25">
      <c r="A17" s="8" t="s">
        <v>57</v>
      </c>
      <c r="B17" s="8" t="s">
        <v>17</v>
      </c>
      <c r="C17" s="7"/>
      <c r="D17" s="7"/>
      <c r="E17" s="8" t="str">
        <f>IF(AND(COUNTIF(BASE_DONNEE[],LISTE[[#This Row],[Description]])&gt;0,COUNTIF(BASE_DONNEE[],LISTE[[#This Row],[Description]])&lt;2),"Valide","Non assigné")</f>
        <v>Valide</v>
      </c>
    </row>
    <row r="18" spans="1:5" x14ac:dyDescent="0.25">
      <c r="A18" s="8" t="s">
        <v>58</v>
      </c>
      <c r="B18" s="8" t="s">
        <v>17</v>
      </c>
      <c r="C18" s="7"/>
      <c r="D18" s="7"/>
      <c r="E18" s="8" t="str">
        <f>IF(AND(COUNTIF(BASE_DONNEE[],LISTE[[#This Row],[Description]])&gt;0,COUNTIF(BASE_DONNEE[],LISTE[[#This Row],[Description]])&lt;2),"Valide","Non assigné")</f>
        <v>Valide</v>
      </c>
    </row>
    <row r="19" spans="1:5" x14ac:dyDescent="0.25">
      <c r="A19" s="8" t="s">
        <v>59</v>
      </c>
      <c r="B19" s="8" t="s">
        <v>10</v>
      </c>
      <c r="C19" s="7"/>
      <c r="D19" s="7"/>
      <c r="E19" s="8" t="str">
        <f>IF(AND(COUNTIF(BASE_DONNEE[],LISTE[[#This Row],[Description]])&gt;0,COUNTIF(BASE_DONNEE[],LISTE[[#This Row],[Description]])&lt;2),"Valide","Non assigné")</f>
        <v>Valide</v>
      </c>
    </row>
    <row r="20" spans="1:5" x14ac:dyDescent="0.25">
      <c r="A20" s="8" t="s">
        <v>60</v>
      </c>
      <c r="B20" s="8" t="s">
        <v>9</v>
      </c>
      <c r="C20" s="7"/>
      <c r="D20" s="7"/>
      <c r="E20" s="8" t="str">
        <f>IF(AND(COUNTIF(BASE_DONNEE[],LISTE[[#This Row],[Description]])&gt;0,COUNTIF(BASE_DONNEE[],LISTE[[#This Row],[Description]])&lt;2),"Valide","Non assigné")</f>
        <v>Valide</v>
      </c>
    </row>
    <row r="21" spans="1:5" x14ac:dyDescent="0.25">
      <c r="A21" s="8" t="s">
        <v>61</v>
      </c>
      <c r="B21" s="8" t="s">
        <v>17</v>
      </c>
      <c r="C21" s="7"/>
      <c r="D21" s="7"/>
      <c r="E21" s="8" t="str">
        <f>IF(AND(COUNTIF(BASE_DONNEE[],LISTE[[#This Row],[Description]])&gt;0,COUNTIF(BASE_DONNEE[],LISTE[[#This Row],[Description]])&lt;2),"Valide","Non assigné")</f>
        <v>Valide</v>
      </c>
    </row>
    <row r="22" spans="1:5" x14ac:dyDescent="0.25">
      <c r="A22" s="8" t="s">
        <v>62</v>
      </c>
      <c r="B22" s="8" t="s">
        <v>5</v>
      </c>
      <c r="C22" s="7"/>
      <c r="D22" s="7"/>
      <c r="E22" s="8" t="str">
        <f>IF(AND(COUNTIF(BASE_DONNEE[],LISTE[[#This Row],[Description]])&gt;0,COUNTIF(BASE_DONNEE[],LISTE[[#This Row],[Description]])&lt;2),"Valide","Non assigné")</f>
        <v>Valide</v>
      </c>
    </row>
    <row r="23" spans="1:5" x14ac:dyDescent="0.25">
      <c r="A23" s="8" t="s">
        <v>63</v>
      </c>
      <c r="B23" s="8" t="s">
        <v>8</v>
      </c>
      <c r="C23" s="7"/>
      <c r="D23" s="7"/>
      <c r="E23" s="8" t="str">
        <f>IF(AND(COUNTIF(BASE_DONNEE[],LISTE[[#This Row],[Description]])&gt;0,COUNTIF(BASE_DONNEE[],LISTE[[#This Row],[Description]])&lt;2),"Valide","Non assigné")</f>
        <v>Valide</v>
      </c>
    </row>
    <row r="24" spans="1:5" x14ac:dyDescent="0.25">
      <c r="A24" s="8" t="s">
        <v>64</v>
      </c>
      <c r="B24" s="8" t="s">
        <v>22</v>
      </c>
      <c r="C24" s="7"/>
      <c r="D24" s="7"/>
      <c r="E24" s="8" t="str">
        <f>IF(AND(COUNTIF(BASE_DONNEE[],LISTE[[#This Row],[Description]])&gt;0,COUNTIF(BASE_DONNEE[],LISTE[[#This Row],[Description]])&lt;2),"Valide","Non assigné")</f>
        <v>Valide</v>
      </c>
    </row>
    <row r="25" spans="1:5" x14ac:dyDescent="0.25">
      <c r="A25" s="8" t="s">
        <v>162</v>
      </c>
      <c r="B25" s="8" t="s">
        <v>7</v>
      </c>
      <c r="C25" s="7"/>
      <c r="D25" s="7"/>
      <c r="E25" s="8" t="str">
        <f>IF(AND(COUNTIF(BASE_DONNEE[],LISTE[[#This Row],[Description]])&gt;0,COUNTIF(BASE_DONNEE[],LISTE[[#This Row],[Description]])&lt;2),"Valide","Non assigné")</f>
        <v>Valide</v>
      </c>
    </row>
    <row r="26" spans="1:5" x14ac:dyDescent="0.25">
      <c r="A26" s="8" t="s">
        <v>65</v>
      </c>
      <c r="B26" s="8" t="s">
        <v>17</v>
      </c>
      <c r="C26" s="7"/>
      <c r="D26" s="7"/>
      <c r="E26" s="8" t="str">
        <f>IF(AND(COUNTIF(BASE_DONNEE[],LISTE[[#This Row],[Description]])&gt;0,COUNTIF(BASE_DONNEE[],LISTE[[#This Row],[Description]])&lt;2),"Valide","Non assigné")</f>
        <v>Valide</v>
      </c>
    </row>
    <row r="27" spans="1:5" x14ac:dyDescent="0.25">
      <c r="A27" s="8" t="s">
        <v>66</v>
      </c>
      <c r="B27" s="8" t="s">
        <v>11</v>
      </c>
      <c r="C27" s="7"/>
      <c r="D27" s="7"/>
      <c r="E27" s="8" t="str">
        <f>IF(AND(COUNTIF(BASE_DONNEE[],LISTE[[#This Row],[Description]])&gt;0,COUNTIF(BASE_DONNEE[],LISTE[[#This Row],[Description]])&lt;2),"Valide","Non assigné")</f>
        <v>Valide</v>
      </c>
    </row>
    <row r="28" spans="1:5" x14ac:dyDescent="0.25">
      <c r="A28" s="8" t="s">
        <v>67</v>
      </c>
      <c r="B28" s="8" t="s">
        <v>12</v>
      </c>
      <c r="C28" s="7"/>
      <c r="D28" s="7"/>
      <c r="E28" s="8" t="str">
        <f>IF(AND(COUNTIF(BASE_DONNEE[],LISTE[[#This Row],[Description]])&gt;0,COUNTIF(BASE_DONNEE[],LISTE[[#This Row],[Description]])&lt;2),"Valide","Non assigné")</f>
        <v>Valide</v>
      </c>
    </row>
    <row r="29" spans="1:5" x14ac:dyDescent="0.25">
      <c r="A29" s="8" t="s">
        <v>68</v>
      </c>
      <c r="B29" s="8" t="s">
        <v>10</v>
      </c>
      <c r="C29" s="7"/>
      <c r="D29" s="7"/>
      <c r="E29" s="8" t="str">
        <f>IF(AND(COUNTIF(BASE_DONNEE[],LISTE[[#This Row],[Description]])&gt;0,COUNTIF(BASE_DONNEE[],LISTE[[#This Row],[Description]])&lt;2),"Valide","Non assigné")</f>
        <v>Valide</v>
      </c>
    </row>
    <row r="30" spans="1:5" x14ac:dyDescent="0.25">
      <c r="A30" s="8" t="s">
        <v>69</v>
      </c>
      <c r="B30" s="8" t="s">
        <v>8</v>
      </c>
      <c r="C30" s="7">
        <v>3.09</v>
      </c>
      <c r="D30" s="7"/>
      <c r="E30" s="8" t="str">
        <f>IF(AND(COUNTIF(BASE_DONNEE[],LISTE[[#This Row],[Description]])&gt;0,COUNTIF(BASE_DONNEE[],LISTE[[#This Row],[Description]])&lt;2),"Valide","Non assigné")</f>
        <v>Valide</v>
      </c>
    </row>
    <row r="31" spans="1:5" x14ac:dyDescent="0.25">
      <c r="A31" s="8" t="s">
        <v>70</v>
      </c>
      <c r="B31" s="8" t="s">
        <v>8</v>
      </c>
      <c r="C31" s="7"/>
      <c r="D31" s="7"/>
      <c r="E31" s="8" t="str">
        <f>IF(AND(COUNTIF(BASE_DONNEE[],LISTE[[#This Row],[Description]])&gt;0,COUNTIF(BASE_DONNEE[],LISTE[[#This Row],[Description]])&lt;2),"Valide","Non assigné")</f>
        <v>Valide</v>
      </c>
    </row>
    <row r="32" spans="1:5" x14ac:dyDescent="0.25">
      <c r="A32" s="8" t="s">
        <v>71</v>
      </c>
      <c r="B32" s="8" t="s">
        <v>8</v>
      </c>
      <c r="C32" s="7"/>
      <c r="D32" s="7"/>
      <c r="E32" s="8" t="str">
        <f>IF(AND(COUNTIF(BASE_DONNEE[],LISTE[[#This Row],[Description]])&gt;0,COUNTIF(BASE_DONNEE[],LISTE[[#This Row],[Description]])&lt;2),"Valide","Non assigné")</f>
        <v>Valide</v>
      </c>
    </row>
    <row r="33" spans="1:5" x14ac:dyDescent="0.25">
      <c r="A33" s="8" t="s">
        <v>72</v>
      </c>
      <c r="B33" s="8" t="s">
        <v>17</v>
      </c>
      <c r="C33" s="7"/>
      <c r="D33" s="7"/>
      <c r="E33" s="8" t="str">
        <f>IF(AND(COUNTIF(BASE_DONNEE[],LISTE[[#This Row],[Description]])&gt;0,COUNTIF(BASE_DONNEE[],LISTE[[#This Row],[Description]])&lt;2),"Valide","Non assigné")</f>
        <v>Valide</v>
      </c>
    </row>
    <row r="34" spans="1:5" x14ac:dyDescent="0.25">
      <c r="A34" s="8" t="s">
        <v>73</v>
      </c>
      <c r="B34" s="8" t="s">
        <v>19</v>
      </c>
      <c r="C34" s="7"/>
      <c r="D34" s="7"/>
      <c r="E34" s="8" t="str">
        <f>IF(AND(COUNTIF(BASE_DONNEE[],LISTE[[#This Row],[Description]])&gt;0,COUNTIF(BASE_DONNEE[],LISTE[[#This Row],[Description]])&lt;2),"Valide","Non assigné")</f>
        <v>Valide</v>
      </c>
    </row>
    <row r="35" spans="1:5" x14ac:dyDescent="0.25">
      <c r="A35" s="8" t="s">
        <v>74</v>
      </c>
      <c r="B35" s="8" t="s">
        <v>22</v>
      </c>
      <c r="C35" s="7"/>
      <c r="D35" s="7"/>
      <c r="E35" s="8" t="str">
        <f>IF(AND(COUNTIF(BASE_DONNEE[],LISTE[[#This Row],[Description]])&gt;0,COUNTIF(BASE_DONNEE[],LISTE[[#This Row],[Description]])&lt;2),"Valide","Non assigné")</f>
        <v>Valide</v>
      </c>
    </row>
    <row r="36" spans="1:5" x14ac:dyDescent="0.25">
      <c r="A36" s="8" t="s">
        <v>156</v>
      </c>
      <c r="B36" s="8" t="s">
        <v>7</v>
      </c>
      <c r="C36" s="7"/>
      <c r="D36" s="7"/>
      <c r="E36" s="8" t="str">
        <f>IF(AND(COUNTIF(BASE_DONNEE[],LISTE[[#This Row],[Description]])&gt;0,COUNTIF(BASE_DONNEE[],LISTE[[#This Row],[Description]])&lt;2),"Valide","Non assigné")</f>
        <v>Valide</v>
      </c>
    </row>
    <row r="37" spans="1:5" x14ac:dyDescent="0.25">
      <c r="A37" s="8" t="s">
        <v>75</v>
      </c>
      <c r="B37" s="8" t="s">
        <v>19</v>
      </c>
      <c r="C37" s="7"/>
      <c r="D37" s="7"/>
      <c r="E37" s="8" t="str">
        <f>IF(AND(COUNTIF(BASE_DONNEE[],LISTE[[#This Row],[Description]])&gt;0,COUNTIF(BASE_DONNEE[],LISTE[[#This Row],[Description]])&lt;2),"Valide","Non assigné")</f>
        <v>Valide</v>
      </c>
    </row>
    <row r="38" spans="1:5" x14ac:dyDescent="0.25">
      <c r="A38" s="8" t="s">
        <v>160</v>
      </c>
      <c r="B38" s="8" t="s">
        <v>7</v>
      </c>
      <c r="C38" s="7"/>
      <c r="D38" s="7"/>
      <c r="E38" s="8" t="str">
        <f>IF(AND(COUNTIF(BASE_DONNEE[],LISTE[[#This Row],[Description]])&gt;0,COUNTIF(BASE_DONNEE[],LISTE[[#This Row],[Description]])&lt;2),"Valide","Non assigné")</f>
        <v>Valide</v>
      </c>
    </row>
    <row r="39" spans="1:5" x14ac:dyDescent="0.25">
      <c r="A39" s="8" t="s">
        <v>76</v>
      </c>
      <c r="B39" s="8" t="s">
        <v>7</v>
      </c>
      <c r="C39" s="7"/>
      <c r="D39" s="7"/>
      <c r="E39" s="8" t="str">
        <f>IF(AND(COUNTIF(BASE_DONNEE[],LISTE[[#This Row],[Description]])&gt;0,COUNTIF(BASE_DONNEE[],LISTE[[#This Row],[Description]])&lt;2),"Valide","Non assigné")</f>
        <v>Valide</v>
      </c>
    </row>
    <row r="40" spans="1:5" x14ac:dyDescent="0.25">
      <c r="A40" s="8" t="s">
        <v>77</v>
      </c>
      <c r="B40" s="8" t="s">
        <v>11</v>
      </c>
      <c r="C40" s="7"/>
      <c r="D40" s="7"/>
      <c r="E40" s="8" t="str">
        <f>IF(AND(COUNTIF(BASE_DONNEE[],LISTE[[#This Row],[Description]])&gt;0,COUNTIF(BASE_DONNEE[],LISTE[[#This Row],[Description]])&lt;2),"Valide","Non assigné")</f>
        <v>Valide</v>
      </c>
    </row>
    <row r="41" spans="1:5" x14ac:dyDescent="0.25">
      <c r="A41" s="8" t="s">
        <v>78</v>
      </c>
      <c r="B41" s="8" t="s">
        <v>7</v>
      </c>
      <c r="C41" s="7"/>
      <c r="D41" s="7"/>
      <c r="E41" s="8" t="str">
        <f>IF(AND(COUNTIF(BASE_DONNEE[],LISTE[[#This Row],[Description]])&gt;0,COUNTIF(BASE_DONNEE[],LISTE[[#This Row],[Description]])&lt;2),"Valide","Non assigné")</f>
        <v>Valide</v>
      </c>
    </row>
    <row r="42" spans="1:5" x14ac:dyDescent="0.25">
      <c r="A42" s="8" t="s">
        <v>79</v>
      </c>
      <c r="B42" s="8" t="s">
        <v>11</v>
      </c>
      <c r="C42" s="7"/>
      <c r="D42" s="7"/>
      <c r="E42" s="8" t="str">
        <f>IF(AND(COUNTIF(BASE_DONNEE[],LISTE[[#This Row],[Description]])&gt;0,COUNTIF(BASE_DONNEE[],LISTE[[#This Row],[Description]])&lt;2),"Valide","Non assigné")</f>
        <v>Valide</v>
      </c>
    </row>
    <row r="43" spans="1:5" x14ac:dyDescent="0.25">
      <c r="A43" s="8" t="s">
        <v>80</v>
      </c>
      <c r="B43" s="8" t="s">
        <v>21</v>
      </c>
      <c r="C43" s="7"/>
      <c r="D43" s="7"/>
      <c r="E43" s="8" t="str">
        <f>IF(AND(COUNTIF(BASE_DONNEE[],LISTE[[#This Row],[Description]])&gt;0,COUNTIF(BASE_DONNEE[],LISTE[[#This Row],[Description]])&lt;2),"Valide","Non assigné")</f>
        <v>Valide</v>
      </c>
    </row>
    <row r="44" spans="1:5" x14ac:dyDescent="0.25">
      <c r="A44" s="8" t="s">
        <v>81</v>
      </c>
      <c r="B44" s="8" t="s">
        <v>17</v>
      </c>
      <c r="C44" s="7"/>
      <c r="D44" s="7"/>
      <c r="E44" s="8" t="str">
        <f>IF(AND(COUNTIF(BASE_DONNEE[],LISTE[[#This Row],[Description]])&gt;0,COUNTIF(BASE_DONNEE[],LISTE[[#This Row],[Description]])&lt;2),"Valide","Non assigné")</f>
        <v>Valide</v>
      </c>
    </row>
    <row r="45" spans="1:5" x14ac:dyDescent="0.25">
      <c r="A45" s="8" t="s">
        <v>82</v>
      </c>
      <c r="B45" s="8" t="s">
        <v>17</v>
      </c>
      <c r="C45" s="7"/>
      <c r="D45" s="7"/>
      <c r="E45" s="8" t="str">
        <f>IF(AND(COUNTIF(BASE_DONNEE[],LISTE[[#This Row],[Description]])&gt;0,COUNTIF(BASE_DONNEE[],LISTE[[#This Row],[Description]])&lt;2),"Valide","Non assigné")</f>
        <v>Valide</v>
      </c>
    </row>
    <row r="46" spans="1:5" x14ac:dyDescent="0.25">
      <c r="A46" s="8" t="s">
        <v>83</v>
      </c>
      <c r="B46" s="8" t="s">
        <v>11</v>
      </c>
      <c r="C46" s="7"/>
      <c r="D46" s="7"/>
      <c r="E46" s="8" t="str">
        <f>IF(AND(COUNTIF(BASE_DONNEE[],LISTE[[#This Row],[Description]])&gt;0,COUNTIF(BASE_DONNEE[],LISTE[[#This Row],[Description]])&lt;2),"Valide","Non assigné")</f>
        <v>Valide</v>
      </c>
    </row>
    <row r="47" spans="1:5" x14ac:dyDescent="0.25">
      <c r="A47" s="8" t="s">
        <v>84</v>
      </c>
      <c r="B47" s="8" t="s">
        <v>17</v>
      </c>
      <c r="C47" s="7"/>
      <c r="D47" s="7"/>
      <c r="E47" s="8" t="str">
        <f>IF(AND(COUNTIF(BASE_DONNEE[],LISTE[[#This Row],[Description]])&gt;0,COUNTIF(BASE_DONNEE[],LISTE[[#This Row],[Description]])&lt;2),"Valide","Non assigné")</f>
        <v>Valide</v>
      </c>
    </row>
    <row r="48" spans="1:5" x14ac:dyDescent="0.25">
      <c r="A48" s="8" t="s">
        <v>85</v>
      </c>
      <c r="B48" s="8" t="s">
        <v>17</v>
      </c>
      <c r="C48" s="7"/>
      <c r="D48" s="7"/>
      <c r="E48" s="8" t="str">
        <f>IF(AND(COUNTIF(BASE_DONNEE[],LISTE[[#This Row],[Description]])&gt;0,COUNTIF(BASE_DONNEE[],LISTE[[#This Row],[Description]])&lt;2),"Valide","Non assigné")</f>
        <v>Valide</v>
      </c>
    </row>
    <row r="49" spans="1:5" x14ac:dyDescent="0.25">
      <c r="A49" s="8" t="s">
        <v>86</v>
      </c>
      <c r="B49" s="8" t="s">
        <v>17</v>
      </c>
      <c r="C49" s="7"/>
      <c r="D49" s="7"/>
      <c r="E49" s="8" t="str">
        <f>IF(AND(COUNTIF(BASE_DONNEE[],LISTE[[#This Row],[Description]])&gt;0,COUNTIF(BASE_DONNEE[],LISTE[[#This Row],[Description]])&lt;2),"Valide","Non assigné")</f>
        <v>Valide</v>
      </c>
    </row>
    <row r="50" spans="1:5" x14ac:dyDescent="0.25">
      <c r="A50" s="8" t="s">
        <v>87</v>
      </c>
      <c r="B50" s="8" t="s">
        <v>8</v>
      </c>
      <c r="C50" s="7"/>
      <c r="D50" s="7"/>
      <c r="E50" s="8" t="str">
        <f>IF(AND(COUNTIF(BASE_DONNEE[],LISTE[[#This Row],[Description]])&gt;0,COUNTIF(BASE_DONNEE[],LISTE[[#This Row],[Description]])&lt;2),"Valide","Non assigné")</f>
        <v>Valide</v>
      </c>
    </row>
    <row r="51" spans="1:5" x14ac:dyDescent="0.25">
      <c r="A51" s="8" t="s">
        <v>88</v>
      </c>
      <c r="B51" s="8" t="s">
        <v>5</v>
      </c>
      <c r="C51" s="7"/>
      <c r="D51" s="7"/>
      <c r="E51" s="8" t="str">
        <f>IF(AND(COUNTIF(BASE_DONNEE[],LISTE[[#This Row],[Description]])&gt;0,COUNTIF(BASE_DONNEE[],LISTE[[#This Row],[Description]])&lt;2),"Valide","Non assigné")</f>
        <v>Valide</v>
      </c>
    </row>
    <row r="52" spans="1:5" x14ac:dyDescent="0.25">
      <c r="A52" s="8" t="s">
        <v>89</v>
      </c>
      <c r="B52" s="8" t="s">
        <v>7</v>
      </c>
      <c r="C52" s="7"/>
      <c r="D52" s="7"/>
      <c r="E52" s="8" t="str">
        <f>IF(AND(COUNTIF(BASE_DONNEE[],LISTE[[#This Row],[Description]])&gt;0,COUNTIF(BASE_DONNEE[],LISTE[[#This Row],[Description]])&lt;2),"Valide","Non assigné")</f>
        <v>Valide</v>
      </c>
    </row>
    <row r="53" spans="1:5" x14ac:dyDescent="0.25">
      <c r="A53" s="8" t="s">
        <v>90</v>
      </c>
      <c r="B53" s="8" t="s">
        <v>22</v>
      </c>
      <c r="C53" s="7"/>
      <c r="D53" s="7"/>
      <c r="E53" s="8" t="str">
        <f>IF(AND(COUNTIF(BASE_DONNEE[],LISTE[[#This Row],[Description]])&gt;0,COUNTIF(BASE_DONNEE[],LISTE[[#This Row],[Description]])&lt;2),"Valide","Non assigné")</f>
        <v>Valide</v>
      </c>
    </row>
    <row r="54" spans="1:5" x14ac:dyDescent="0.25">
      <c r="A54" s="8" t="s">
        <v>91</v>
      </c>
      <c r="B54" s="8" t="s">
        <v>11</v>
      </c>
      <c r="C54" s="7"/>
      <c r="D54" s="7"/>
      <c r="E54" s="8" t="str">
        <f>IF(AND(COUNTIF(BASE_DONNEE[],LISTE[[#This Row],[Description]])&gt;0,COUNTIF(BASE_DONNEE[],LISTE[[#This Row],[Description]])&lt;2),"Valide","Non assigné")</f>
        <v>Valide</v>
      </c>
    </row>
    <row r="55" spans="1:5" x14ac:dyDescent="0.25">
      <c r="A55" s="8" t="s">
        <v>92</v>
      </c>
      <c r="B55" s="8" t="s">
        <v>22</v>
      </c>
      <c r="C55" s="7"/>
      <c r="D55" s="7"/>
      <c r="E55" s="8" t="str">
        <f>IF(AND(COUNTIF(BASE_DONNEE[],LISTE[[#This Row],[Description]])&gt;0,COUNTIF(BASE_DONNEE[],LISTE[[#This Row],[Description]])&lt;2),"Valide","Non assigné")</f>
        <v>Valide</v>
      </c>
    </row>
    <row r="56" spans="1:5" x14ac:dyDescent="0.25">
      <c r="A56" s="8" t="s">
        <v>93</v>
      </c>
      <c r="B56" s="8" t="s">
        <v>17</v>
      </c>
      <c r="C56" s="7"/>
      <c r="D56" s="7"/>
      <c r="E56" s="8" t="str">
        <f>IF(AND(COUNTIF(BASE_DONNEE[],LISTE[[#This Row],[Description]])&gt;0,COUNTIF(BASE_DONNEE[],LISTE[[#This Row],[Description]])&lt;2),"Valide","Non assigné")</f>
        <v>Valide</v>
      </c>
    </row>
    <row r="57" spans="1:5" x14ac:dyDescent="0.25">
      <c r="A57" s="8" t="s">
        <v>94</v>
      </c>
      <c r="B57" s="8" t="s">
        <v>6</v>
      </c>
      <c r="C57" s="7">
        <v>44.34</v>
      </c>
      <c r="D57" s="7"/>
      <c r="E57" s="8" t="str">
        <f>IF(AND(COUNTIF(BASE_DONNEE[],LISTE[[#This Row],[Description]])&gt;0,COUNTIF(BASE_DONNEE[],LISTE[[#This Row],[Description]])&lt;2),"Valide","Non assigné")</f>
        <v>Valide</v>
      </c>
    </row>
    <row r="58" spans="1:5" x14ac:dyDescent="0.25">
      <c r="A58" s="8" t="s">
        <v>95</v>
      </c>
      <c r="B58" s="8" t="s">
        <v>8</v>
      </c>
      <c r="C58" s="7"/>
      <c r="D58" s="7"/>
      <c r="E58" s="8" t="str">
        <f>IF(AND(COUNTIF(BASE_DONNEE[],LISTE[[#This Row],[Description]])&gt;0,COUNTIF(BASE_DONNEE[],LISTE[[#This Row],[Description]])&lt;2),"Valide","Non assigné")</f>
        <v>Valide</v>
      </c>
    </row>
    <row r="59" spans="1:5" x14ac:dyDescent="0.25">
      <c r="A59" s="8" t="s">
        <v>96</v>
      </c>
      <c r="B59" s="8" t="s">
        <v>7</v>
      </c>
      <c r="C59" s="7"/>
      <c r="D59" s="7"/>
      <c r="E59" s="8" t="str">
        <f>IF(AND(COUNTIF(BASE_DONNEE[],LISTE[[#This Row],[Description]])&gt;0,COUNTIF(BASE_DONNEE[],LISTE[[#This Row],[Description]])&lt;2),"Valide","Non assigné")</f>
        <v>Valide</v>
      </c>
    </row>
    <row r="60" spans="1:5" x14ac:dyDescent="0.25">
      <c r="A60" s="8" t="s">
        <v>97</v>
      </c>
      <c r="B60" s="8" t="s">
        <v>21</v>
      </c>
      <c r="C60" s="7"/>
      <c r="D60" s="7"/>
      <c r="E60" s="8" t="str">
        <f>IF(AND(COUNTIF(BASE_DONNEE[],LISTE[[#This Row],[Description]])&gt;0,COUNTIF(BASE_DONNEE[],LISTE[[#This Row],[Description]])&lt;2),"Valide","Non assigné")</f>
        <v>Valide</v>
      </c>
    </row>
    <row r="61" spans="1:5" x14ac:dyDescent="0.25">
      <c r="A61" s="8" t="s">
        <v>98</v>
      </c>
      <c r="B61" s="8" t="s">
        <v>11</v>
      </c>
      <c r="C61" s="7"/>
      <c r="D61" s="7"/>
      <c r="E61" s="8" t="str">
        <f>IF(AND(COUNTIF(BASE_DONNEE[],LISTE[[#This Row],[Description]])&gt;0,COUNTIF(BASE_DONNEE[],LISTE[[#This Row],[Description]])&lt;2),"Valide","Non assigné")</f>
        <v>Valide</v>
      </c>
    </row>
    <row r="62" spans="1:5" x14ac:dyDescent="0.25">
      <c r="A62" s="8" t="s">
        <v>99</v>
      </c>
      <c r="B62" s="8" t="s">
        <v>5</v>
      </c>
      <c r="C62" s="7"/>
      <c r="D62" s="7"/>
      <c r="E62" s="8" t="str">
        <f>IF(AND(COUNTIF(BASE_DONNEE[],LISTE[[#This Row],[Description]])&gt;0,COUNTIF(BASE_DONNEE[],LISTE[[#This Row],[Description]])&lt;2),"Valide","Non assigné")</f>
        <v>Valide</v>
      </c>
    </row>
    <row r="63" spans="1:5" x14ac:dyDescent="0.25">
      <c r="A63" s="8" t="s">
        <v>100</v>
      </c>
      <c r="B63" s="8" t="s">
        <v>22</v>
      </c>
      <c r="C63" s="7"/>
      <c r="D63" s="7"/>
      <c r="E63" s="8" t="str">
        <f>IF(AND(COUNTIF(BASE_DONNEE[],LISTE[[#This Row],[Description]])&gt;0,COUNTIF(BASE_DONNEE[],LISTE[[#This Row],[Description]])&lt;2),"Valide","Non assigné")</f>
        <v>Valide</v>
      </c>
    </row>
    <row r="64" spans="1:5" x14ac:dyDescent="0.25">
      <c r="A64" s="8" t="s">
        <v>163</v>
      </c>
      <c r="B64" s="8" t="s">
        <v>7</v>
      </c>
      <c r="C64" s="7"/>
      <c r="D64" s="7"/>
      <c r="E64" s="8" t="str">
        <f>IF(AND(COUNTIF(BASE_DONNEE[],LISTE[[#This Row],[Description]])&gt;0,COUNTIF(BASE_DONNEE[],LISTE[[#This Row],[Description]])&lt;2),"Valide","Non assigné")</f>
        <v>Valide</v>
      </c>
    </row>
    <row r="65" spans="1:5" x14ac:dyDescent="0.25">
      <c r="A65" s="8" t="s">
        <v>101</v>
      </c>
      <c r="B65" s="8" t="s">
        <v>11</v>
      </c>
      <c r="C65" s="7"/>
      <c r="D65" s="7"/>
      <c r="E65" s="8" t="str">
        <f>IF(AND(COUNTIF(BASE_DONNEE[],LISTE[[#This Row],[Description]])&gt;0,COUNTIF(BASE_DONNEE[],LISTE[[#This Row],[Description]])&lt;2),"Valide","Non assigné")</f>
        <v>Valide</v>
      </c>
    </row>
    <row r="66" spans="1:5" x14ac:dyDescent="0.25">
      <c r="A66" s="8" t="s">
        <v>102</v>
      </c>
      <c r="B66" s="8" t="s">
        <v>17</v>
      </c>
      <c r="C66" s="7"/>
      <c r="D66" s="7"/>
      <c r="E66" s="8" t="str">
        <f>IF(AND(COUNTIF(BASE_DONNEE[],LISTE[[#This Row],[Description]])&gt;0,COUNTIF(BASE_DONNEE[],LISTE[[#This Row],[Description]])&lt;2),"Valide","Non assigné")</f>
        <v>Valide</v>
      </c>
    </row>
    <row r="67" spans="1:5" x14ac:dyDescent="0.25">
      <c r="A67" s="8" t="s">
        <v>103</v>
      </c>
      <c r="B67" s="8" t="s">
        <v>17</v>
      </c>
      <c r="C67" s="7"/>
      <c r="D67" s="7"/>
      <c r="E67" s="8" t="str">
        <f>IF(AND(COUNTIF(BASE_DONNEE[],LISTE[[#This Row],[Description]])&gt;0,COUNTIF(BASE_DONNEE[],LISTE[[#This Row],[Description]])&lt;2),"Valide","Non assigné")</f>
        <v>Valide</v>
      </c>
    </row>
    <row r="68" spans="1:5" x14ac:dyDescent="0.25">
      <c r="A68" s="8" t="s">
        <v>104</v>
      </c>
      <c r="B68" s="8" t="s">
        <v>17</v>
      </c>
      <c r="C68" s="7"/>
      <c r="D68" s="7"/>
      <c r="E68" s="8" t="str">
        <f>IF(AND(COUNTIF(BASE_DONNEE[],LISTE[[#This Row],[Description]])&gt;0,COUNTIF(BASE_DONNEE[],LISTE[[#This Row],[Description]])&lt;2),"Valide","Non assigné")</f>
        <v>Valide</v>
      </c>
    </row>
    <row r="69" spans="1:5" x14ac:dyDescent="0.25">
      <c r="A69" s="8" t="s">
        <v>105</v>
      </c>
      <c r="B69" s="8" t="s">
        <v>17</v>
      </c>
      <c r="C69" s="7"/>
      <c r="D69" s="7"/>
      <c r="E69" s="8" t="str">
        <f>IF(AND(COUNTIF(BASE_DONNEE[],LISTE[[#This Row],[Description]])&gt;0,COUNTIF(BASE_DONNEE[],LISTE[[#This Row],[Description]])&lt;2),"Valide","Non assigné")</f>
        <v>Valide</v>
      </c>
    </row>
    <row r="70" spans="1:5" x14ac:dyDescent="0.25">
      <c r="A70" s="8" t="s">
        <v>106</v>
      </c>
      <c r="B70" s="8" t="s">
        <v>7</v>
      </c>
      <c r="C70" s="7"/>
      <c r="D70" s="7"/>
      <c r="E70" s="8" t="str">
        <f>IF(AND(COUNTIF(BASE_DONNEE[],LISTE[[#This Row],[Description]])&gt;0,COUNTIF(BASE_DONNEE[],LISTE[[#This Row],[Description]])&lt;2),"Valide","Non assigné")</f>
        <v>Valide</v>
      </c>
    </row>
    <row r="71" spans="1:5" x14ac:dyDescent="0.25">
      <c r="A71" s="8" t="s">
        <v>107</v>
      </c>
      <c r="B71" s="8" t="s">
        <v>5</v>
      </c>
      <c r="C71" s="7"/>
      <c r="D71" s="7"/>
      <c r="E71" s="8" t="str">
        <f>IF(AND(COUNTIF(BASE_DONNEE[],LISTE[[#This Row],[Description]])&gt;0,COUNTIF(BASE_DONNEE[],LISTE[[#This Row],[Description]])&lt;2),"Valide","Non assigné")</f>
        <v>Valide</v>
      </c>
    </row>
    <row r="72" spans="1:5" x14ac:dyDescent="0.25">
      <c r="A72" s="8" t="s">
        <v>108</v>
      </c>
      <c r="B72" s="8" t="s">
        <v>5</v>
      </c>
      <c r="C72" s="7"/>
      <c r="D72" s="7"/>
      <c r="E72" s="8" t="str">
        <f>IF(AND(COUNTIF(BASE_DONNEE[],LISTE[[#This Row],[Description]])&gt;0,COUNTIF(BASE_DONNEE[],LISTE[[#This Row],[Description]])&lt;2),"Valide","Non assigné")</f>
        <v>Valide</v>
      </c>
    </row>
    <row r="73" spans="1:5" x14ac:dyDescent="0.25">
      <c r="A73" s="8" t="s">
        <v>109</v>
      </c>
      <c r="B73" s="8" t="s">
        <v>11</v>
      </c>
      <c r="C73" s="7"/>
      <c r="D73" s="7"/>
      <c r="E73" s="8" t="str">
        <f>IF(AND(COUNTIF(BASE_DONNEE[],LISTE[[#This Row],[Description]])&gt;0,COUNTIF(BASE_DONNEE[],LISTE[[#This Row],[Description]])&lt;2),"Valide","Non assigné")</f>
        <v>Valide</v>
      </c>
    </row>
    <row r="74" spans="1:5" x14ac:dyDescent="0.25">
      <c r="A74" s="8" t="s">
        <v>110</v>
      </c>
      <c r="B74" s="8" t="s">
        <v>8</v>
      </c>
      <c r="C74" s="7">
        <v>280</v>
      </c>
      <c r="D74" s="7"/>
      <c r="E74" s="8" t="str">
        <f>IF(AND(COUNTIF(BASE_DONNEE[],LISTE[[#This Row],[Description]])&gt;0,COUNTIF(BASE_DONNEE[],LISTE[[#This Row],[Description]])&lt;2),"Valide","Non assigné")</f>
        <v>Valide</v>
      </c>
    </row>
    <row r="75" spans="1:5" x14ac:dyDescent="0.25">
      <c r="A75" s="8" t="s">
        <v>111</v>
      </c>
      <c r="B75" s="8" t="s">
        <v>17</v>
      </c>
      <c r="C75" s="7"/>
      <c r="D75" s="7"/>
      <c r="E75" s="8" t="str">
        <f>IF(AND(COUNTIF(BASE_DONNEE[],LISTE[[#This Row],[Description]])&gt;0,COUNTIF(BASE_DONNEE[],LISTE[[#This Row],[Description]])&lt;2),"Valide","Non assigné")</f>
        <v>Valide</v>
      </c>
    </row>
    <row r="76" spans="1:5" x14ac:dyDescent="0.25">
      <c r="A76" s="8" t="s">
        <v>112</v>
      </c>
      <c r="B76" s="8" t="s">
        <v>8</v>
      </c>
      <c r="C76" s="7">
        <v>10.99</v>
      </c>
      <c r="D76" s="7"/>
      <c r="E76" s="8" t="str">
        <f>IF(AND(COUNTIF(BASE_DONNEE[],LISTE[[#This Row],[Description]])&gt;0,COUNTIF(BASE_DONNEE[],LISTE[[#This Row],[Description]])&lt;2),"Valide","Non assigné")</f>
        <v>Valide</v>
      </c>
    </row>
    <row r="77" spans="1:5" x14ac:dyDescent="0.25">
      <c r="A77" s="8" t="s">
        <v>113</v>
      </c>
      <c r="B77" s="8" t="s">
        <v>9</v>
      </c>
      <c r="C77" s="7"/>
      <c r="D77" s="7"/>
      <c r="E77" s="8" t="str">
        <f>IF(AND(COUNTIF(BASE_DONNEE[],LISTE[[#This Row],[Description]])&gt;0,COUNTIF(BASE_DONNEE[],LISTE[[#This Row],[Description]])&lt;2),"Valide","Non assigné")</f>
        <v>Valide</v>
      </c>
    </row>
    <row r="78" spans="1:5" x14ac:dyDescent="0.25">
      <c r="A78" s="8" t="s">
        <v>114</v>
      </c>
      <c r="B78" s="8" t="s">
        <v>8</v>
      </c>
      <c r="C78" s="7">
        <v>7</v>
      </c>
      <c r="D78" s="7"/>
      <c r="E78" s="8" t="str">
        <f>IF(AND(COUNTIF(BASE_DONNEE[],LISTE[[#This Row],[Description]])&gt;0,COUNTIF(BASE_DONNEE[],LISTE[[#This Row],[Description]])&lt;2),"Valide","Non assigné")</f>
        <v>Valide</v>
      </c>
    </row>
    <row r="79" spans="1:5" x14ac:dyDescent="0.25">
      <c r="A79" s="8" t="s">
        <v>115</v>
      </c>
      <c r="B79" s="8" t="s">
        <v>19</v>
      </c>
      <c r="C79" s="7"/>
      <c r="D79" s="7"/>
      <c r="E79" s="8" t="str">
        <f>IF(AND(COUNTIF(BASE_DONNEE[],LISTE[[#This Row],[Description]])&gt;0,COUNTIF(BASE_DONNEE[],LISTE[[#This Row],[Description]])&lt;2),"Valide","Non assigné")</f>
        <v>Valide</v>
      </c>
    </row>
    <row r="80" spans="1:5" x14ac:dyDescent="0.25">
      <c r="A80" s="8" t="s">
        <v>116</v>
      </c>
      <c r="B80" s="8" t="s">
        <v>19</v>
      </c>
      <c r="C80" s="7"/>
      <c r="D80" s="7"/>
      <c r="E80" s="8" t="str">
        <f>IF(AND(COUNTIF(BASE_DONNEE[],LISTE[[#This Row],[Description]])&gt;0,COUNTIF(BASE_DONNEE[],LISTE[[#This Row],[Description]])&lt;2),"Valide","Non assigné")</f>
        <v>Valide</v>
      </c>
    </row>
    <row r="81" spans="1:5" x14ac:dyDescent="0.25">
      <c r="A81" s="8" t="s">
        <v>117</v>
      </c>
      <c r="B81" s="8" t="s">
        <v>8</v>
      </c>
      <c r="C81" s="7"/>
      <c r="D81" s="7"/>
      <c r="E81" s="8" t="str">
        <f>IF(AND(COUNTIF(BASE_DONNEE[],LISTE[[#This Row],[Description]])&gt;0,COUNTIF(BASE_DONNEE[],LISTE[[#This Row],[Description]])&lt;2),"Valide","Non assigné")</f>
        <v>Valide</v>
      </c>
    </row>
    <row r="82" spans="1:5" x14ac:dyDescent="0.25">
      <c r="A82" s="8" t="s">
        <v>118</v>
      </c>
      <c r="B82" s="8" t="s">
        <v>17</v>
      </c>
      <c r="C82" s="7"/>
      <c r="D82" s="7"/>
      <c r="E82" s="8" t="str">
        <f>IF(AND(COUNTIF(BASE_DONNEE[],LISTE[[#This Row],[Description]])&gt;0,COUNTIF(BASE_DONNEE[],LISTE[[#This Row],[Description]])&lt;2),"Valide","Non assigné")</f>
        <v>Valide</v>
      </c>
    </row>
    <row r="83" spans="1:5" x14ac:dyDescent="0.25">
      <c r="A83" s="9" t="s">
        <v>119</v>
      </c>
      <c r="B83" s="8" t="s">
        <v>8</v>
      </c>
      <c r="C83" s="7">
        <v>15</v>
      </c>
      <c r="D83" s="7"/>
      <c r="E83" s="8" t="str">
        <f>IF(AND(COUNTIF(BASE_DONNEE[],LISTE[[#This Row],[Description]])&gt;0,COUNTIF(BASE_DONNEE[],LISTE[[#This Row],[Description]])&lt;2),"Valide","Non assigné")</f>
        <v>Valide</v>
      </c>
    </row>
    <row r="84" spans="1:5" x14ac:dyDescent="0.25">
      <c r="A84" s="8" t="s">
        <v>120</v>
      </c>
      <c r="B84" s="8" t="s">
        <v>11</v>
      </c>
      <c r="C84" s="7"/>
      <c r="D84" s="7"/>
      <c r="E84" s="8" t="str">
        <f>IF(AND(COUNTIF(BASE_DONNEE[],LISTE[[#This Row],[Description]])&gt;0,COUNTIF(BASE_DONNEE[],LISTE[[#This Row],[Description]])&lt;2),"Valide","Non assigné")</f>
        <v>Valide</v>
      </c>
    </row>
    <row r="85" spans="1:5" x14ac:dyDescent="0.25">
      <c r="A85" s="8" t="s">
        <v>121</v>
      </c>
      <c r="B85" s="8" t="s">
        <v>21</v>
      </c>
      <c r="C85" s="7"/>
      <c r="D85" s="7"/>
      <c r="E85" s="8" t="str">
        <f>IF(AND(COUNTIF(BASE_DONNEE[],LISTE[[#This Row],[Description]])&gt;0,COUNTIF(BASE_DONNEE[],LISTE[[#This Row],[Description]])&lt;2),"Valide","Non assigné")</f>
        <v>Valide</v>
      </c>
    </row>
    <row r="86" spans="1:5" x14ac:dyDescent="0.25">
      <c r="A86" s="8" t="s">
        <v>122</v>
      </c>
      <c r="B86" s="8" t="s">
        <v>6</v>
      </c>
      <c r="C86" s="7">
        <v>30</v>
      </c>
      <c r="D86" s="7"/>
      <c r="E86" s="8" t="str">
        <f>IF(AND(COUNTIF(BASE_DONNEE[],LISTE[[#This Row],[Description]])&gt;0,COUNTIF(BASE_DONNEE[],LISTE[[#This Row],[Description]])&lt;2),"Valide","Non assigné")</f>
        <v>Valide</v>
      </c>
    </row>
    <row r="87" spans="1:5" x14ac:dyDescent="0.25">
      <c r="A87" s="8" t="s">
        <v>123</v>
      </c>
      <c r="B87" s="8" t="s">
        <v>19</v>
      </c>
      <c r="C87" s="7"/>
      <c r="D87" s="7"/>
      <c r="E87" s="8" t="str">
        <f>IF(AND(COUNTIF(BASE_DONNEE[],LISTE[[#This Row],[Description]])&gt;0,COUNTIF(BASE_DONNEE[],LISTE[[#This Row],[Description]])&lt;2),"Valide","Non assigné")</f>
        <v>Valide</v>
      </c>
    </row>
    <row r="88" spans="1:5" x14ac:dyDescent="0.25">
      <c r="A88" s="8" t="s">
        <v>124</v>
      </c>
      <c r="B88" s="8" t="s">
        <v>7</v>
      </c>
      <c r="C88" s="7"/>
      <c r="D88" s="7"/>
      <c r="E88" s="8" t="str">
        <f>IF(AND(COUNTIF(BASE_DONNEE[],LISTE[[#This Row],[Description]])&gt;0,COUNTIF(BASE_DONNEE[],LISTE[[#This Row],[Description]])&lt;2),"Valide","Non assigné")</f>
        <v>Valide</v>
      </c>
    </row>
    <row r="89" spans="1:5" x14ac:dyDescent="0.25">
      <c r="A89" s="8" t="s">
        <v>158</v>
      </c>
      <c r="B89" s="8" t="s">
        <v>6</v>
      </c>
      <c r="C89" s="7">
        <v>50.66</v>
      </c>
      <c r="D89" s="7"/>
      <c r="E89" s="8" t="str">
        <f>IF(AND(COUNTIF(BASE_DONNEE[],LISTE[[#This Row],[Description]])&gt;0,COUNTIF(BASE_DONNEE[],LISTE[[#This Row],[Description]])&lt;2),"Valide","Non assigné")</f>
        <v>Valide</v>
      </c>
    </row>
    <row r="90" spans="1:5" x14ac:dyDescent="0.25">
      <c r="A90" s="8" t="s">
        <v>125</v>
      </c>
      <c r="B90" s="8" t="s">
        <v>10</v>
      </c>
      <c r="C90" s="7"/>
      <c r="D90" s="7"/>
      <c r="E90" s="8" t="str">
        <f>IF(AND(COUNTIF(BASE_DONNEE[],LISTE[[#This Row],[Description]])&gt;0,COUNTIF(BASE_DONNEE[],LISTE[[#This Row],[Description]])&lt;2),"Valide","Non assigné")</f>
        <v>Valide</v>
      </c>
    </row>
    <row r="91" spans="1:5" x14ac:dyDescent="0.25">
      <c r="A91" s="8" t="s">
        <v>126</v>
      </c>
      <c r="B91" s="8" t="s">
        <v>7</v>
      </c>
      <c r="C91" s="7"/>
      <c r="D91" s="7"/>
      <c r="E91" s="8" t="str">
        <f>IF(AND(COUNTIF(BASE_DONNEE[],LISTE[[#This Row],[Description]])&gt;0,COUNTIF(BASE_DONNEE[],LISTE[[#This Row],[Description]])&lt;2),"Valide","Non assigné")</f>
        <v>Valide</v>
      </c>
    </row>
    <row r="92" spans="1:5" x14ac:dyDescent="0.25">
      <c r="A92" s="8" t="s">
        <v>127</v>
      </c>
      <c r="B92" s="8" t="s">
        <v>13</v>
      </c>
      <c r="C92" s="7"/>
      <c r="D92" s="7"/>
      <c r="E92" s="8" t="str">
        <f>IF(AND(COUNTIF(BASE_DONNEE[],LISTE[[#This Row],[Description]])&gt;0,COUNTIF(BASE_DONNEE[],LISTE[[#This Row],[Description]])&lt;2),"Valide","Non assigné")</f>
        <v>Valide</v>
      </c>
    </row>
    <row r="93" spans="1:5" x14ac:dyDescent="0.25">
      <c r="A93" s="8" t="s">
        <v>159</v>
      </c>
      <c r="B93" s="8" t="s">
        <v>14</v>
      </c>
      <c r="C93" s="7"/>
      <c r="D93" s="7">
        <v>49.9</v>
      </c>
      <c r="E93" s="8" t="str">
        <f>IF(AND(COUNTIF(BASE_DONNEE[],LISTE[[#This Row],[Description]])&gt;0,COUNTIF(BASE_DONNEE[],LISTE[[#This Row],[Description]])&lt;2),"Valide","Non assigné")</f>
        <v>Valide</v>
      </c>
    </row>
    <row r="94" spans="1:5" x14ac:dyDescent="0.25">
      <c r="A94" s="8" t="s">
        <v>128</v>
      </c>
      <c r="B94" s="8" t="s">
        <v>14</v>
      </c>
      <c r="C94" s="7"/>
      <c r="D94" s="7"/>
      <c r="E94" s="8" t="str">
        <f>IF(AND(COUNTIF(BASE_DONNEE[],LISTE[[#This Row],[Description]])&gt;0,COUNTIF(BASE_DONNEE[],LISTE[[#This Row],[Description]])&lt;2),"Valide","Non assigné")</f>
        <v>Valide</v>
      </c>
    </row>
    <row r="95" spans="1:5" x14ac:dyDescent="0.25">
      <c r="A95" s="8" t="s">
        <v>129</v>
      </c>
      <c r="B95" s="8" t="s">
        <v>7</v>
      </c>
      <c r="C95" s="7"/>
      <c r="D95" s="7"/>
      <c r="E95" s="8" t="str">
        <f>IF(AND(COUNTIF(BASE_DONNEE[],LISTE[[#This Row],[Description]])&gt;0,COUNTIF(BASE_DONNEE[],LISTE[[#This Row],[Description]])&lt;2),"Valide","Non assigné")</f>
        <v>Valide</v>
      </c>
    </row>
    <row r="96" spans="1:5" x14ac:dyDescent="0.25">
      <c r="A96" s="8" t="s">
        <v>130</v>
      </c>
      <c r="B96" s="8" t="s">
        <v>9</v>
      </c>
      <c r="C96" s="7"/>
      <c r="D96" s="7"/>
      <c r="E96" s="8" t="str">
        <f>IF(AND(COUNTIF(BASE_DONNEE[],LISTE[[#This Row],[Description]])&gt;0,COUNTIF(BASE_DONNEE[],LISTE[[#This Row],[Description]])&lt;2),"Valide","Non assigné")</f>
        <v>Valide</v>
      </c>
    </row>
    <row r="97" spans="1:5" x14ac:dyDescent="0.25">
      <c r="A97" s="8" t="s">
        <v>157</v>
      </c>
      <c r="B97" s="8" t="s">
        <v>17</v>
      </c>
      <c r="C97" s="7"/>
      <c r="D97" s="7"/>
      <c r="E97" s="8" t="str">
        <f>IF(AND(COUNTIF(BASE_DONNEE[],LISTE[[#This Row],[Description]])&gt;0,COUNTIF(BASE_DONNEE[],LISTE[[#This Row],[Description]])&lt;2),"Valide","Non assigné")</f>
        <v>Valide</v>
      </c>
    </row>
    <row r="98" spans="1:5" x14ac:dyDescent="0.25">
      <c r="A98" s="8" t="s">
        <v>131</v>
      </c>
      <c r="B98" s="8" t="s">
        <v>14</v>
      </c>
      <c r="C98" s="7"/>
      <c r="D98" s="7"/>
      <c r="E98" s="8" t="str">
        <f>IF(AND(COUNTIF(BASE_DONNEE[],LISTE[[#This Row],[Description]])&gt;0,COUNTIF(BASE_DONNEE[],LISTE[[#This Row],[Description]])&lt;2),"Valide","Non assigné")</f>
        <v>Valide</v>
      </c>
    </row>
    <row r="99" spans="1:5" x14ac:dyDescent="0.25">
      <c r="A99" s="8" t="s">
        <v>132</v>
      </c>
      <c r="B99" s="8" t="s">
        <v>15</v>
      </c>
      <c r="C99" s="7"/>
      <c r="D99" s="7"/>
      <c r="E99" s="8" t="str">
        <f>IF(AND(COUNTIF(BASE_DONNEE[],LISTE[[#This Row],[Description]])&gt;0,COUNTIF(BASE_DONNEE[],LISTE[[#This Row],[Description]])&lt;2),"Valide","Non assigné")</f>
        <v>Valide</v>
      </c>
    </row>
    <row r="100" spans="1:5" x14ac:dyDescent="0.25">
      <c r="A100" s="8" t="s">
        <v>133</v>
      </c>
      <c r="B100" s="8" t="s">
        <v>15</v>
      </c>
      <c r="C100" s="7"/>
      <c r="D100" s="7"/>
      <c r="E100" s="8" t="str">
        <f>IF(AND(COUNTIF(BASE_DONNEE[],LISTE[[#This Row],[Description]])&gt;0,COUNTIF(BASE_DONNEE[],LISTE[[#This Row],[Description]])&lt;2),"Valide","Non assigné")</f>
        <v>Valide</v>
      </c>
    </row>
    <row r="101" spans="1:5" x14ac:dyDescent="0.25">
      <c r="A101" s="8" t="s">
        <v>134</v>
      </c>
      <c r="B101" s="8" t="s">
        <v>15</v>
      </c>
      <c r="C101" s="7"/>
      <c r="D101" s="7"/>
      <c r="E101" s="8" t="str">
        <f>IF(AND(COUNTIF(BASE_DONNEE[],LISTE[[#This Row],[Description]])&gt;0,COUNTIF(BASE_DONNEE[],LISTE[[#This Row],[Description]])&lt;2),"Valide","Non assigné")</f>
        <v>Valide</v>
      </c>
    </row>
    <row r="102" spans="1:5" x14ac:dyDescent="0.25">
      <c r="A102" s="8" t="s">
        <v>135</v>
      </c>
      <c r="B102" s="8" t="s">
        <v>15</v>
      </c>
      <c r="C102" s="7"/>
      <c r="D102" s="7"/>
      <c r="E102" s="8" t="str">
        <f>IF(AND(COUNTIF(BASE_DONNEE[],LISTE[[#This Row],[Description]])&gt;0,COUNTIF(BASE_DONNEE[],LISTE[[#This Row],[Description]])&lt;2),"Valide","Non assigné")</f>
        <v>Valide</v>
      </c>
    </row>
    <row r="103" spans="1:5" x14ac:dyDescent="0.25">
      <c r="A103" s="8" t="s">
        <v>136</v>
      </c>
      <c r="B103" s="8" t="s">
        <v>15</v>
      </c>
      <c r="C103" s="7"/>
      <c r="D103" s="7"/>
      <c r="E103" s="8" t="str">
        <f>IF(AND(COUNTIF(BASE_DONNEE[],LISTE[[#This Row],[Description]])&gt;0,COUNTIF(BASE_DONNEE[],LISTE[[#This Row],[Description]])&lt;2),"Valide","Non assigné")</f>
        <v>Valide</v>
      </c>
    </row>
    <row r="104" spans="1:5" x14ac:dyDescent="0.25">
      <c r="A104" s="8" t="s">
        <v>137</v>
      </c>
      <c r="B104" s="8" t="s">
        <v>18</v>
      </c>
      <c r="C104" s="7"/>
      <c r="D104" s="7"/>
      <c r="E104" s="8" t="str">
        <f>IF(AND(COUNTIF(BASE_DONNEE[],LISTE[[#This Row],[Description]])&gt;0,COUNTIF(BASE_DONNEE[],LISTE[[#This Row],[Description]])&lt;2),"Valide","Non assigné")</f>
        <v>Valide</v>
      </c>
    </row>
    <row r="105" spans="1:5" x14ac:dyDescent="0.25">
      <c r="A105" s="8" t="s">
        <v>138</v>
      </c>
      <c r="B105" s="8" t="s">
        <v>8</v>
      </c>
      <c r="C105" s="7"/>
      <c r="D105" s="7"/>
      <c r="E105" s="8" t="str">
        <f>IF(AND(COUNTIF(BASE_DONNEE[],LISTE[[#This Row],[Description]])&gt;0,COUNTIF(BASE_DONNEE[],LISTE[[#This Row],[Description]])&lt;2),"Valide","Non assigné")</f>
        <v>Valide</v>
      </c>
    </row>
    <row r="106" spans="1:5" x14ac:dyDescent="0.25">
      <c r="A106" s="8" t="s">
        <v>139</v>
      </c>
      <c r="B106" s="8" t="s">
        <v>11</v>
      </c>
      <c r="C106" s="7"/>
      <c r="D106" s="7"/>
      <c r="E106" s="8" t="str">
        <f>IF(AND(COUNTIF(BASE_DONNEE[],LISTE[[#This Row],[Description]])&gt;0,COUNTIF(BASE_DONNEE[],LISTE[[#This Row],[Description]])&lt;2),"Valide","Non assigné")</f>
        <v>Valide</v>
      </c>
    </row>
    <row r="107" spans="1:5" x14ac:dyDescent="0.25">
      <c r="A107" s="8" t="s">
        <v>140</v>
      </c>
      <c r="B107" s="8" t="s">
        <v>5</v>
      </c>
      <c r="C107" s="7"/>
      <c r="D107" s="7"/>
      <c r="E107" s="8" t="str">
        <f>IF(AND(COUNTIF(BASE_DONNEE[],LISTE[[#This Row],[Description]])&gt;0,COUNTIF(BASE_DONNEE[],LISTE[[#This Row],[Description]])&lt;2),"Valide","Non assigné")</f>
        <v>Valide</v>
      </c>
    </row>
    <row r="108" spans="1:5" x14ac:dyDescent="0.25">
      <c r="A108" s="8" t="s">
        <v>141</v>
      </c>
      <c r="B108" s="8" t="s">
        <v>8</v>
      </c>
      <c r="C108" s="7"/>
      <c r="D108" s="7"/>
      <c r="E108" s="8" t="str">
        <f>IF(AND(COUNTIF(BASE_DONNEE[],LISTE[[#This Row],[Description]])&gt;0,COUNTIF(BASE_DONNEE[],LISTE[[#This Row],[Description]])&lt;2),"Valide","Non assigné")</f>
        <v>Valide</v>
      </c>
    </row>
    <row r="109" spans="1:5" x14ac:dyDescent="0.25">
      <c r="A109" s="8" t="s">
        <v>142</v>
      </c>
      <c r="B109" s="8" t="s">
        <v>21</v>
      </c>
      <c r="C109" s="7"/>
      <c r="D109" s="7"/>
      <c r="E109" s="8" t="str">
        <f>IF(AND(COUNTIF(BASE_DONNEE[],LISTE[[#This Row],[Description]])&gt;0,COUNTIF(BASE_DONNEE[],LISTE[[#This Row],[Description]])&lt;2),"Valide","Non assigné")</f>
        <v>Valide</v>
      </c>
    </row>
    <row r="110" spans="1:5" x14ac:dyDescent="0.25">
      <c r="A110" s="8" t="s">
        <v>143</v>
      </c>
      <c r="B110" s="8" t="s">
        <v>21</v>
      </c>
      <c r="C110" s="7"/>
      <c r="D110" s="7"/>
      <c r="E110" s="8" t="str">
        <f>IF(AND(COUNTIF(BASE_DONNEE[],LISTE[[#This Row],[Description]])&gt;0,COUNTIF(BASE_DONNEE[],LISTE[[#This Row],[Description]])&lt;2),"Valide","Non assigné")</f>
        <v>Valide</v>
      </c>
    </row>
    <row r="111" spans="1:5" x14ac:dyDescent="0.25">
      <c r="A111" s="8" t="s">
        <v>144</v>
      </c>
      <c r="B111" s="8" t="s">
        <v>17</v>
      </c>
      <c r="C111" s="7"/>
      <c r="D111" s="7"/>
      <c r="E111" s="8" t="str">
        <f>IF(AND(COUNTIF(BASE_DONNEE[],LISTE[[#This Row],[Description]])&gt;0,COUNTIF(BASE_DONNEE[],LISTE[[#This Row],[Description]])&lt;2),"Valide","Non assigné")</f>
        <v>Valide</v>
      </c>
    </row>
    <row r="112" spans="1:5" x14ac:dyDescent="0.25">
      <c r="A112" s="8" t="s">
        <v>161</v>
      </c>
      <c r="B112" s="8" t="s">
        <v>14</v>
      </c>
      <c r="C112" s="7"/>
      <c r="D112" s="7"/>
      <c r="E112" s="8" t="str">
        <f>IF(AND(COUNTIF(BASE_DONNEE[],LISTE[[#This Row],[Description]])&gt;0,COUNTIF(BASE_DONNEE[],LISTE[[#This Row],[Description]])&lt;2),"Valide","Non assigné")</f>
        <v>Valide</v>
      </c>
    </row>
    <row r="113" spans="1:5" x14ac:dyDescent="0.25">
      <c r="A113" s="8" t="s">
        <v>145</v>
      </c>
      <c r="B113" s="8" t="s">
        <v>23</v>
      </c>
      <c r="C113" s="7"/>
      <c r="D113" s="7"/>
      <c r="E113" s="8" t="str">
        <f>IF(AND(COUNTIF(BASE_DONNEE[],LISTE[[#This Row],[Description]])&gt;0,COUNTIF(BASE_DONNEE[],LISTE[[#This Row],[Description]])&lt;2),"Valide","Non assigné")</f>
        <v>Valide</v>
      </c>
    </row>
    <row r="114" spans="1:5" x14ac:dyDescent="0.25">
      <c r="A114" s="8" t="s">
        <v>146</v>
      </c>
      <c r="B114" s="8" t="s">
        <v>14</v>
      </c>
      <c r="C114" s="7"/>
      <c r="D114" s="7"/>
      <c r="E114" s="8" t="str">
        <f>IF(AND(COUNTIF(BASE_DONNEE[],LISTE[[#This Row],[Description]])&gt;0,COUNTIF(BASE_DONNEE[],LISTE[[#This Row],[Description]])&lt;2),"Valide","Non assigné")</f>
        <v>Valide</v>
      </c>
    </row>
    <row r="115" spans="1:5" x14ac:dyDescent="0.25">
      <c r="A115" s="8" t="s">
        <v>147</v>
      </c>
      <c r="B115" s="8" t="s">
        <v>14</v>
      </c>
      <c r="C115" s="7"/>
      <c r="D115" s="7"/>
      <c r="E115" s="8" t="str">
        <f>IF(AND(COUNTIF(BASE_DONNEE[],LISTE[[#This Row],[Description]])&gt;0,COUNTIF(BASE_DONNEE[],LISTE[[#This Row],[Description]])&lt;2),"Valide","Non assigné")</f>
        <v>Valide</v>
      </c>
    </row>
    <row r="116" spans="1:5" x14ac:dyDescent="0.25">
      <c r="A116" s="8" t="s">
        <v>148</v>
      </c>
      <c r="B116" s="8" t="s">
        <v>16</v>
      </c>
      <c r="C116" s="7"/>
      <c r="D116" s="7"/>
      <c r="E116" s="8" t="str">
        <f>IF(AND(COUNTIF(BASE_DONNEE[],LISTE[[#This Row],[Description]])&gt;0,COUNTIF(BASE_DONNEE[],LISTE[[#This Row],[Description]])&lt;2),"Valide","Non assigné")</f>
        <v>Valide</v>
      </c>
    </row>
    <row r="117" spans="1:5" x14ac:dyDescent="0.25">
      <c r="A117" s="8" t="s">
        <v>149</v>
      </c>
      <c r="B117" s="8" t="s">
        <v>23</v>
      </c>
      <c r="C117" s="7"/>
      <c r="D117" s="7"/>
      <c r="E117" s="8" t="str">
        <f>IF(AND(COUNTIF(BASE_DONNEE[],LISTE[[#This Row],[Description]])&gt;0,COUNTIF(BASE_DONNEE[],LISTE[[#This Row],[Description]])&lt;2),"Valide","Non assigné")</f>
        <v>Valide</v>
      </c>
    </row>
    <row r="118" spans="1:5" x14ac:dyDescent="0.25">
      <c r="A118" s="8" t="s">
        <v>150</v>
      </c>
      <c r="B118" s="24" t="s">
        <v>14</v>
      </c>
      <c r="C118" s="7"/>
      <c r="D118" s="7"/>
      <c r="E118" s="24" t="str">
        <f>IF(AND(COUNTIF(BASE_DONNEE[],LISTE[[#This Row],[Description]])&gt;0,COUNTIF(BASE_DONNEE[],LISTE[[#This Row],[Description]])&lt;2),"Valide","Non assigné")</f>
        <v>Valide</v>
      </c>
    </row>
    <row r="119" spans="1:5" x14ac:dyDescent="0.25">
      <c r="A119" s="8" t="s">
        <v>151</v>
      </c>
      <c r="B119" s="24" t="s">
        <v>8</v>
      </c>
      <c r="C119" s="7"/>
      <c r="D119" s="7"/>
      <c r="E119" s="24" t="str">
        <f>IF(AND(COUNTIF(BASE_DONNEE[],LISTE[[#This Row],[Description]])&gt;0,COUNTIF(BASE_DONNEE[],LISTE[[#This Row],[Description]])&lt;2),"Valide","Non assigné")</f>
        <v>Valide</v>
      </c>
    </row>
    <row r="120" spans="1:5" x14ac:dyDescent="0.25">
      <c r="A120" s="8" t="s">
        <v>152</v>
      </c>
      <c r="B120" s="24" t="s">
        <v>7</v>
      </c>
      <c r="C120" s="7"/>
      <c r="D120" s="7"/>
      <c r="E120" s="24" t="str">
        <f>IF(AND(COUNTIF(BASE_DONNEE[],LISTE[[#This Row],[Description]])&gt;0,COUNTIF(BASE_DONNEE[],LISTE[[#This Row],[Description]])&lt;2),"Valide","Non assigné")</f>
        <v>Valide</v>
      </c>
    </row>
    <row r="121" spans="1:5" x14ac:dyDescent="0.25">
      <c r="A121" s="8" t="s">
        <v>153</v>
      </c>
      <c r="B121" s="24" t="s">
        <v>14</v>
      </c>
      <c r="C121" s="7"/>
      <c r="D121" s="7"/>
      <c r="E121" s="24" t="str">
        <f>IF(AND(COUNTIF(BASE_DONNEE[],LISTE[[#This Row],[Description]])&gt;0,COUNTIF(BASE_DONNEE[],LISTE[[#This Row],[Description]])&lt;2),"Valide","Non assigné")</f>
        <v>Valide</v>
      </c>
    </row>
    <row r="122" spans="1:5" x14ac:dyDescent="0.25">
      <c r="A122" s="8" t="s">
        <v>154</v>
      </c>
      <c r="B122" s="24" t="s">
        <v>8</v>
      </c>
      <c r="C122" s="7">
        <v>11.99</v>
      </c>
      <c r="D122" s="7"/>
      <c r="E122" s="24" t="str">
        <f>IF(AND(COUNTIF(BASE_DONNEE[],LISTE[[#This Row],[Description]])&gt;0,COUNTIF(BASE_DONNEE[],LISTE[[#This Row],[Description]])&lt;2),"Valide","Non assigné")</f>
        <v>Valide</v>
      </c>
    </row>
    <row r="123" spans="1:5" x14ac:dyDescent="0.25">
      <c r="A123" s="8" t="s">
        <v>155</v>
      </c>
      <c r="B123" s="24" t="s">
        <v>22</v>
      </c>
      <c r="C123" s="7"/>
      <c r="D123" s="7"/>
      <c r="E123" s="24" t="str">
        <f>IF(AND(COUNTIF(BASE_DONNEE[],LISTE[[#This Row],[Description]])&gt;0,COUNTIF(BASE_DONNEE[],LISTE[[#This Row],[Description]])&lt;2),"Valide","Non assigné")</f>
        <v>Valide</v>
      </c>
    </row>
    <row r="124" spans="1:5" x14ac:dyDescent="0.25">
      <c r="A124"/>
      <c r="B124"/>
      <c r="C124"/>
      <c r="D124"/>
      <c r="E124"/>
    </row>
    <row r="125" spans="1:5" x14ac:dyDescent="0.25">
      <c r="A125"/>
      <c r="B125"/>
      <c r="C125"/>
      <c r="D125"/>
      <c r="E125"/>
    </row>
    <row r="126" spans="1:5" x14ac:dyDescent="0.25">
      <c r="A126"/>
      <c r="B126"/>
      <c r="C126"/>
      <c r="D126"/>
      <c r="E126"/>
    </row>
    <row r="127" spans="1:5" x14ac:dyDescent="0.25">
      <c r="A127"/>
      <c r="B127"/>
      <c r="C127"/>
      <c r="D127"/>
      <c r="E127"/>
    </row>
    <row r="128" spans="1:5" x14ac:dyDescent="0.25">
      <c r="A128"/>
      <c r="B128"/>
      <c r="C128"/>
      <c r="D128"/>
      <c r="E128"/>
    </row>
    <row r="129" spans="1:6" x14ac:dyDescent="0.25">
      <c r="A129"/>
      <c r="B129"/>
      <c r="C129"/>
      <c r="D129"/>
      <c r="E129"/>
    </row>
    <row r="130" spans="1:6" x14ac:dyDescent="0.25">
      <c r="A130"/>
      <c r="B130"/>
      <c r="C130"/>
      <c r="D130"/>
      <c r="E130"/>
    </row>
    <row r="131" spans="1:6" x14ac:dyDescent="0.25">
      <c r="A131"/>
      <c r="B131"/>
      <c r="C131"/>
      <c r="D131"/>
      <c r="E131"/>
    </row>
    <row r="132" spans="1:6" x14ac:dyDescent="0.25">
      <c r="A132"/>
      <c r="B132"/>
      <c r="C132"/>
      <c r="D132"/>
      <c r="E132"/>
    </row>
    <row r="133" spans="1:6" x14ac:dyDescent="0.25">
      <c r="A133"/>
      <c r="B133"/>
      <c r="C133"/>
      <c r="D133"/>
      <c r="E133"/>
    </row>
    <row r="134" spans="1:6" x14ac:dyDescent="0.25">
      <c r="A134"/>
      <c r="B134"/>
      <c r="C134"/>
      <c r="D134"/>
      <c r="E134"/>
    </row>
    <row r="135" spans="1:6" x14ac:dyDescent="0.25">
      <c r="A135"/>
      <c r="B135"/>
      <c r="C135"/>
      <c r="D135"/>
      <c r="E135"/>
    </row>
    <row r="136" spans="1:6" x14ac:dyDescent="0.25">
      <c r="A136"/>
      <c r="B136"/>
      <c r="C136"/>
      <c r="D136"/>
      <c r="E136"/>
      <c r="F136" s="5"/>
    </row>
    <row r="137" spans="1:6" x14ac:dyDescent="0.25">
      <c r="A137"/>
      <c r="B137"/>
      <c r="C137"/>
      <c r="D137"/>
      <c r="E137"/>
    </row>
    <row r="138" spans="1:6" x14ac:dyDescent="0.25">
      <c r="A138"/>
      <c r="B138"/>
      <c r="C138"/>
      <c r="D138"/>
      <c r="E138"/>
    </row>
    <row r="139" spans="1:6" x14ac:dyDescent="0.25">
      <c r="A139"/>
      <c r="B139"/>
      <c r="C139"/>
      <c r="D139"/>
      <c r="E139"/>
    </row>
    <row r="140" spans="1:6" x14ac:dyDescent="0.25">
      <c r="A140"/>
      <c r="B140"/>
      <c r="C140"/>
      <c r="D140"/>
      <c r="E140"/>
    </row>
    <row r="141" spans="1:6" x14ac:dyDescent="0.25">
      <c r="A141"/>
      <c r="B141"/>
      <c r="C141"/>
      <c r="D141"/>
      <c r="E141"/>
    </row>
    <row r="142" spans="1:6" x14ac:dyDescent="0.25">
      <c r="A142"/>
      <c r="B142"/>
      <c r="C142"/>
      <c r="D142"/>
      <c r="E142"/>
    </row>
    <row r="143" spans="1:6" x14ac:dyDescent="0.25">
      <c r="A143"/>
      <c r="B143"/>
      <c r="C143"/>
      <c r="D143"/>
      <c r="E143"/>
    </row>
    <row r="144" spans="1:6" x14ac:dyDescent="0.25">
      <c r="A144"/>
      <c r="B144"/>
      <c r="C144"/>
      <c r="D144"/>
      <c r="E144"/>
    </row>
    <row r="145" spans="1:5" x14ac:dyDescent="0.25">
      <c r="A145"/>
      <c r="B145"/>
      <c r="C145"/>
      <c r="D145"/>
      <c r="E145"/>
    </row>
    <row r="146" spans="1:5" x14ac:dyDescent="0.25">
      <c r="A146"/>
      <c r="B146"/>
      <c r="C146"/>
      <c r="D146"/>
      <c r="E146"/>
    </row>
    <row r="147" spans="1:5" x14ac:dyDescent="0.25">
      <c r="A147"/>
      <c r="B147"/>
      <c r="C147"/>
      <c r="D147"/>
      <c r="E147"/>
    </row>
    <row r="148" spans="1:5" x14ac:dyDescent="0.25">
      <c r="A148"/>
      <c r="B148"/>
      <c r="C148"/>
      <c r="D148"/>
      <c r="E148"/>
    </row>
    <row r="149" spans="1:5" x14ac:dyDescent="0.25">
      <c r="A149"/>
      <c r="B149"/>
      <c r="C149"/>
      <c r="D149"/>
      <c r="E149"/>
    </row>
    <row r="150" spans="1:5" x14ac:dyDescent="0.25">
      <c r="A150"/>
      <c r="B150"/>
      <c r="C150"/>
      <c r="D150"/>
      <c r="E150"/>
    </row>
    <row r="151" spans="1:5" x14ac:dyDescent="0.25">
      <c r="A151"/>
      <c r="B151"/>
      <c r="C151"/>
      <c r="D151"/>
      <c r="E151"/>
    </row>
    <row r="152" spans="1:5" x14ac:dyDescent="0.25">
      <c r="A152"/>
      <c r="B152"/>
      <c r="C152"/>
      <c r="D152"/>
      <c r="E152"/>
    </row>
    <row r="153" spans="1:5" x14ac:dyDescent="0.25">
      <c r="A153"/>
      <c r="B153"/>
      <c r="C153"/>
      <c r="D153"/>
      <c r="E153"/>
    </row>
    <row r="154" spans="1:5" x14ac:dyDescent="0.25">
      <c r="A154"/>
      <c r="B154"/>
      <c r="C154"/>
      <c r="D154"/>
      <c r="E154"/>
    </row>
    <row r="155" spans="1:5" x14ac:dyDescent="0.25">
      <c r="A155"/>
      <c r="B155"/>
      <c r="C155"/>
      <c r="D155"/>
      <c r="E155"/>
    </row>
    <row r="156" spans="1:5" x14ac:dyDescent="0.25">
      <c r="A156"/>
      <c r="B156"/>
      <c r="C156"/>
      <c r="D156"/>
      <c r="E156"/>
    </row>
    <row r="157" spans="1:5" x14ac:dyDescent="0.25">
      <c r="A157"/>
      <c r="B157"/>
      <c r="C157"/>
      <c r="D157"/>
      <c r="E157"/>
    </row>
    <row r="158" spans="1:5" x14ac:dyDescent="0.25">
      <c r="A158"/>
      <c r="B158"/>
      <c r="C158"/>
      <c r="D158"/>
      <c r="E158"/>
    </row>
    <row r="159" spans="1:5" x14ac:dyDescent="0.25">
      <c r="A159"/>
      <c r="B159"/>
      <c r="C159"/>
      <c r="D159"/>
      <c r="E159"/>
    </row>
    <row r="160" spans="1:5" x14ac:dyDescent="0.25">
      <c r="A160"/>
      <c r="B160"/>
      <c r="C160"/>
      <c r="D160"/>
      <c r="E160"/>
    </row>
    <row r="161" spans="1:5" x14ac:dyDescent="0.25">
      <c r="A161"/>
      <c r="B161"/>
      <c r="C161"/>
      <c r="D161"/>
      <c r="E161"/>
    </row>
    <row r="162" spans="1:5" x14ac:dyDescent="0.25">
      <c r="A162"/>
      <c r="B162"/>
      <c r="C162"/>
      <c r="D162"/>
      <c r="E162"/>
    </row>
    <row r="163" spans="1:5" x14ac:dyDescent="0.25">
      <c r="A163"/>
      <c r="B163"/>
      <c r="C163"/>
      <c r="D163"/>
      <c r="E163"/>
    </row>
    <row r="164" spans="1:5" x14ac:dyDescent="0.25">
      <c r="A164"/>
      <c r="B164"/>
      <c r="C164"/>
      <c r="D164"/>
      <c r="E164"/>
    </row>
    <row r="165" spans="1:5" x14ac:dyDescent="0.25">
      <c r="A165"/>
      <c r="B165"/>
      <c r="C165"/>
      <c r="D165"/>
      <c r="E165"/>
    </row>
    <row r="166" spans="1:5" x14ac:dyDescent="0.25">
      <c r="A166"/>
      <c r="B166"/>
      <c r="C166"/>
      <c r="D166"/>
      <c r="E166"/>
    </row>
    <row r="167" spans="1:5" x14ac:dyDescent="0.25">
      <c r="A167"/>
      <c r="B167"/>
      <c r="C167"/>
      <c r="D167"/>
      <c r="E167"/>
    </row>
    <row r="168" spans="1:5" x14ac:dyDescent="0.25">
      <c r="A168"/>
      <c r="B168"/>
      <c r="C168"/>
      <c r="D168"/>
      <c r="E168"/>
    </row>
    <row r="169" spans="1:5" x14ac:dyDescent="0.25">
      <c r="A169"/>
      <c r="B169"/>
      <c r="C169"/>
      <c r="D169"/>
      <c r="E169"/>
    </row>
    <row r="170" spans="1:5" x14ac:dyDescent="0.25">
      <c r="A170"/>
      <c r="B170"/>
      <c r="C170"/>
      <c r="D170"/>
      <c r="E170"/>
    </row>
    <row r="171" spans="1:5" x14ac:dyDescent="0.25">
      <c r="A171"/>
      <c r="B171"/>
      <c r="C171"/>
      <c r="D171"/>
      <c r="E171"/>
    </row>
    <row r="172" spans="1:5" x14ac:dyDescent="0.25">
      <c r="A172"/>
      <c r="B172"/>
      <c r="C172"/>
      <c r="D172"/>
      <c r="E172"/>
    </row>
    <row r="173" spans="1:5" x14ac:dyDescent="0.25">
      <c r="A173"/>
      <c r="B173"/>
      <c r="C173"/>
      <c r="D173"/>
      <c r="E173"/>
    </row>
    <row r="174" spans="1:5" x14ac:dyDescent="0.25">
      <c r="A174"/>
      <c r="B174"/>
      <c r="C174"/>
      <c r="D174"/>
      <c r="E174"/>
    </row>
    <row r="175" spans="1:5" x14ac:dyDescent="0.25">
      <c r="A175"/>
      <c r="B175"/>
      <c r="C175"/>
      <c r="D175"/>
      <c r="E175"/>
    </row>
    <row r="176" spans="1:5" x14ac:dyDescent="0.25">
      <c r="A176"/>
      <c r="B176"/>
      <c r="C176"/>
      <c r="D176"/>
      <c r="E176"/>
    </row>
    <row r="177" spans="1:5" x14ac:dyDescent="0.25">
      <c r="A177"/>
      <c r="B177"/>
      <c r="C177"/>
      <c r="D177"/>
      <c r="E177"/>
    </row>
    <row r="178" spans="1:5" x14ac:dyDescent="0.25">
      <c r="A178"/>
      <c r="B178"/>
      <c r="C178"/>
      <c r="D178"/>
      <c r="E178"/>
    </row>
    <row r="179" spans="1:5" x14ac:dyDescent="0.25">
      <c r="A179"/>
      <c r="B179"/>
      <c r="C179"/>
      <c r="D179"/>
      <c r="E179"/>
    </row>
    <row r="180" spans="1:5" x14ac:dyDescent="0.25">
      <c r="A180"/>
      <c r="B180"/>
      <c r="C180"/>
      <c r="D180"/>
      <c r="E180"/>
    </row>
    <row r="181" spans="1:5" x14ac:dyDescent="0.25">
      <c r="A181"/>
      <c r="B181"/>
      <c r="C181"/>
      <c r="D181"/>
      <c r="E181"/>
    </row>
    <row r="182" spans="1:5" x14ac:dyDescent="0.25">
      <c r="A182"/>
      <c r="B182"/>
      <c r="C182"/>
      <c r="D182"/>
      <c r="E182"/>
    </row>
    <row r="183" spans="1:5" x14ac:dyDescent="0.25">
      <c r="A183"/>
      <c r="B183"/>
      <c r="C183"/>
      <c r="D183"/>
      <c r="E183"/>
    </row>
    <row r="184" spans="1:5" x14ac:dyDescent="0.25">
      <c r="A184"/>
      <c r="B184"/>
      <c r="C184"/>
      <c r="D184"/>
      <c r="E184"/>
    </row>
    <row r="185" spans="1:5" x14ac:dyDescent="0.25">
      <c r="A185"/>
      <c r="B185"/>
      <c r="C185"/>
      <c r="D185"/>
      <c r="E185"/>
    </row>
    <row r="186" spans="1:5" x14ac:dyDescent="0.25">
      <c r="A186"/>
      <c r="B186"/>
      <c r="C186"/>
      <c r="D186"/>
      <c r="E186"/>
    </row>
    <row r="187" spans="1:5" x14ac:dyDescent="0.25">
      <c r="A187"/>
      <c r="B187"/>
      <c r="C187"/>
      <c r="D187"/>
      <c r="E187"/>
    </row>
    <row r="188" spans="1:5" x14ac:dyDescent="0.25">
      <c r="A188"/>
      <c r="B188"/>
      <c r="C188"/>
      <c r="D188"/>
      <c r="E188"/>
    </row>
    <row r="189" spans="1:5" x14ac:dyDescent="0.25">
      <c r="A189"/>
      <c r="B189"/>
      <c r="C189"/>
      <c r="D189"/>
      <c r="E189"/>
    </row>
    <row r="190" spans="1:5" x14ac:dyDescent="0.25">
      <c r="A190"/>
      <c r="B190"/>
      <c r="C190"/>
      <c r="D190"/>
      <c r="E190"/>
    </row>
    <row r="191" spans="1:5" x14ac:dyDescent="0.25">
      <c r="A191"/>
      <c r="B191"/>
      <c r="C191"/>
      <c r="D191"/>
      <c r="E191"/>
    </row>
    <row r="192" spans="1:5" x14ac:dyDescent="0.25">
      <c r="A192"/>
      <c r="B192"/>
      <c r="C192"/>
      <c r="D192"/>
      <c r="E192"/>
    </row>
    <row r="193" spans="1:5" x14ac:dyDescent="0.25">
      <c r="A193"/>
      <c r="B193"/>
      <c r="C193"/>
      <c r="D193"/>
      <c r="E193"/>
    </row>
    <row r="194" spans="1:5" x14ac:dyDescent="0.25">
      <c r="A194"/>
      <c r="B194"/>
      <c r="C194"/>
      <c r="D194"/>
      <c r="E194"/>
    </row>
    <row r="195" spans="1:5" x14ac:dyDescent="0.25">
      <c r="A195"/>
      <c r="B195"/>
      <c r="C195"/>
      <c r="D195"/>
      <c r="E195"/>
    </row>
    <row r="196" spans="1:5" x14ac:dyDescent="0.25">
      <c r="A196"/>
      <c r="B196"/>
      <c r="C196"/>
      <c r="D196"/>
      <c r="E196"/>
    </row>
    <row r="197" spans="1:5" x14ac:dyDescent="0.25">
      <c r="A197"/>
      <c r="B197"/>
      <c r="C197"/>
      <c r="D197"/>
      <c r="E197"/>
    </row>
    <row r="198" spans="1:5" x14ac:dyDescent="0.25">
      <c r="A198"/>
      <c r="B198"/>
      <c r="C198"/>
      <c r="D198"/>
      <c r="E198"/>
    </row>
    <row r="199" spans="1:5" x14ac:dyDescent="0.25">
      <c r="A199"/>
      <c r="B199"/>
      <c r="C199"/>
      <c r="D199"/>
      <c r="E199"/>
    </row>
    <row r="200" spans="1:5" x14ac:dyDescent="0.25">
      <c r="A200"/>
      <c r="B200"/>
      <c r="C200"/>
      <c r="D200"/>
      <c r="E200"/>
    </row>
    <row r="201" spans="1:5" x14ac:dyDescent="0.25">
      <c r="A201"/>
      <c r="B201"/>
      <c r="C201"/>
      <c r="D201"/>
      <c r="E201"/>
    </row>
    <row r="202" spans="1:5" x14ac:dyDescent="0.25">
      <c r="A202"/>
      <c r="B202"/>
      <c r="C202"/>
      <c r="D202"/>
      <c r="E202"/>
    </row>
    <row r="203" spans="1:5" x14ac:dyDescent="0.25">
      <c r="A203"/>
      <c r="B203"/>
      <c r="C203"/>
      <c r="D203"/>
      <c r="E203"/>
    </row>
    <row r="204" spans="1:5" x14ac:dyDescent="0.25">
      <c r="A204"/>
      <c r="B204"/>
      <c r="C204"/>
      <c r="D204"/>
      <c r="E204"/>
    </row>
    <row r="205" spans="1:5" x14ac:dyDescent="0.25">
      <c r="A205"/>
      <c r="B205"/>
      <c r="C205"/>
      <c r="D205"/>
      <c r="E205"/>
    </row>
    <row r="206" spans="1:5" x14ac:dyDescent="0.25">
      <c r="A206"/>
      <c r="B206"/>
      <c r="C206"/>
      <c r="D206"/>
      <c r="E206"/>
    </row>
    <row r="207" spans="1:5" x14ac:dyDescent="0.25">
      <c r="A207"/>
      <c r="B207"/>
      <c r="C207"/>
      <c r="D207"/>
      <c r="E207"/>
    </row>
    <row r="208" spans="1:5" x14ac:dyDescent="0.25">
      <c r="A208"/>
      <c r="B208"/>
      <c r="C208"/>
      <c r="D208"/>
      <c r="E208"/>
    </row>
    <row r="209" spans="1:5" x14ac:dyDescent="0.25">
      <c r="A209"/>
      <c r="B209"/>
      <c r="C209"/>
      <c r="D209"/>
      <c r="E209"/>
    </row>
    <row r="210" spans="1:5" x14ac:dyDescent="0.25">
      <c r="A210"/>
      <c r="B210"/>
      <c r="C210"/>
      <c r="D210"/>
      <c r="E210"/>
    </row>
    <row r="211" spans="1:5" x14ac:dyDescent="0.25">
      <c r="A211"/>
      <c r="B211"/>
      <c r="C211"/>
      <c r="D211"/>
      <c r="E211"/>
    </row>
    <row r="212" spans="1:5" x14ac:dyDescent="0.25">
      <c r="A212"/>
      <c r="B212"/>
      <c r="C212"/>
      <c r="D212"/>
      <c r="E212"/>
    </row>
    <row r="213" spans="1:5" x14ac:dyDescent="0.25">
      <c r="A213"/>
      <c r="B213"/>
      <c r="C213"/>
      <c r="D213"/>
      <c r="E213"/>
    </row>
    <row r="214" spans="1:5" x14ac:dyDescent="0.25">
      <c r="A214"/>
      <c r="B214"/>
      <c r="C214"/>
      <c r="D214"/>
      <c r="E214"/>
    </row>
    <row r="215" spans="1:5" x14ac:dyDescent="0.25">
      <c r="A215"/>
      <c r="B215"/>
      <c r="C215"/>
      <c r="D215"/>
      <c r="E215"/>
    </row>
    <row r="216" spans="1:5" x14ac:dyDescent="0.25">
      <c r="A216"/>
      <c r="B216"/>
      <c r="C216"/>
      <c r="D216"/>
      <c r="E216"/>
    </row>
    <row r="217" spans="1:5" x14ac:dyDescent="0.25">
      <c r="A217"/>
      <c r="B217"/>
      <c r="C217"/>
      <c r="D217"/>
      <c r="E217"/>
    </row>
    <row r="218" spans="1:5" x14ac:dyDescent="0.25">
      <c r="A218"/>
      <c r="B218"/>
      <c r="C218"/>
      <c r="D218"/>
      <c r="E218"/>
    </row>
    <row r="219" spans="1:5" x14ac:dyDescent="0.25">
      <c r="A219"/>
      <c r="B219"/>
      <c r="C219"/>
      <c r="D219"/>
      <c r="E219"/>
    </row>
    <row r="220" spans="1:5" x14ac:dyDescent="0.25">
      <c r="A220"/>
      <c r="B220"/>
      <c r="C220"/>
      <c r="D220"/>
      <c r="E220"/>
    </row>
    <row r="221" spans="1:5" x14ac:dyDescent="0.25">
      <c r="A221"/>
      <c r="B221"/>
      <c r="C221"/>
      <c r="D221"/>
      <c r="E221"/>
    </row>
    <row r="222" spans="1:5" x14ac:dyDescent="0.25">
      <c r="A222"/>
      <c r="B222"/>
      <c r="C222"/>
      <c r="D222"/>
      <c r="E222"/>
    </row>
    <row r="223" spans="1:5" x14ac:dyDescent="0.25">
      <c r="A223"/>
      <c r="B223"/>
      <c r="C223"/>
      <c r="D223"/>
      <c r="E223"/>
    </row>
    <row r="224" spans="1:5" x14ac:dyDescent="0.25">
      <c r="A224"/>
      <c r="B224"/>
      <c r="C224"/>
      <c r="D224"/>
      <c r="E224"/>
    </row>
    <row r="225" spans="1:5" x14ac:dyDescent="0.25">
      <c r="A225"/>
      <c r="B225"/>
      <c r="C225"/>
      <c r="D225"/>
      <c r="E225"/>
    </row>
    <row r="226" spans="1:5" x14ac:dyDescent="0.25">
      <c r="A226"/>
      <c r="B226"/>
      <c r="C226"/>
      <c r="D226"/>
      <c r="E226"/>
    </row>
    <row r="227" spans="1:5" x14ac:dyDescent="0.25">
      <c r="A227"/>
      <c r="B227"/>
      <c r="C227"/>
      <c r="D227"/>
      <c r="E227"/>
    </row>
    <row r="228" spans="1:5" x14ac:dyDescent="0.25">
      <c r="A228"/>
      <c r="B228"/>
      <c r="C228"/>
      <c r="D228"/>
      <c r="E228"/>
    </row>
    <row r="229" spans="1:5" x14ac:dyDescent="0.25">
      <c r="A229"/>
      <c r="B229"/>
      <c r="C229"/>
      <c r="D229"/>
      <c r="E229"/>
    </row>
    <row r="230" spans="1:5" x14ac:dyDescent="0.25">
      <c r="A230"/>
      <c r="B230"/>
      <c r="C230"/>
      <c r="D230"/>
      <c r="E230"/>
    </row>
    <row r="231" spans="1:5" x14ac:dyDescent="0.25">
      <c r="A231"/>
      <c r="B231"/>
      <c r="C231"/>
      <c r="D231"/>
      <c r="E231"/>
    </row>
    <row r="232" spans="1:5" x14ac:dyDescent="0.25">
      <c r="A232"/>
      <c r="B232"/>
      <c r="C232"/>
      <c r="D232"/>
      <c r="E232"/>
    </row>
    <row r="233" spans="1:5" x14ac:dyDescent="0.25">
      <c r="A233"/>
      <c r="B233"/>
      <c r="C233"/>
      <c r="D233"/>
      <c r="E233"/>
    </row>
    <row r="234" spans="1:5" x14ac:dyDescent="0.25">
      <c r="A234"/>
      <c r="B234"/>
      <c r="C234"/>
      <c r="D234"/>
      <c r="E234"/>
    </row>
    <row r="235" spans="1:5" x14ac:dyDescent="0.25">
      <c r="A235"/>
      <c r="B235"/>
      <c r="C235"/>
      <c r="D235"/>
      <c r="E235"/>
    </row>
    <row r="236" spans="1:5" x14ac:dyDescent="0.25">
      <c r="A236"/>
      <c r="B236"/>
      <c r="C236"/>
      <c r="D236"/>
      <c r="E236"/>
    </row>
    <row r="237" spans="1:5" x14ac:dyDescent="0.25">
      <c r="A237"/>
      <c r="B237"/>
      <c r="C237"/>
      <c r="D237"/>
      <c r="E237"/>
    </row>
    <row r="238" spans="1:5" x14ac:dyDescent="0.25">
      <c r="A238"/>
      <c r="B238"/>
      <c r="C238"/>
      <c r="D238"/>
      <c r="E238"/>
    </row>
    <row r="239" spans="1:5" x14ac:dyDescent="0.25">
      <c r="A239"/>
      <c r="B239"/>
      <c r="C239"/>
      <c r="D239"/>
      <c r="E239"/>
    </row>
    <row r="240" spans="1:5" x14ac:dyDescent="0.25">
      <c r="A240"/>
      <c r="B240"/>
      <c r="C240"/>
      <c r="D240"/>
      <c r="E240"/>
    </row>
    <row r="241" spans="1:5" x14ac:dyDescent="0.25">
      <c r="A241"/>
      <c r="B241"/>
      <c r="C241"/>
      <c r="D241"/>
      <c r="E241"/>
    </row>
    <row r="242" spans="1:5" x14ac:dyDescent="0.25">
      <c r="A242"/>
      <c r="B242"/>
      <c r="C242"/>
      <c r="D242"/>
      <c r="E242"/>
    </row>
    <row r="243" spans="1:5" x14ac:dyDescent="0.25">
      <c r="A243"/>
      <c r="B243"/>
      <c r="C243"/>
      <c r="D243"/>
      <c r="E243"/>
    </row>
  </sheetData>
  <conditionalFormatting sqref="E2:E123">
    <cfRule type="containsText" dxfId="1" priority="1" stopIfTrue="1" operator="containsText" text="Valide">
      <formula>NOT(ISERROR(SEARCH("Valide",E2)))</formula>
    </cfRule>
    <cfRule type="containsText" dxfId="0" priority="3" stopIfTrue="1" operator="containsText" text="Non assigné">
      <formula>NOT(ISERROR(SEARCH("Non assigné",E2)))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0281CFC-C733-4EFD-85FF-82EAABBE2A3E}">
          <x14:formula1>
            <xm:f>DONNEE!$A$2:$A$19</xm:f>
          </x14:formula1>
          <xm:sqref>B2:B123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FD252-DAA5-47AB-A6E6-992196AF838C}">
  <sheetPr codeName="Feuil2"/>
  <dimension ref="A1:T958"/>
  <sheetViews>
    <sheetView topLeftCell="B1" workbookViewId="0">
      <selection activeCell="A5" sqref="A5"/>
    </sheetView>
  </sheetViews>
  <sheetFormatPr baseColWidth="10" defaultRowHeight="15" x14ac:dyDescent="0.25"/>
  <cols>
    <col min="1" max="1" width="20.140625" bestFit="1" customWidth="1"/>
    <col min="2" max="2" width="12.7109375" bestFit="1" customWidth="1"/>
    <col min="3" max="3" width="14.7109375" bestFit="1" customWidth="1"/>
    <col min="4" max="4" width="15.85546875" bestFit="1" customWidth="1"/>
    <col min="5" max="5" width="24.5703125" bestFit="1" customWidth="1"/>
    <col min="6" max="6" width="14.85546875" bestFit="1" customWidth="1"/>
    <col min="7" max="7" width="19.7109375" bestFit="1" customWidth="1"/>
    <col min="8" max="8" width="14.5703125" bestFit="1" customWidth="1"/>
    <col min="9" max="9" width="16" bestFit="1" customWidth="1"/>
    <col min="10" max="10" width="18.28515625" bestFit="1" customWidth="1"/>
    <col min="11" max="11" width="24.28515625" bestFit="1" customWidth="1"/>
    <col min="12" max="12" width="17.140625" bestFit="1" customWidth="1"/>
    <col min="13" max="13" width="18.5703125" bestFit="1" customWidth="1"/>
    <col min="14" max="14" width="19.28515625" bestFit="1" customWidth="1"/>
    <col min="15" max="15" width="12.7109375" bestFit="1" customWidth="1"/>
    <col min="16" max="16" width="14.85546875" bestFit="1" customWidth="1"/>
    <col min="17" max="17" width="11.85546875" bestFit="1" customWidth="1"/>
    <col min="18" max="18" width="18.42578125" bestFit="1" customWidth="1"/>
    <col min="19" max="19" width="19.7109375" bestFit="1" customWidth="1"/>
    <col min="20" max="20" width="17.7109375" bestFit="1" customWidth="1"/>
  </cols>
  <sheetData>
    <row r="1" spans="1:20" x14ac:dyDescent="0.25">
      <c r="A1" s="2" t="s">
        <v>4</v>
      </c>
      <c r="B1" s="4" t="s">
        <v>5</v>
      </c>
      <c r="C1" s="4" t="s">
        <v>6</v>
      </c>
      <c r="D1" s="4" t="s">
        <v>7</v>
      </c>
      <c r="E1" s="4" t="s">
        <v>8</v>
      </c>
      <c r="F1" s="4" t="s">
        <v>9</v>
      </c>
      <c r="G1" s="4" t="s">
        <v>10</v>
      </c>
      <c r="H1" s="4" t="s">
        <v>11</v>
      </c>
      <c r="I1" s="4" t="s">
        <v>12</v>
      </c>
      <c r="J1" s="4" t="s">
        <v>13</v>
      </c>
      <c r="K1" s="4" t="s">
        <v>14</v>
      </c>
      <c r="L1" s="4" t="s">
        <v>15</v>
      </c>
      <c r="M1" s="4" t="s">
        <v>16</v>
      </c>
      <c r="N1" s="4" t="s">
        <v>17</v>
      </c>
      <c r="O1" s="4" t="s">
        <v>18</v>
      </c>
      <c r="P1" s="4" t="s">
        <v>19</v>
      </c>
      <c r="Q1" s="4" t="s">
        <v>20</v>
      </c>
      <c r="R1" s="4" t="s">
        <v>21</v>
      </c>
      <c r="S1" s="4" t="s">
        <v>22</v>
      </c>
      <c r="T1" s="3" t="s">
        <v>23</v>
      </c>
    </row>
    <row r="2" spans="1:20" x14ac:dyDescent="0.25">
      <c r="A2" s="8" t="s">
        <v>42</v>
      </c>
      <c r="B2" s="8" t="s">
        <v>62</v>
      </c>
      <c r="C2" s="8" t="s">
        <v>94</v>
      </c>
      <c r="D2" s="8" t="s">
        <v>45</v>
      </c>
      <c r="E2" s="8" t="s">
        <v>46</v>
      </c>
      <c r="F2" s="8" t="s">
        <v>60</v>
      </c>
      <c r="G2" s="8" t="s">
        <v>59</v>
      </c>
      <c r="H2" s="8" t="s">
        <v>47</v>
      </c>
      <c r="I2" s="8" t="s">
        <v>67</v>
      </c>
      <c r="J2" s="8" t="s">
        <v>127</v>
      </c>
      <c r="K2" s="8" t="s">
        <v>56</v>
      </c>
      <c r="L2" s="8" t="s">
        <v>132</v>
      </c>
      <c r="M2" s="8" t="s">
        <v>148</v>
      </c>
      <c r="N2" s="8" t="s">
        <v>54</v>
      </c>
      <c r="O2" s="8" t="s">
        <v>137</v>
      </c>
      <c r="P2" s="8" t="s">
        <v>73</v>
      </c>
      <c r="Q2" s="9"/>
      <c r="R2" s="8" t="s">
        <v>55</v>
      </c>
      <c r="S2" s="8" t="s">
        <v>51</v>
      </c>
      <c r="T2" s="8" t="s">
        <v>145</v>
      </c>
    </row>
    <row r="3" spans="1:20" s="1" customFormat="1" x14ac:dyDescent="0.25">
      <c r="A3" s="8" t="s">
        <v>43</v>
      </c>
      <c r="B3" s="8" t="s">
        <v>88</v>
      </c>
      <c r="C3" s="8" t="s">
        <v>122</v>
      </c>
      <c r="D3" s="8" t="s">
        <v>162</v>
      </c>
      <c r="E3" s="8" t="s">
        <v>48</v>
      </c>
      <c r="F3" s="8" t="s">
        <v>113</v>
      </c>
      <c r="G3" s="8" t="s">
        <v>68</v>
      </c>
      <c r="H3" s="8" t="s">
        <v>50</v>
      </c>
      <c r="I3" s="9"/>
      <c r="J3" s="9"/>
      <c r="K3" s="8" t="s">
        <v>159</v>
      </c>
      <c r="L3" s="8" t="s">
        <v>133</v>
      </c>
      <c r="M3" s="9"/>
      <c r="N3" s="8" t="s">
        <v>57</v>
      </c>
      <c r="O3" s="9"/>
      <c r="P3" s="8" t="s">
        <v>75</v>
      </c>
      <c r="Q3" s="9"/>
      <c r="R3" s="8" t="s">
        <v>80</v>
      </c>
      <c r="S3" s="8" t="s">
        <v>52</v>
      </c>
      <c r="T3" s="8" t="s">
        <v>149</v>
      </c>
    </row>
    <row r="4" spans="1:20" s="1" customFormat="1" x14ac:dyDescent="0.25">
      <c r="A4" s="8" t="s">
        <v>44</v>
      </c>
      <c r="B4" s="8" t="s">
        <v>99</v>
      </c>
      <c r="C4" s="8" t="s">
        <v>158</v>
      </c>
      <c r="D4" s="8" t="s">
        <v>156</v>
      </c>
      <c r="E4" s="8" t="s">
        <v>49</v>
      </c>
      <c r="F4" s="8" t="s">
        <v>130</v>
      </c>
      <c r="G4" s="8" t="s">
        <v>125</v>
      </c>
      <c r="H4" s="8" t="s">
        <v>53</v>
      </c>
      <c r="I4" s="9"/>
      <c r="J4" s="9"/>
      <c r="K4" s="8" t="s">
        <v>128</v>
      </c>
      <c r="L4" s="8" t="s">
        <v>134</v>
      </c>
      <c r="M4" s="9"/>
      <c r="N4" s="8" t="s">
        <v>58</v>
      </c>
      <c r="O4" s="9"/>
      <c r="P4" s="8" t="s">
        <v>115</v>
      </c>
      <c r="Q4" s="9"/>
      <c r="R4" s="8" t="s">
        <v>97</v>
      </c>
      <c r="S4" s="8" t="s">
        <v>64</v>
      </c>
      <c r="T4" s="10"/>
    </row>
    <row r="5" spans="1:20" s="1" customFormat="1" x14ac:dyDescent="0.25">
      <c r="A5" s="8"/>
      <c r="B5" s="8" t="s">
        <v>107</v>
      </c>
      <c r="C5" s="8"/>
      <c r="D5" s="8" t="s">
        <v>160</v>
      </c>
      <c r="E5" s="8" t="s">
        <v>63</v>
      </c>
      <c r="F5" s="9"/>
      <c r="G5" s="9"/>
      <c r="H5" s="8" t="s">
        <v>66</v>
      </c>
      <c r="I5" s="9"/>
      <c r="J5" s="9"/>
      <c r="K5" s="8" t="s">
        <v>131</v>
      </c>
      <c r="L5" s="8" t="s">
        <v>135</v>
      </c>
      <c r="M5" s="9"/>
      <c r="N5" s="8" t="s">
        <v>61</v>
      </c>
      <c r="O5" s="9"/>
      <c r="P5" s="8" t="s">
        <v>116</v>
      </c>
      <c r="Q5" s="9"/>
      <c r="R5" s="8" t="s">
        <v>121</v>
      </c>
      <c r="S5" s="8" t="s">
        <v>74</v>
      </c>
      <c r="T5" s="10"/>
    </row>
    <row r="6" spans="1:20" s="1" customFormat="1" x14ac:dyDescent="0.25">
      <c r="A6" s="11"/>
      <c r="B6" s="8" t="s">
        <v>108</v>
      </c>
      <c r="C6" s="8"/>
      <c r="D6" s="8" t="s">
        <v>76</v>
      </c>
      <c r="E6" s="8" t="s">
        <v>69</v>
      </c>
      <c r="F6" s="11"/>
      <c r="G6" s="11"/>
      <c r="H6" s="8" t="s">
        <v>77</v>
      </c>
      <c r="I6" s="11"/>
      <c r="J6" s="11"/>
      <c r="K6" s="8" t="s">
        <v>161</v>
      </c>
      <c r="L6" s="8" t="s">
        <v>136</v>
      </c>
      <c r="M6" s="11"/>
      <c r="N6" s="8" t="s">
        <v>65</v>
      </c>
      <c r="O6" s="11"/>
      <c r="P6" s="8" t="s">
        <v>123</v>
      </c>
      <c r="Q6" s="11"/>
      <c r="R6" s="8" t="s">
        <v>142</v>
      </c>
      <c r="S6" s="8" t="s">
        <v>90</v>
      </c>
      <c r="T6" s="12"/>
    </row>
    <row r="7" spans="1:20" s="1" customFormat="1" x14ac:dyDescent="0.25">
      <c r="A7" s="11"/>
      <c r="B7" s="8" t="s">
        <v>140</v>
      </c>
      <c r="C7" s="11"/>
      <c r="D7" s="8" t="s">
        <v>78</v>
      </c>
      <c r="E7" s="8" t="s">
        <v>70</v>
      </c>
      <c r="F7" s="11"/>
      <c r="G7" s="11"/>
      <c r="H7" s="8" t="s">
        <v>79</v>
      </c>
      <c r="I7" s="11"/>
      <c r="J7" s="11"/>
      <c r="K7" s="8" t="s">
        <v>146</v>
      </c>
      <c r="L7" s="11"/>
      <c r="M7" s="11"/>
      <c r="N7" s="8" t="s">
        <v>72</v>
      </c>
      <c r="O7" s="11"/>
      <c r="P7" s="11"/>
      <c r="Q7" s="11"/>
      <c r="R7" s="8" t="s">
        <v>143</v>
      </c>
      <c r="S7" s="8" t="s">
        <v>92</v>
      </c>
      <c r="T7" s="12"/>
    </row>
    <row r="8" spans="1:20" s="1" customFormat="1" x14ac:dyDescent="0.25">
      <c r="A8" s="11"/>
      <c r="B8" s="8"/>
      <c r="C8" s="11"/>
      <c r="D8" s="8" t="s">
        <v>89</v>
      </c>
      <c r="E8" s="8" t="s">
        <v>71</v>
      </c>
      <c r="F8" s="11"/>
      <c r="G8" s="11"/>
      <c r="H8" s="8" t="s">
        <v>83</v>
      </c>
      <c r="I8" s="11"/>
      <c r="J8" s="11"/>
      <c r="K8" s="8" t="s">
        <v>147</v>
      </c>
      <c r="L8" s="11"/>
      <c r="M8" s="11"/>
      <c r="N8" s="8" t="s">
        <v>81</v>
      </c>
      <c r="O8" s="11"/>
      <c r="P8" s="11"/>
      <c r="Q8" s="11"/>
      <c r="R8" s="11"/>
      <c r="S8" s="8" t="s">
        <v>100</v>
      </c>
      <c r="T8" s="12"/>
    </row>
    <row r="9" spans="1:20" x14ac:dyDescent="0.25">
      <c r="A9" s="11"/>
      <c r="B9" s="11"/>
      <c r="C9" s="11"/>
      <c r="D9" s="8" t="s">
        <v>96</v>
      </c>
      <c r="E9" s="8" t="s">
        <v>87</v>
      </c>
      <c r="F9" s="11"/>
      <c r="G9" s="11"/>
      <c r="H9" s="8" t="s">
        <v>91</v>
      </c>
      <c r="I9" s="11"/>
      <c r="J9" s="11"/>
      <c r="K9" s="8" t="s">
        <v>150</v>
      </c>
      <c r="L9" s="11"/>
      <c r="M9" s="11"/>
      <c r="N9" s="8" t="s">
        <v>82</v>
      </c>
      <c r="O9" s="11"/>
      <c r="P9" s="11"/>
      <c r="Q9" s="11"/>
      <c r="R9" s="11"/>
      <c r="S9" s="8" t="s">
        <v>155</v>
      </c>
      <c r="T9" s="12"/>
    </row>
    <row r="10" spans="1:20" x14ac:dyDescent="0.25">
      <c r="A10" s="11"/>
      <c r="B10" s="11"/>
      <c r="C10" s="11"/>
      <c r="D10" s="8" t="s">
        <v>163</v>
      </c>
      <c r="E10" s="8" t="s">
        <v>95</v>
      </c>
      <c r="F10" s="11"/>
      <c r="G10" s="11"/>
      <c r="H10" s="8" t="s">
        <v>98</v>
      </c>
      <c r="I10" s="11"/>
      <c r="J10" s="11"/>
      <c r="K10" s="8" t="s">
        <v>153</v>
      </c>
      <c r="L10" s="11"/>
      <c r="M10" s="11"/>
      <c r="N10" s="8" t="s">
        <v>84</v>
      </c>
      <c r="O10" s="11"/>
      <c r="P10" s="11"/>
      <c r="Q10" s="11"/>
      <c r="R10" s="11"/>
      <c r="S10" s="11"/>
      <c r="T10" s="12"/>
    </row>
    <row r="11" spans="1:20" x14ac:dyDescent="0.25">
      <c r="A11" s="11"/>
      <c r="B11" s="11"/>
      <c r="C11" s="11"/>
      <c r="D11" s="8" t="s">
        <v>106</v>
      </c>
      <c r="E11" s="8" t="s">
        <v>110</v>
      </c>
      <c r="F11" s="11"/>
      <c r="G11" s="11"/>
      <c r="H11" s="8" t="s">
        <v>101</v>
      </c>
      <c r="I11" s="11"/>
      <c r="J11" s="11"/>
      <c r="K11" s="11"/>
      <c r="L11" s="11"/>
      <c r="M11" s="11"/>
      <c r="N11" s="8" t="s">
        <v>85</v>
      </c>
      <c r="O11" s="11"/>
      <c r="P11" s="11"/>
      <c r="Q11" s="11"/>
      <c r="R11" s="11"/>
      <c r="S11" s="11"/>
      <c r="T11" s="12"/>
    </row>
    <row r="12" spans="1:20" x14ac:dyDescent="0.25">
      <c r="A12" s="11"/>
      <c r="B12" s="11"/>
      <c r="C12" s="11"/>
      <c r="D12" s="8" t="s">
        <v>124</v>
      </c>
      <c r="E12" s="8" t="s">
        <v>112</v>
      </c>
      <c r="F12" s="11"/>
      <c r="G12" s="11"/>
      <c r="H12" s="8" t="s">
        <v>109</v>
      </c>
      <c r="I12" s="11"/>
      <c r="J12" s="11"/>
      <c r="K12" s="11"/>
      <c r="L12" s="11"/>
      <c r="M12" s="11"/>
      <c r="N12" s="8" t="s">
        <v>86</v>
      </c>
      <c r="O12" s="11"/>
      <c r="P12" s="11"/>
      <c r="Q12" s="11"/>
      <c r="R12" s="11"/>
      <c r="S12" s="11"/>
      <c r="T12" s="12"/>
    </row>
    <row r="13" spans="1:20" x14ac:dyDescent="0.25">
      <c r="A13" s="11"/>
      <c r="B13" s="11"/>
      <c r="C13" s="11"/>
      <c r="D13" s="8" t="s">
        <v>126</v>
      </c>
      <c r="E13" s="8" t="s">
        <v>114</v>
      </c>
      <c r="F13" s="11"/>
      <c r="G13" s="11"/>
      <c r="H13" s="8" t="s">
        <v>120</v>
      </c>
      <c r="I13" s="11"/>
      <c r="J13" s="11"/>
      <c r="K13" s="11"/>
      <c r="L13" s="11"/>
      <c r="M13" s="11"/>
      <c r="N13" s="8" t="s">
        <v>93</v>
      </c>
      <c r="O13" s="11"/>
      <c r="P13" s="11"/>
      <c r="Q13" s="11"/>
      <c r="R13" s="11"/>
      <c r="S13" s="11"/>
      <c r="T13" s="12"/>
    </row>
    <row r="14" spans="1:20" x14ac:dyDescent="0.25">
      <c r="A14" s="11"/>
      <c r="B14" s="11"/>
      <c r="C14" s="11"/>
      <c r="D14" s="8" t="s">
        <v>129</v>
      </c>
      <c r="E14" s="8" t="s">
        <v>117</v>
      </c>
      <c r="F14" s="11"/>
      <c r="G14" s="11"/>
      <c r="H14" s="8" t="s">
        <v>139</v>
      </c>
      <c r="I14" s="11"/>
      <c r="J14" s="11"/>
      <c r="K14" s="11"/>
      <c r="L14" s="11"/>
      <c r="M14" s="11"/>
      <c r="N14" s="8" t="s">
        <v>102</v>
      </c>
      <c r="O14" s="11"/>
      <c r="P14" s="11"/>
      <c r="Q14" s="11"/>
      <c r="R14" s="11"/>
      <c r="S14" s="11"/>
      <c r="T14" s="12"/>
    </row>
    <row r="15" spans="1:20" x14ac:dyDescent="0.25">
      <c r="A15" s="11"/>
      <c r="B15" s="11"/>
      <c r="C15" s="11"/>
      <c r="D15" s="8" t="s">
        <v>152</v>
      </c>
      <c r="E15" s="9" t="s">
        <v>119</v>
      </c>
      <c r="F15" s="11"/>
      <c r="G15" s="11"/>
      <c r="H15" s="11"/>
      <c r="I15" s="11"/>
      <c r="J15" s="11"/>
      <c r="K15" s="11"/>
      <c r="L15" s="11"/>
      <c r="M15" s="11"/>
      <c r="N15" s="8" t="s">
        <v>103</v>
      </c>
      <c r="O15" s="11"/>
      <c r="P15" s="11"/>
      <c r="Q15" s="11"/>
      <c r="R15" s="11"/>
      <c r="S15" s="11"/>
      <c r="T15" s="12"/>
    </row>
    <row r="16" spans="1:20" x14ac:dyDescent="0.25">
      <c r="A16" s="11"/>
      <c r="B16" s="11"/>
      <c r="C16" s="11"/>
      <c r="D16" s="11"/>
      <c r="E16" s="8" t="s">
        <v>138</v>
      </c>
      <c r="F16" s="11"/>
      <c r="G16" s="11"/>
      <c r="H16" s="11"/>
      <c r="I16" s="11"/>
      <c r="J16" s="11"/>
      <c r="K16" s="11"/>
      <c r="L16" s="11"/>
      <c r="M16" s="11"/>
      <c r="N16" s="8" t="s">
        <v>104</v>
      </c>
      <c r="O16" s="11"/>
      <c r="P16" s="11"/>
      <c r="Q16" s="11"/>
      <c r="R16" s="11"/>
      <c r="S16" s="11"/>
      <c r="T16" s="12"/>
    </row>
    <row r="17" spans="1:20" x14ac:dyDescent="0.25">
      <c r="A17" s="11"/>
      <c r="B17" s="11"/>
      <c r="C17" s="11"/>
      <c r="D17" s="11"/>
      <c r="E17" s="8" t="s">
        <v>141</v>
      </c>
      <c r="F17" s="11"/>
      <c r="G17" s="11"/>
      <c r="H17" s="11"/>
      <c r="I17" s="11"/>
      <c r="J17" s="11"/>
      <c r="K17" s="11"/>
      <c r="L17" s="11"/>
      <c r="M17" s="11"/>
      <c r="N17" s="8" t="s">
        <v>105</v>
      </c>
      <c r="O17" s="11"/>
      <c r="P17" s="11"/>
      <c r="Q17" s="11"/>
      <c r="R17" s="11"/>
      <c r="S17" s="11"/>
      <c r="T17" s="12"/>
    </row>
    <row r="18" spans="1:20" x14ac:dyDescent="0.25">
      <c r="A18" s="11"/>
      <c r="B18" s="11"/>
      <c r="C18" s="11"/>
      <c r="D18" s="11"/>
      <c r="E18" s="8" t="s">
        <v>151</v>
      </c>
      <c r="F18" s="11"/>
      <c r="G18" s="11"/>
      <c r="H18" s="11"/>
      <c r="I18" s="11"/>
      <c r="J18" s="11"/>
      <c r="K18" s="11"/>
      <c r="L18" s="11"/>
      <c r="M18" s="11"/>
      <c r="N18" s="8" t="s">
        <v>111</v>
      </c>
      <c r="O18" s="11"/>
      <c r="P18" s="11"/>
      <c r="Q18" s="11"/>
      <c r="R18" s="11"/>
      <c r="S18" s="11"/>
      <c r="T18" s="12"/>
    </row>
    <row r="19" spans="1:20" x14ac:dyDescent="0.25">
      <c r="A19" s="11"/>
      <c r="B19" s="11"/>
      <c r="C19" s="11"/>
      <c r="D19" s="11"/>
      <c r="E19" s="8" t="s">
        <v>154</v>
      </c>
      <c r="F19" s="11"/>
      <c r="G19" s="11"/>
      <c r="H19" s="11"/>
      <c r="I19" s="11"/>
      <c r="J19" s="11"/>
      <c r="K19" s="11"/>
      <c r="L19" s="11"/>
      <c r="M19" s="11"/>
      <c r="N19" s="8" t="s">
        <v>118</v>
      </c>
      <c r="O19" s="11"/>
      <c r="P19" s="11"/>
      <c r="Q19" s="11"/>
      <c r="R19" s="11"/>
      <c r="S19" s="11"/>
      <c r="T19" s="12"/>
    </row>
    <row r="20" spans="1:20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8" t="s">
        <v>157</v>
      </c>
      <c r="O20" s="11"/>
      <c r="P20" s="11"/>
      <c r="Q20" s="11"/>
      <c r="R20" s="11"/>
      <c r="S20" s="11"/>
      <c r="T20" s="12"/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8" t="s">
        <v>144</v>
      </c>
      <c r="O21" s="11"/>
      <c r="P21" s="11"/>
      <c r="Q21" s="11"/>
      <c r="R21" s="11"/>
      <c r="S21" s="11"/>
      <c r="T21" s="12"/>
    </row>
    <row r="36" spans="1:18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8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8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8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1:18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1:18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1:18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1:18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1:18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1:18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1:18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1:18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1:18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18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1:18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1:18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spans="1:18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spans="1:18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1:18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1:18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1:18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1:18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1:18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1:18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1:18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1:18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1:18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1:18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spans="1:18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1:18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spans="1:18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1:18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spans="1:18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spans="1:18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1:18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1:18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spans="1:18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1:18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1:18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1:18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1:18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spans="1:18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</row>
    <row r="88" spans="1:18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</row>
    <row r="89" spans="1:18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</row>
    <row r="90" spans="1:18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spans="1:18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1:18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1:18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1:18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1:18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</row>
    <row r="96" spans="1:18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</row>
    <row r="97" spans="1:18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spans="1:18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</row>
    <row r="99" spans="1:18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spans="1:18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</row>
    <row r="101" spans="1:18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</row>
    <row r="102" spans="1:18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3" spans="1:18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</row>
    <row r="104" spans="1:18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</row>
    <row r="105" spans="1:18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</row>
    <row r="106" spans="1:18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</row>
    <row r="107" spans="1:18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1:18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1:18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1:18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1:18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1:18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1:2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1:2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1:2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</row>
    <row r="116" spans="1:2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1"/>
  <dimension ref="A1:M187"/>
  <sheetViews>
    <sheetView tabSelected="1" workbookViewId="0">
      <selection activeCell="O19" sqref="O19"/>
    </sheetView>
  </sheetViews>
  <sheetFormatPr baseColWidth="10" defaultRowHeight="15" x14ac:dyDescent="0.25"/>
  <cols>
    <col min="1" max="1" width="10.7109375" style="1" bestFit="1" customWidth="1"/>
    <col min="2" max="2" width="15.5703125" style="1" bestFit="1" customWidth="1"/>
    <col min="3" max="3" width="9.85546875" style="1" bestFit="1" customWidth="1"/>
    <col min="4" max="4" width="20.140625" style="1" bestFit="1" customWidth="1"/>
    <col min="5" max="5" width="14.140625" style="1" bestFit="1" customWidth="1"/>
    <col min="6" max="6" width="10.5703125" style="1" bestFit="1" customWidth="1"/>
    <col min="7" max="7" width="16.28515625" style="1" bestFit="1" customWidth="1"/>
    <col min="8" max="8" width="10.5703125" style="1" bestFit="1" customWidth="1"/>
    <col min="9" max="9" width="11.42578125" style="1"/>
    <col min="10" max="10" width="15" style="1" bestFit="1" customWidth="1"/>
    <col min="11" max="16384" width="11.42578125" style="1"/>
  </cols>
  <sheetData>
    <row r="1" spans="1:13" x14ac:dyDescent="0.25">
      <c r="B1" s="1" t="s">
        <v>169</v>
      </c>
      <c r="C1" s="1" t="s">
        <v>170</v>
      </c>
      <c r="D1" s="1" t="s">
        <v>171</v>
      </c>
      <c r="E1" s="1" t="s">
        <v>172</v>
      </c>
      <c r="F1" s="1" t="s">
        <v>173</v>
      </c>
      <c r="G1" s="1" t="s">
        <v>174</v>
      </c>
      <c r="H1" s="1" t="s">
        <v>175</v>
      </c>
      <c r="I1" s="1" t="s">
        <v>176</v>
      </c>
      <c r="J1" s="1" t="s">
        <v>177</v>
      </c>
      <c r="K1" s="1" t="s">
        <v>178</v>
      </c>
      <c r="L1" s="1" t="s">
        <v>179</v>
      </c>
      <c r="M1" s="1" t="s">
        <v>180</v>
      </c>
    </row>
    <row r="2" spans="1:13" x14ac:dyDescent="0.25">
      <c r="A2" s="1" t="s">
        <v>165</v>
      </c>
      <c r="B2" s="1">
        <f>_xlfn.MAXIFS(tableautest[INDEX],tableautest[MOIS],1)</f>
        <v>49</v>
      </c>
      <c r="C2" s="1">
        <f>_xlfn.MAXIFS(tableautest[INDEX],tableautest[MOIS],2)</f>
        <v>102</v>
      </c>
      <c r="D2" s="1">
        <f>_xlfn.MAXIFS(tableautest[INDEX],tableautest[MOIS],3)</f>
        <v>147</v>
      </c>
      <c r="E2" s="1">
        <f>_xlfn.MAXIFS(tableautest[INDEX],tableautest[MOIS],1)</f>
        <v>49</v>
      </c>
      <c r="F2" s="1">
        <f>_xlfn.MAXIFS(tableautest[INDEX],tableautest[MOIS],1)</f>
        <v>49</v>
      </c>
      <c r="G2" s="1">
        <f>_xlfn.MAXIFS(tableautest[INDEX],tableautest[MOIS],1)</f>
        <v>49</v>
      </c>
      <c r="H2" s="1">
        <f>_xlfn.MAXIFS(tableautest[INDEX],tableautest[MOIS],1)</f>
        <v>49</v>
      </c>
      <c r="I2" s="1">
        <f>_xlfn.MAXIFS(tableautest[INDEX],tableautest[MOIS],1)</f>
        <v>49</v>
      </c>
      <c r="J2" s="1">
        <f>_xlfn.MAXIFS(tableautest[INDEX],tableautest[MOIS],1)</f>
        <v>49</v>
      </c>
      <c r="K2" s="1">
        <f>_xlfn.MAXIFS(tableautest[INDEX],tableautest[MOIS],1)</f>
        <v>49</v>
      </c>
      <c r="L2" s="1">
        <f>_xlfn.MAXIFS(tableautest[INDEX],tableautest[MOIS],1)</f>
        <v>49</v>
      </c>
      <c r="M2" s="1">
        <f>_xlfn.MAXIFS(tableautest[INDEX],tableautest[MOIS],1)</f>
        <v>49</v>
      </c>
    </row>
    <row r="3" spans="1:13" x14ac:dyDescent="0.25">
      <c r="A3" s="1" t="s">
        <v>181</v>
      </c>
      <c r="B3" s="1">
        <f>_xlfn.MINIFS(tableautest[INDEX],tableautest[MOIS],1)</f>
        <v>1</v>
      </c>
      <c r="C3" s="1">
        <f>_xlfn.MINIFS(tableautest[INDEX],tableautest[MOIS],2)</f>
        <v>50</v>
      </c>
      <c r="D3" s="1">
        <f>_xlfn.MINIFS(tableautest[INDEX],tableautest[MOIS],3)</f>
        <v>103</v>
      </c>
      <c r="E3" s="1">
        <f>_xlfn.MINIFS(tableautest[INDEX],tableautest[MOIS],1)</f>
        <v>1</v>
      </c>
      <c r="F3" s="1">
        <f>_xlfn.MINIFS(tableautest[INDEX],tableautest[MOIS],1)</f>
        <v>1</v>
      </c>
      <c r="G3" s="1">
        <f>_xlfn.MINIFS(tableautest[INDEX],tableautest[MOIS],1)</f>
        <v>1</v>
      </c>
      <c r="H3" s="1">
        <f>_xlfn.MINIFS(tableautest[INDEX],tableautest[MOIS],1)</f>
        <v>1</v>
      </c>
      <c r="I3" s="1">
        <f>_xlfn.MINIFS(tableautest[INDEX],tableautest[MOIS],1)</f>
        <v>1</v>
      </c>
      <c r="J3" s="1">
        <f>_xlfn.MINIFS(tableautest[INDEX],tableautest[MOIS],1)</f>
        <v>1</v>
      </c>
      <c r="K3" s="1">
        <f>_xlfn.MINIFS(tableautest[INDEX],tableautest[MOIS],1)</f>
        <v>1</v>
      </c>
      <c r="L3" s="1">
        <f>_xlfn.MINIFS(tableautest[INDEX],tableautest[MOIS],1)</f>
        <v>1</v>
      </c>
      <c r="M3" s="1">
        <f>_xlfn.MINIFS(tableautest[INDEX],tableautest[MOIS],1)</f>
        <v>1</v>
      </c>
    </row>
    <row r="5" spans="1:13" x14ac:dyDescent="0.25">
      <c r="A5" s="1" t="s">
        <v>164</v>
      </c>
      <c r="B5" s="1">
        <v>1</v>
      </c>
    </row>
    <row r="8" spans="1:13" x14ac:dyDescent="0.25">
      <c r="A8" s="1" t="s">
        <v>166</v>
      </c>
      <c r="B8" s="1" t="s">
        <v>40</v>
      </c>
      <c r="C8" s="1" t="s">
        <v>25</v>
      </c>
      <c r="D8" s="1" t="s">
        <v>167</v>
      </c>
      <c r="E8" s="1" t="s">
        <v>24</v>
      </c>
      <c r="F8" s="1" t="s">
        <v>168</v>
      </c>
      <c r="G8" s="1" t="s">
        <v>39</v>
      </c>
    </row>
    <row r="9" spans="1:13" x14ac:dyDescent="0.25">
      <c r="A9" s="25">
        <f>IF($A41="","",INDEX(tableautest[],$B9,COLUMN(A9)))</f>
        <v>43101</v>
      </c>
      <c r="B9" s="1">
        <f>IF(A41="","",IF(B41="","",B5))</f>
        <v>1</v>
      </c>
      <c r="C9" s="1">
        <f>IF($A41="","",INDEX(tableautest[],$B9,COLUMN(C9)))</f>
        <v>1</v>
      </c>
      <c r="D9" s="1" t="str">
        <f>IF($A41="","",INDEX(tableautest[],$B9,COLUMN(D9)))</f>
        <v>Salaire</v>
      </c>
      <c r="E9" s="1" t="str">
        <f>IF($A41="","",INDEX(tableautest[],$B9,COLUMN(E9)))</f>
        <v>SALAIRE</v>
      </c>
      <c r="F9" s="5">
        <f>IF($A41="","",INDEX(tableautest[],$B9,COLUMN(F9)))</f>
        <v>0</v>
      </c>
      <c r="G9" s="5">
        <f>IF($A41="","",INDEX(tableautest[],$B9,COLUMN(G9)))</f>
        <v>895.37</v>
      </c>
    </row>
    <row r="10" spans="1:13" x14ac:dyDescent="0.25">
      <c r="A10" s="25">
        <f>IF($A42="","",INDEX(tableautest[],$B10,COLUMN(A10)))</f>
        <v>43467</v>
      </c>
      <c r="B10" s="1">
        <f>IF(A42="","",IF(B42="","",B9+1))</f>
        <v>2</v>
      </c>
      <c r="C10" s="1">
        <f>IF($A42="","",INDEX(tableautest[],$B10,COLUMN(C10)))</f>
        <v>1</v>
      </c>
      <c r="D10" s="1" t="str">
        <f>IF($A42="","",INDEX(tableautest[],$B10,COLUMN(D10)))</f>
        <v>Placement epargne</v>
      </c>
      <c r="E10" s="1" t="str">
        <f>IF($A42="","",INDEX(tableautest[],$B10,COLUMN(E10)))</f>
        <v>PLACEMENT</v>
      </c>
      <c r="F10" s="5">
        <f>IF($A42="","",INDEX(tableautest[],$B10,COLUMN(F10)))</f>
        <v>142.26999999999987</v>
      </c>
      <c r="G10" s="5">
        <f>IF($A42="","",INDEX(tableautest[],$B10,COLUMN(G10)))</f>
        <v>0</v>
      </c>
    </row>
    <row r="11" spans="1:13" x14ac:dyDescent="0.25">
      <c r="A11" s="25">
        <f>IF($A43="","",INDEX(tableautest[],$B11,COLUMN(A11)))</f>
        <v>43467</v>
      </c>
      <c r="B11" s="1">
        <f t="shared" ref="B11:B18" si="0">IF(A43="","",IF(B43="","",B10+1))</f>
        <v>3</v>
      </c>
      <c r="C11" s="1">
        <f>IF($A43="","",INDEX(tableautest[],$B11,COLUMN(C11)))</f>
        <v>1</v>
      </c>
      <c r="D11" s="1" t="str">
        <f>IF($A43="","",INDEX(tableautest[],$B11,COLUMN(D11)))</f>
        <v>O'Tacos</v>
      </c>
      <c r="E11" s="1" t="str">
        <f>IF($A43="","",INDEX(tableautest[],$B11,COLUMN(E11)))</f>
        <v>RESTAURATION</v>
      </c>
      <c r="F11" s="5">
        <f>IF($A43="","",INDEX(tableautest[],$B11,COLUMN(F11)))</f>
        <v>20</v>
      </c>
      <c r="G11" s="5">
        <f>IF($A43="","",INDEX(tableautest[],$B11,COLUMN(G11)))</f>
        <v>0</v>
      </c>
      <c r="I11" s="1">
        <f>IF(J11="Janvier",1,IF(J11="Février",2,IF(J11="Mars",3,IF(J11="Avril",4,IF(J11="Mai",5,IF(J11="Juin",6,IF(J11="Juillet",7,IF(J11="Aout",8,IF(J11="Septembre",9,IF(J11="Octobre",10,IF(J11="Novembre",11,IF(J11="Décembre",12,""))))))))))))</f>
        <v>2</v>
      </c>
      <c r="J11" s="1" t="s">
        <v>27</v>
      </c>
    </row>
    <row r="12" spans="1:13" x14ac:dyDescent="0.25">
      <c r="A12" s="25">
        <f>IF($A44="","",INDEX(tableautest[],$B12,COLUMN(A12)))</f>
        <v>43468</v>
      </c>
      <c r="B12" s="1">
        <f t="shared" si="0"/>
        <v>4</v>
      </c>
      <c r="C12" s="1">
        <f>IF($A44="","",INDEX(tableautest[],$B12,COLUMN(C12)))</f>
        <v>1</v>
      </c>
      <c r="D12" s="1" t="str">
        <f>IF($A44="","",INDEX(tableautest[],$B12,COLUMN(D12)))</f>
        <v>Compte à composer</v>
      </c>
      <c r="E12" s="1" t="str">
        <f>IF($A44="","",INDEX(tableautest[],$B12,COLUMN(E12)))</f>
        <v>FACTURE</v>
      </c>
      <c r="F12" s="5">
        <f>IF($A44="","",INDEX(tableautest[],$B12,COLUMN(F12)))</f>
        <v>3.09</v>
      </c>
      <c r="G12" s="5">
        <f>IF($A44="","",INDEX(tableautest[],$B12,COLUMN(G12)))</f>
        <v>0</v>
      </c>
    </row>
    <row r="13" spans="1:13" x14ac:dyDescent="0.25">
      <c r="A13" s="25">
        <f>IF($A45="","",INDEX(tableautest[],$B13,COLUMN(A13)))</f>
        <v>43468</v>
      </c>
      <c r="B13" s="1">
        <f t="shared" si="0"/>
        <v>5</v>
      </c>
      <c r="C13" s="1">
        <f>IF($A45="","",INDEX(tableautest[],$B13,COLUMN(C13)))</f>
        <v>1</v>
      </c>
      <c r="D13" s="1" t="str">
        <f>IF($A45="","",INDEX(tableautest[],$B13,COLUMN(D13)))</f>
        <v>Assurance pret perso.</v>
      </c>
      <c r="E13" s="1" t="str">
        <f>IF($A45="","",INDEX(tableautest[],$B13,COLUMN(E13)))</f>
        <v>FACTURE</v>
      </c>
      <c r="F13" s="5">
        <f>IF($A45="","",INDEX(tableautest[],$B13,COLUMN(F13)))</f>
        <v>0.6</v>
      </c>
      <c r="G13" s="5">
        <f>IF($A45="","",INDEX(tableautest[],$B13,COLUMN(G13)))</f>
        <v>0</v>
      </c>
    </row>
    <row r="14" spans="1:13" x14ac:dyDescent="0.25">
      <c r="A14" s="25">
        <f>IF($A46="","",INDEX(tableautest[],$B14,COLUMN(A14)))</f>
        <v>43469</v>
      </c>
      <c r="B14" s="1">
        <f t="shared" si="0"/>
        <v>6</v>
      </c>
      <c r="C14" s="1">
        <f>IF($A46="","",INDEX(tableautest[],$B14,COLUMN(C14)))</f>
        <v>1</v>
      </c>
      <c r="D14" s="1" t="str">
        <f>IF($A46="","",INDEX(tableautest[],$B14,COLUMN(D14)))</f>
        <v>Péage</v>
      </c>
      <c r="E14" s="1" t="str">
        <f>IF($A46="","",INDEX(tableautest[],$B14,COLUMN(E14)))</f>
        <v>TRANSPORT</v>
      </c>
      <c r="F14" s="5">
        <f>IF($A46="","",INDEX(tableautest[],$B14,COLUMN(F14)))</f>
        <v>3.8</v>
      </c>
      <c r="G14" s="5">
        <f>IF($A46="","",INDEX(tableautest[],$B14,COLUMN(G14)))</f>
        <v>0</v>
      </c>
      <c r="J14" s="1" t="s">
        <v>4</v>
      </c>
      <c r="K14" s="5">
        <f>SUMIFS(tableautest[VERSEMENT],tableautest[MOIS],$I$11,tableautest[CATEGORIE],J14)</f>
        <v>220</v>
      </c>
    </row>
    <row r="15" spans="1:13" x14ac:dyDescent="0.25">
      <c r="A15" s="25">
        <f>IF($A47="","",INDEX(tableautest[],$B15,COLUMN(A15)))</f>
        <v>43469</v>
      </c>
      <c r="B15" s="1">
        <f t="shared" si="0"/>
        <v>7</v>
      </c>
      <c r="C15" s="1">
        <f>IF($A47="","",INDEX(tableautest[],$B15,COLUMN(C15)))</f>
        <v>1</v>
      </c>
      <c r="D15" s="1" t="str">
        <f>IF($A47="","",INDEX(tableautest[],$B15,COLUMN(D15)))</f>
        <v>Frais d'irr.et incident</v>
      </c>
      <c r="E15" s="1" t="str">
        <f>IF($A47="","",INDEX(tableautest[],$B15,COLUMN(E15)))</f>
        <v>FACTURE</v>
      </c>
      <c r="F15" s="5">
        <f>IF($A47="","",INDEX(tableautest[],$B15,COLUMN(F15)))</f>
        <v>24</v>
      </c>
      <c r="G15" s="5">
        <f>IF($A47="","",INDEX(tableautest[],$B15,COLUMN(G15)))</f>
        <v>0</v>
      </c>
      <c r="J15" s="1" t="s">
        <v>5</v>
      </c>
      <c r="K15" s="5">
        <f>SUMIFS(tableautest[DEBUT],tableautest[MOIS],$I$11,tableautest[CATEGORIE],J15)</f>
        <v>72.589999999999989</v>
      </c>
    </row>
    <row r="16" spans="1:13" x14ac:dyDescent="0.25">
      <c r="A16" s="25">
        <f>IF($A48="","",INDEX(tableautest[],$B16,COLUMN(A16)))</f>
        <v>43472</v>
      </c>
      <c r="B16" s="1">
        <f t="shared" si="0"/>
        <v>8</v>
      </c>
      <c r="C16" s="1">
        <f>IF($A48="","",INDEX(tableautest[],$B16,COLUMN(C16)))</f>
        <v>1</v>
      </c>
      <c r="D16" s="1" t="str">
        <f>IF($A48="","",INDEX(tableautest[],$B16,COLUMN(D16)))</f>
        <v>Essence</v>
      </c>
      <c r="E16" s="1" t="str">
        <f>IF($A48="","",INDEX(tableautest[],$B16,COLUMN(E16)))</f>
        <v>TRANSPORT</v>
      </c>
      <c r="F16" s="5">
        <f>IF($A48="","",INDEX(tableautest[],$B16,COLUMN(F16)))</f>
        <v>30.01</v>
      </c>
      <c r="G16" s="5">
        <f>IF($A48="","",INDEX(tableautest[],$B16,COLUMN(G16)))</f>
        <v>0</v>
      </c>
      <c r="J16" s="1" t="s">
        <v>6</v>
      </c>
      <c r="K16" s="5">
        <f>SUMIFS(tableautest[DEBUT],tableautest[MOIS],$I$11,tableautest[CATEGORIE],J16)</f>
        <v>125</v>
      </c>
    </row>
    <row r="17" spans="1:12" x14ac:dyDescent="0.25">
      <c r="A17" s="25">
        <f>IF($A49="","",INDEX(tableautest[],$B17,COLUMN(A17)))</f>
        <v>43473</v>
      </c>
      <c r="B17" s="1">
        <f t="shared" si="0"/>
        <v>9</v>
      </c>
      <c r="C17" s="1">
        <f>IF($A49="","",INDEX(tableautest[],$B17,COLUMN(C17)))</f>
        <v>1</v>
      </c>
      <c r="D17" s="1" t="str">
        <f>IF($A49="","",INDEX(tableautest[],$B17,COLUMN(D17)))</f>
        <v>Loyer</v>
      </c>
      <c r="E17" s="1" t="str">
        <f>IF($A49="","",INDEX(tableautest[],$B17,COLUMN(E17)))</f>
        <v>FACTURE</v>
      </c>
      <c r="F17" s="5">
        <f>IF($A49="","",INDEX(tableautest[],$B17,COLUMN(F17)))</f>
        <v>280</v>
      </c>
      <c r="G17" s="5">
        <f>IF($A49="","",INDEX(tableautest[],$B17,COLUMN(G17)))</f>
        <v>0</v>
      </c>
      <c r="J17" s="1" t="s">
        <v>7</v>
      </c>
      <c r="K17" s="5">
        <f>SUMIFS(tableautest[DEBUT],tableautest[MOIS],$I$11,tableautest[CATEGORIE],J17)</f>
        <v>194.04000000000002</v>
      </c>
      <c r="L17" s="6"/>
    </row>
    <row r="18" spans="1:12" x14ac:dyDescent="0.25">
      <c r="A18" s="25">
        <f>IF($A50="","",INDEX(tableautest[],$B18,COLUMN(A18)))</f>
        <v>43473</v>
      </c>
      <c r="B18" s="1">
        <f t="shared" si="0"/>
        <v>10</v>
      </c>
      <c r="C18" s="1">
        <f>IF($A50="","",INDEX(tableautest[],$B18,COLUMN(C18)))</f>
        <v>1</v>
      </c>
      <c r="D18" s="1" t="str">
        <f>IF($A50="","",INDEX(tableautest[],$B18,COLUMN(D18)))</f>
        <v>HP OMEN</v>
      </c>
      <c r="E18" s="1" t="str">
        <f>IF($A50="","",INDEX(tableautest[],$B18,COLUMN(E18)))</f>
        <v>CREDIT</v>
      </c>
      <c r="F18" s="5">
        <f>IF($A50="","",INDEX(tableautest[],$B18,COLUMN(F18)))</f>
        <v>44.34</v>
      </c>
      <c r="G18" s="5">
        <f>IF($A50="","",INDEX(tableautest[],$B18,COLUMN(G18)))</f>
        <v>0</v>
      </c>
      <c r="J18" s="1" t="s">
        <v>8</v>
      </c>
      <c r="K18" s="5">
        <f>SUMIFS(tableautest[DEBUT],tableautest[MOIS],$I$11,tableautest[CATEGORIE],J18)</f>
        <v>338.56</v>
      </c>
    </row>
    <row r="19" spans="1:12" x14ac:dyDescent="0.25">
      <c r="J19" s="1" t="s">
        <v>9</v>
      </c>
      <c r="K19" s="5">
        <f>SUMIFS(tableautest[DEBUT],tableautest[MOIS],$I$11,tableautest[CATEGORIE],J19)</f>
        <v>0</v>
      </c>
    </row>
    <row r="20" spans="1:12" x14ac:dyDescent="0.25">
      <c r="J20" s="1" t="s">
        <v>10</v>
      </c>
      <c r="K20" s="5">
        <f>SUMIFS(tableautest[DEBUT],tableautest[MOIS],$I$11,tableautest[CATEGORIE],J20)</f>
        <v>0</v>
      </c>
    </row>
    <row r="21" spans="1:12" x14ac:dyDescent="0.25">
      <c r="J21" s="1" t="s">
        <v>11</v>
      </c>
      <c r="K21" s="5">
        <f>SUMIFS(tableautest[DEBUT],tableautest[MOIS],$I$11,tableautest[CATEGORIE],J21)</f>
        <v>61</v>
      </c>
    </row>
    <row r="22" spans="1:12" x14ac:dyDescent="0.25">
      <c r="J22" s="1" t="s">
        <v>12</v>
      </c>
      <c r="K22" s="5">
        <f>SUMIFS(tableautest[DEBUT],tableautest[MOIS],$I$11,tableautest[CATEGORIE],J22)</f>
        <v>0</v>
      </c>
    </row>
    <row r="23" spans="1:12" x14ac:dyDescent="0.25">
      <c r="J23" s="1" t="s">
        <v>13</v>
      </c>
      <c r="K23" s="5">
        <f>SUMIFS(tableautest[DEBUT],tableautest[MOIS],$I$11,tableautest[CATEGORIE],J23)</f>
        <v>1000</v>
      </c>
    </row>
    <row r="24" spans="1:12" x14ac:dyDescent="0.25">
      <c r="J24" s="1" t="s">
        <v>14</v>
      </c>
      <c r="K24" s="5">
        <f>SUMIFS(tableautest[VERSEMENT],tableautest[MOIS],$I$11,tableautest[CATEGORIE],J24)</f>
        <v>97.9</v>
      </c>
    </row>
    <row r="25" spans="1:12" x14ac:dyDescent="0.25">
      <c r="J25" s="1" t="s">
        <v>15</v>
      </c>
      <c r="K25" s="5">
        <f>SUMIFS(tableautest[DEBUT],tableautest[MOIS],$I$11,tableautest[CATEGORIE],J25)</f>
        <v>20</v>
      </c>
    </row>
    <row r="26" spans="1:12" x14ac:dyDescent="0.25">
      <c r="J26" s="1" t="s">
        <v>16</v>
      </c>
      <c r="K26" s="5">
        <f>SUMIFS(tableautest[VERSEMENT],tableautest[MOIS],$I$11,tableautest[CATEGORIE],J26)</f>
        <v>40</v>
      </c>
    </row>
    <row r="27" spans="1:12" x14ac:dyDescent="0.25">
      <c r="J27" s="1" t="s">
        <v>17</v>
      </c>
      <c r="K27" s="5">
        <f>SUMIFS(tableautest[DEBUT],tableautest[MOIS],$I$11,tableautest[CATEGORIE],J27)</f>
        <v>174.4</v>
      </c>
    </row>
    <row r="28" spans="1:12" x14ac:dyDescent="0.25">
      <c r="J28" s="1" t="s">
        <v>18</v>
      </c>
      <c r="K28" s="5">
        <f>SUMIFS(tableautest[VERSEMENT],tableautest[MOIS],$I$11,tableautest[CATEGORIE],J28)</f>
        <v>1740.44</v>
      </c>
    </row>
    <row r="29" spans="1:12" x14ac:dyDescent="0.25">
      <c r="J29" s="1" t="s">
        <v>19</v>
      </c>
      <c r="K29" s="5">
        <f>SUMIFS(tableautest[DEBUT],tableautest[MOIS],$I$11,tableautest[CATEGORIE],J29)</f>
        <v>0</v>
      </c>
    </row>
    <row r="30" spans="1:12" x14ac:dyDescent="0.25">
      <c r="J30" s="1" t="s">
        <v>20</v>
      </c>
      <c r="K30" s="5">
        <f>SUMIFS(tableautest[DEBUT],tableautest[MOIS],$I$11,tableautest[CATEGORIE],J30)</f>
        <v>0</v>
      </c>
    </row>
    <row r="31" spans="1:12" x14ac:dyDescent="0.25">
      <c r="J31" s="1" t="s">
        <v>21</v>
      </c>
      <c r="K31" s="5">
        <f>SUMIFS(tableautest[DEBUT],tableautest[MOIS],$I$11,tableautest[CATEGORIE],J31)</f>
        <v>86</v>
      </c>
    </row>
    <row r="32" spans="1:12" x14ac:dyDescent="0.25">
      <c r="J32" s="1" t="s">
        <v>22</v>
      </c>
      <c r="K32" s="5">
        <f>SUMIFS(tableautest[DEBUT],tableautest[MOIS],$I$11,tableautest[CATEGORIE],J32)</f>
        <v>0</v>
      </c>
    </row>
    <row r="33" spans="1:11" x14ac:dyDescent="0.25">
      <c r="J33" s="1" t="s">
        <v>23</v>
      </c>
      <c r="K33" s="5">
        <f>SUMIFS(tableautest[DEBUT],tableautest[MOIS],$I$11,tableautest[CATEGORIE],J33)</f>
        <v>0</v>
      </c>
    </row>
    <row r="40" spans="1:11" x14ac:dyDescent="0.25">
      <c r="A40" s="13" t="s">
        <v>166</v>
      </c>
      <c r="B40" s="13" t="s">
        <v>40</v>
      </c>
      <c r="C40" s="13" t="s">
        <v>25</v>
      </c>
      <c r="D40" s="13" t="s">
        <v>167</v>
      </c>
      <c r="E40" s="13" t="s">
        <v>24</v>
      </c>
      <c r="F40" s="13" t="s">
        <v>168</v>
      </c>
      <c r="G40" s="13" t="s">
        <v>39</v>
      </c>
    </row>
    <row r="41" spans="1:11" x14ac:dyDescent="0.25">
      <c r="A41" s="14">
        <v>43101</v>
      </c>
      <c r="B41" s="15">
        <f>IF(tableautest[[#This Row],[DATE]]="","",IF(B40="INDEX",1,B40+1))</f>
        <v>1</v>
      </c>
      <c r="C41" s="15">
        <f>IF(tableautest[[#This Row],[DATE]]="","",MONTH(tableautest[[#This Row],[DATE]]))</f>
        <v>1</v>
      </c>
      <c r="D41" s="15" t="s">
        <v>137</v>
      </c>
      <c r="E41" s="15" t="str">
        <f>IF(tableautest[[#This Row],[DESCRIPTION]]="","",IFERROR(VLOOKUP(tableautest[[#This Row],[DESCRIPTION]],LISTE[],2,FALSE),""))</f>
        <v>SALAIRE</v>
      </c>
      <c r="F41" s="16">
        <v>0</v>
      </c>
      <c r="G41" s="16">
        <v>895.37</v>
      </c>
    </row>
    <row r="42" spans="1:11" x14ac:dyDescent="0.25">
      <c r="A42" s="17">
        <v>43467</v>
      </c>
      <c r="B42" s="15">
        <f>IF(tableautest[[#This Row],[DATE]]="","",IF(B41="INDEX",1,B41+1))</f>
        <v>2</v>
      </c>
      <c r="C42" s="15">
        <f>IF(tableautest[[#This Row],[DATE]]="","",MONTH(tableautest[[#This Row],[DATE]]))</f>
        <v>1</v>
      </c>
      <c r="D42" s="19" t="s">
        <v>127</v>
      </c>
      <c r="E42" s="15" t="str">
        <f>IF(tableautest[[#This Row],[DESCRIPTION]]="","",IFERROR(VLOOKUP(tableautest[[#This Row],[DESCRIPTION]],LISTE[],2,FALSE),""))</f>
        <v>PLACEMENT</v>
      </c>
      <c r="F42" s="16">
        <v>142.26999999999987</v>
      </c>
      <c r="G42" s="16">
        <v>0</v>
      </c>
    </row>
    <row r="43" spans="1:11" x14ac:dyDescent="0.25">
      <c r="A43" s="17">
        <v>43467</v>
      </c>
      <c r="B43" s="15">
        <f>IF(tableautest[[#This Row],[DATE]]="","",IF(B42="INDEX",1,B42+1))</f>
        <v>3</v>
      </c>
      <c r="C43" s="15">
        <f>IF(tableautest[[#This Row],[DATE]]="","",MONTH(tableautest[[#This Row],[DATE]]))</f>
        <v>1</v>
      </c>
      <c r="D43" s="19" t="s">
        <v>118</v>
      </c>
      <c r="E43" s="15" t="str">
        <f>IF(tableautest[[#This Row],[DESCRIPTION]]="","",IFERROR(VLOOKUP(tableautest[[#This Row],[DESCRIPTION]],LISTE[],2,FALSE),""))</f>
        <v>RESTAURATION</v>
      </c>
      <c r="F43" s="16">
        <v>20</v>
      </c>
      <c r="G43" s="16">
        <v>0</v>
      </c>
    </row>
    <row r="44" spans="1:11" x14ac:dyDescent="0.25">
      <c r="A44" s="17">
        <v>43468</v>
      </c>
      <c r="B44" s="15">
        <f>IF(tableautest[[#This Row],[DATE]]="","",IF(B43="INDEX",1,B43+1))</f>
        <v>4</v>
      </c>
      <c r="C44" s="15">
        <f>IF(tableautest[[#This Row],[DATE]]="","",MONTH(tableautest[[#This Row],[DATE]]))</f>
        <v>1</v>
      </c>
      <c r="D44" s="19" t="s">
        <v>69</v>
      </c>
      <c r="E44" s="15" t="str">
        <f>IF(tableautest[[#This Row],[DESCRIPTION]]="","",IFERROR(VLOOKUP(tableautest[[#This Row],[DESCRIPTION]],LISTE[],2,FALSE),""))</f>
        <v>FACTURE</v>
      </c>
      <c r="F44" s="16">
        <v>3.09</v>
      </c>
      <c r="G44" s="16">
        <v>0</v>
      </c>
    </row>
    <row r="45" spans="1:11" x14ac:dyDescent="0.25">
      <c r="A45" s="17">
        <v>43468</v>
      </c>
      <c r="B45" s="15">
        <f>IF(tableautest[[#This Row],[DATE]]="","",IF(B44="INDEX",1,B44+1))</f>
        <v>5</v>
      </c>
      <c r="C45" s="15">
        <f>IF(tableautest[[#This Row],[DATE]]="","",MONTH(tableautest[[#This Row],[DATE]]))</f>
        <v>1</v>
      </c>
      <c r="D45" s="19" t="s">
        <v>48</v>
      </c>
      <c r="E45" s="15" t="str">
        <f>IF(tableautest[[#This Row],[DESCRIPTION]]="","",IFERROR(VLOOKUP(tableautest[[#This Row],[DESCRIPTION]],LISTE[],2,FALSE),""))</f>
        <v>FACTURE</v>
      </c>
      <c r="F45" s="16">
        <v>0.6</v>
      </c>
      <c r="G45" s="16">
        <v>0</v>
      </c>
    </row>
    <row r="46" spans="1:11" x14ac:dyDescent="0.25">
      <c r="A46" s="17">
        <v>43469</v>
      </c>
      <c r="B46" s="15">
        <f>IF(tableautest[[#This Row],[DATE]]="","",IF(B45="INDEX",1,B45+1))</f>
        <v>6</v>
      </c>
      <c r="C46" s="15">
        <f>IF(tableautest[[#This Row],[DATE]]="","",MONTH(tableautest[[#This Row],[DATE]]))</f>
        <v>1</v>
      </c>
      <c r="D46" s="19" t="s">
        <v>121</v>
      </c>
      <c r="E46" s="15" t="str">
        <f>IF(tableautest[[#This Row],[DESCRIPTION]]="","",IFERROR(VLOOKUP(tableautest[[#This Row],[DESCRIPTION]],LISTE[],2,FALSE),""))</f>
        <v>TRANSPORT</v>
      </c>
      <c r="F46" s="16">
        <v>3.8</v>
      </c>
      <c r="G46" s="16">
        <v>0</v>
      </c>
    </row>
    <row r="47" spans="1:11" x14ac:dyDescent="0.25">
      <c r="A47" s="17">
        <v>43469</v>
      </c>
      <c r="B47" s="15">
        <f>IF(tableautest[[#This Row],[DATE]]="","",IF(B46="INDEX",1,B46+1))</f>
        <v>7</v>
      </c>
      <c r="C47" s="15">
        <f>IF(tableautest[[#This Row],[DATE]]="","",MONTH(tableautest[[#This Row],[DATE]]))</f>
        <v>1</v>
      </c>
      <c r="D47" s="19" t="s">
        <v>87</v>
      </c>
      <c r="E47" s="15" t="str">
        <f>IF(tableautest[[#This Row],[DESCRIPTION]]="","",IFERROR(VLOOKUP(tableautest[[#This Row],[DESCRIPTION]],LISTE[],2,FALSE),""))</f>
        <v>FACTURE</v>
      </c>
      <c r="F47" s="16">
        <v>24</v>
      </c>
      <c r="G47" s="16">
        <v>0</v>
      </c>
    </row>
    <row r="48" spans="1:11" x14ac:dyDescent="0.25">
      <c r="A48" s="17">
        <v>43472</v>
      </c>
      <c r="B48" s="15">
        <f>IF(tableautest[[#This Row],[DATE]]="","",IF(B47="INDEX",1,B47+1))</f>
        <v>8</v>
      </c>
      <c r="C48" s="15">
        <f>IF(tableautest[[#This Row],[DATE]]="","",MONTH(tableautest[[#This Row],[DATE]]))</f>
        <v>1</v>
      </c>
      <c r="D48" s="19" t="s">
        <v>80</v>
      </c>
      <c r="E48" s="15" t="str">
        <f>IF(tableautest[[#This Row],[DESCRIPTION]]="","",IFERROR(VLOOKUP(tableautest[[#This Row],[DESCRIPTION]],LISTE[],2,FALSE),""))</f>
        <v>TRANSPORT</v>
      </c>
      <c r="F48" s="16">
        <v>30.01</v>
      </c>
      <c r="G48" s="16">
        <v>0</v>
      </c>
    </row>
    <row r="49" spans="1:7" x14ac:dyDescent="0.25">
      <c r="A49" s="17">
        <v>43473</v>
      </c>
      <c r="B49" s="15">
        <f>IF(tableautest[[#This Row],[DATE]]="","",IF(B48="INDEX",1,B48+1))</f>
        <v>9</v>
      </c>
      <c r="C49" s="15">
        <f>IF(tableautest[[#This Row],[DATE]]="","",MONTH(tableautest[[#This Row],[DATE]]))</f>
        <v>1</v>
      </c>
      <c r="D49" s="19" t="s">
        <v>110</v>
      </c>
      <c r="E49" s="15" t="str">
        <f>IF(tableautest[[#This Row],[DESCRIPTION]]="","",IFERROR(VLOOKUP(tableautest[[#This Row],[DESCRIPTION]],LISTE[],2,FALSE),""))</f>
        <v>FACTURE</v>
      </c>
      <c r="F49" s="16">
        <v>280</v>
      </c>
      <c r="G49" s="16">
        <v>0</v>
      </c>
    </row>
    <row r="50" spans="1:7" x14ac:dyDescent="0.25">
      <c r="A50" s="17">
        <v>43473</v>
      </c>
      <c r="B50" s="15">
        <f>IF(tableautest[[#This Row],[DATE]]="","",IF(B49="INDEX",1,B49+1))</f>
        <v>10</v>
      </c>
      <c r="C50" s="15">
        <f>IF(tableautest[[#This Row],[DATE]]="","",MONTH(tableautest[[#This Row],[DATE]]))</f>
        <v>1</v>
      </c>
      <c r="D50" s="19" t="s">
        <v>94</v>
      </c>
      <c r="E50" s="15" t="str">
        <f>IF(tableautest[[#This Row],[DESCRIPTION]]="","",IFERROR(VLOOKUP(tableautest[[#This Row],[DESCRIPTION]],LISTE[],2,FALSE),""))</f>
        <v>CREDIT</v>
      </c>
      <c r="F50" s="16">
        <v>44.34</v>
      </c>
      <c r="G50" s="16">
        <v>0</v>
      </c>
    </row>
    <row r="51" spans="1:7" x14ac:dyDescent="0.25">
      <c r="A51" s="17">
        <v>43473</v>
      </c>
      <c r="B51" s="15">
        <f>IF(tableautest[[#This Row],[DATE]]="","",IF(B50="INDEX",1,B50+1))</f>
        <v>11</v>
      </c>
      <c r="C51" s="15">
        <f>IF(tableautest[[#This Row],[DATE]]="","",MONTH(tableautest[[#This Row],[DATE]]))</f>
        <v>1</v>
      </c>
      <c r="D51" s="19" t="s">
        <v>107</v>
      </c>
      <c r="E51" s="15" t="str">
        <f>IF(tableautest[[#This Row],[DESCRIPTION]]="","",IFERROR(VLOOKUP(tableautest[[#This Row],[DESCRIPTION]],LISTE[],2,FALSE),""))</f>
        <v>COURSE</v>
      </c>
      <c r="F51" s="16">
        <v>10.36</v>
      </c>
      <c r="G51" s="16">
        <v>0</v>
      </c>
    </row>
    <row r="52" spans="1:7" x14ac:dyDescent="0.25">
      <c r="A52" s="17">
        <v>43473</v>
      </c>
      <c r="B52" s="15">
        <f>IF(tableautest[[#This Row],[DATE]]="","",IF(B51="INDEX",1,B51+1))</f>
        <v>12</v>
      </c>
      <c r="C52" s="15">
        <f>IF(tableautest[[#This Row],[DATE]]="","",MONTH(tableautest[[#This Row],[DATE]]))</f>
        <v>1</v>
      </c>
      <c r="D52" s="19" t="s">
        <v>131</v>
      </c>
      <c r="E52" s="15" t="str">
        <f>IF(tableautest[[#This Row],[DESCRIPTION]]="","",IFERROR(VLOOKUP(tableautest[[#This Row],[DESCRIPTION]],LISTE[],2,FALSE),""))</f>
        <v>RECU</v>
      </c>
      <c r="F52" s="16">
        <v>0</v>
      </c>
      <c r="G52" s="16">
        <v>24</v>
      </c>
    </row>
    <row r="53" spans="1:7" x14ac:dyDescent="0.25">
      <c r="A53" s="17">
        <v>43474</v>
      </c>
      <c r="B53" s="15">
        <f>IF(tableautest[[#This Row],[DATE]]="","",IF(B52="INDEX",1,B52+1))</f>
        <v>13</v>
      </c>
      <c r="C53" s="15">
        <f>IF(tableautest[[#This Row],[DATE]]="","",MONTH(tableautest[[#This Row],[DATE]]))</f>
        <v>1</v>
      </c>
      <c r="D53" s="19" t="s">
        <v>139</v>
      </c>
      <c r="E53" s="15" t="str">
        <f>IF(tableautest[[#This Row],[DESCRIPTION]]="","",IFERROR(VLOOKUP(tableautest[[#This Row],[DESCRIPTION]],LISTE[],2,FALSE),""))</f>
        <v>LOISIRS</v>
      </c>
      <c r="F53" s="16">
        <v>3</v>
      </c>
      <c r="G53" s="16">
        <v>0</v>
      </c>
    </row>
    <row r="54" spans="1:7" x14ac:dyDescent="0.25">
      <c r="A54" s="17">
        <v>43475</v>
      </c>
      <c r="B54" s="15">
        <f>IF(tableautest[[#This Row],[DATE]]="","",IF(B53="INDEX",1,B53+1))</f>
        <v>14</v>
      </c>
      <c r="C54" s="15">
        <f>IF(tableautest[[#This Row],[DATE]]="","",MONTH(tableautest[[#This Row],[DATE]]))</f>
        <v>1</v>
      </c>
      <c r="D54" s="19" t="s">
        <v>122</v>
      </c>
      <c r="E54" s="15" t="str">
        <f>IF(tableautest[[#This Row],[DESCRIPTION]]="","",IFERROR(VLOOKUP(tableautest[[#This Row],[DESCRIPTION]],LISTE[],2,FALSE),""))</f>
        <v>CREDIT</v>
      </c>
      <c r="F54" s="16">
        <v>30</v>
      </c>
      <c r="G54" s="16">
        <v>0</v>
      </c>
    </row>
    <row r="55" spans="1:7" x14ac:dyDescent="0.25">
      <c r="A55" s="17">
        <v>43475</v>
      </c>
      <c r="B55" s="15">
        <f>IF(tableautest[[#This Row],[DATE]]="","",IF(B54="INDEX",1,B54+1))</f>
        <v>15</v>
      </c>
      <c r="C55" s="15">
        <f>IF(tableautest[[#This Row],[DATE]]="","",MONTH(tableautest[[#This Row],[DATE]]))</f>
        <v>1</v>
      </c>
      <c r="D55" s="19" t="s">
        <v>104</v>
      </c>
      <c r="E55" s="15" t="str">
        <f>IF(tableautest[[#This Row],[DESCRIPTION]]="","",IFERROR(VLOOKUP(tableautest[[#This Row],[DESCRIPTION]],LISTE[],2,FALSE),""))</f>
        <v>RESTAURATION</v>
      </c>
      <c r="F55" s="16">
        <v>17.5</v>
      </c>
      <c r="G55" s="16">
        <v>0</v>
      </c>
    </row>
    <row r="56" spans="1:7" x14ac:dyDescent="0.25">
      <c r="A56" s="17">
        <v>43479</v>
      </c>
      <c r="B56" s="15">
        <f>IF(tableautest[[#This Row],[DATE]]="","",IF(B55="INDEX",1,B55+1))</f>
        <v>16</v>
      </c>
      <c r="C56" s="15">
        <f>IF(tableautest[[#This Row],[DATE]]="","",MONTH(tableautest[[#This Row],[DATE]]))</f>
        <v>1</v>
      </c>
      <c r="D56" s="19" t="s">
        <v>118</v>
      </c>
      <c r="E56" s="15" t="str">
        <f>IF(tableautest[[#This Row],[DESCRIPTION]]="","",IFERROR(VLOOKUP(tableautest[[#This Row],[DESCRIPTION]],LISTE[],2,FALSE),""))</f>
        <v>RESTAURATION</v>
      </c>
      <c r="F56" s="16">
        <v>17</v>
      </c>
      <c r="G56" s="16">
        <v>0</v>
      </c>
    </row>
    <row r="57" spans="1:7" x14ac:dyDescent="0.25">
      <c r="A57" s="17">
        <v>43479</v>
      </c>
      <c r="B57" s="15">
        <f>IF(tableautest[[#This Row],[DATE]]="","",IF(B56="INDEX",1,B56+1))</f>
        <v>17</v>
      </c>
      <c r="C57" s="15">
        <f>IF(tableautest[[#This Row],[DATE]]="","",MONTH(tableautest[[#This Row],[DATE]]))</f>
        <v>1</v>
      </c>
      <c r="D57" s="19" t="s">
        <v>55</v>
      </c>
      <c r="E57" s="15" t="str">
        <f>IF(tableautest[[#This Row],[DESCRIPTION]]="","",IFERROR(VLOOKUP(tableautest[[#This Row],[DESCRIPTION]],LISTE[],2,FALSE),""))</f>
        <v>TRANSPORT</v>
      </c>
      <c r="F57" s="16">
        <v>6</v>
      </c>
      <c r="G57" s="16">
        <v>0</v>
      </c>
    </row>
    <row r="58" spans="1:7" x14ac:dyDescent="0.25">
      <c r="A58" s="17">
        <v>43479</v>
      </c>
      <c r="B58" s="15">
        <f>IF(tableautest[[#This Row],[DATE]]="","",IF(B57="INDEX",1,B57+1))</f>
        <v>18</v>
      </c>
      <c r="C58" s="15">
        <f>IF(tableautest[[#This Row],[DATE]]="","",MONTH(tableautest[[#This Row],[DATE]]))</f>
        <v>1</v>
      </c>
      <c r="D58" s="19" t="s">
        <v>88</v>
      </c>
      <c r="E58" s="15" t="str">
        <f>IF(tableautest[[#This Row],[DESCRIPTION]]="","",IFERROR(VLOOKUP(tableautest[[#This Row],[DESCRIPTION]],LISTE[],2,FALSE),""))</f>
        <v>COURSE</v>
      </c>
      <c r="F58" s="16">
        <v>66.06</v>
      </c>
      <c r="G58" s="16">
        <v>0</v>
      </c>
    </row>
    <row r="59" spans="1:7" x14ac:dyDescent="0.25">
      <c r="A59" s="17">
        <v>43479</v>
      </c>
      <c r="B59" s="15">
        <f>IF(tableautest[[#This Row],[DATE]]="","",IF(B58="INDEX",1,B58+1))</f>
        <v>19</v>
      </c>
      <c r="C59" s="15">
        <f>IF(tableautest[[#This Row],[DATE]]="","",MONTH(tableautest[[#This Row],[DATE]]))</f>
        <v>1</v>
      </c>
      <c r="D59" s="19" t="s">
        <v>143</v>
      </c>
      <c r="E59" s="15" t="str">
        <f>IF(tableautest[[#This Row],[DESCRIPTION]]="","",IFERROR(VLOOKUP(tableautest[[#This Row],[DESCRIPTION]],LISTE[],2,FALSE),""))</f>
        <v>TRANSPORT</v>
      </c>
      <c r="F59" s="16">
        <v>1.7</v>
      </c>
      <c r="G59" s="16">
        <v>0</v>
      </c>
    </row>
    <row r="60" spans="1:7" x14ac:dyDescent="0.25">
      <c r="A60" s="17">
        <v>43480</v>
      </c>
      <c r="B60" s="15">
        <f>IF(tableautest[[#This Row],[DATE]]="","",IF(B59="INDEX",1,B59+1))</f>
        <v>20</v>
      </c>
      <c r="C60" s="15">
        <f>IF(tableautest[[#This Row],[DATE]]="","",MONTH(tableautest[[#This Row],[DATE]]))</f>
        <v>1</v>
      </c>
      <c r="D60" s="19" t="s">
        <v>119</v>
      </c>
      <c r="E60" s="15" t="str">
        <f>IF(tableautest[[#This Row],[DESCRIPTION]]="","",IFERROR(VLOOKUP(tableautest[[#This Row],[DESCRIPTION]],LISTE[],2,FALSE),""))</f>
        <v>FACTURE</v>
      </c>
      <c r="F60" s="16">
        <v>15</v>
      </c>
      <c r="G60" s="16">
        <v>0</v>
      </c>
    </row>
    <row r="61" spans="1:7" x14ac:dyDescent="0.25">
      <c r="A61" s="17">
        <v>43481</v>
      </c>
      <c r="B61" s="15">
        <f>IF(tableautest[[#This Row],[DATE]]="","",IF(B60="INDEX",1,B60+1))</f>
        <v>21</v>
      </c>
      <c r="C61" s="15">
        <f>IF(tableautest[[#This Row],[DATE]]="","",MONTH(tableautest[[#This Row],[DATE]]))</f>
        <v>1</v>
      </c>
      <c r="D61" s="19" t="s">
        <v>146</v>
      </c>
      <c r="E61" s="15" t="str">
        <f>IF(tableautest[[#This Row],[DESCRIPTION]]="","",IFERROR(VLOOKUP(tableautest[[#This Row],[DESCRIPTION]],LISTE[],2,FALSE),""))</f>
        <v>RECU</v>
      </c>
      <c r="F61" s="16">
        <v>0</v>
      </c>
      <c r="G61" s="16">
        <v>33.01</v>
      </c>
    </row>
    <row r="62" spans="1:7" x14ac:dyDescent="0.25">
      <c r="A62" s="17">
        <v>43481</v>
      </c>
      <c r="B62" s="15">
        <f>IF(tableautest[[#This Row],[DATE]]="","",IF(B61="INDEX",1,B61+1))</f>
        <v>22</v>
      </c>
      <c r="C62" s="15">
        <f>IF(tableautest[[#This Row],[DATE]]="","",MONTH(tableautest[[#This Row],[DATE]]))</f>
        <v>1</v>
      </c>
      <c r="D62" s="19" t="s">
        <v>61</v>
      </c>
      <c r="E62" s="15" t="str">
        <f>IF(tableautest[[#This Row],[DESCRIPTION]]="","",IFERROR(VLOOKUP(tableautest[[#This Row],[DESCRIPTION]],LISTE[],2,FALSE),""))</f>
        <v>RESTAURATION</v>
      </c>
      <c r="F62" s="16">
        <v>28.25</v>
      </c>
      <c r="G62" s="16">
        <v>0</v>
      </c>
    </row>
    <row r="63" spans="1:7" x14ac:dyDescent="0.25">
      <c r="A63" s="17">
        <v>43482</v>
      </c>
      <c r="B63" s="15">
        <f>IF(tableautest[[#This Row],[DATE]]="","",IF(B62="INDEX",1,B62+1))</f>
        <v>23</v>
      </c>
      <c r="C63" s="15">
        <f>IF(tableautest[[#This Row],[DATE]]="","",MONTH(tableautest[[#This Row],[DATE]]))</f>
        <v>1</v>
      </c>
      <c r="D63" s="19" t="s">
        <v>49</v>
      </c>
      <c r="E63" s="15" t="str">
        <f>IF(tableautest[[#This Row],[DESCRIPTION]]="","",IFERROR(VLOOKUP(tableautest[[#This Row],[DESCRIPTION]],LISTE[],2,FALSE),""))</f>
        <v>FACTURE</v>
      </c>
      <c r="F63" s="16">
        <v>9.9</v>
      </c>
      <c r="G63" s="16">
        <v>0</v>
      </c>
    </row>
    <row r="64" spans="1:7" x14ac:dyDescent="0.25">
      <c r="A64" s="17">
        <v>43482</v>
      </c>
      <c r="B64" s="15">
        <f>IF(tableautest[[#This Row],[DATE]]="","",IF(B63="INDEX",1,B63+1))</f>
        <v>24</v>
      </c>
      <c r="C64" s="15">
        <f>IF(tableautest[[#This Row],[DATE]]="","",MONTH(tableautest[[#This Row],[DATE]]))</f>
        <v>1</v>
      </c>
      <c r="D64" s="19" t="s">
        <v>99</v>
      </c>
      <c r="E64" s="15" t="str">
        <f>IF(tableautest[[#This Row],[DESCRIPTION]]="","",IFERROR(VLOOKUP(tableautest[[#This Row],[DESCRIPTION]],LISTE[],2,FALSE),""))</f>
        <v>COURSE</v>
      </c>
      <c r="F64" s="16">
        <v>3.25</v>
      </c>
      <c r="G64" s="16">
        <v>0</v>
      </c>
    </row>
    <row r="65" spans="1:7" x14ac:dyDescent="0.25">
      <c r="A65" s="17">
        <v>43482</v>
      </c>
      <c r="B65" s="15">
        <f>IF(tableautest[[#This Row],[DATE]]="","",IF(B64="INDEX",1,B64+1))</f>
        <v>25</v>
      </c>
      <c r="C65" s="15">
        <f>IF(tableautest[[#This Row],[DATE]]="","",MONTH(tableautest[[#This Row],[DATE]]))</f>
        <v>1</v>
      </c>
      <c r="D65" s="19" t="s">
        <v>158</v>
      </c>
      <c r="E65" s="15" t="str">
        <f>IF(tableautest[[#This Row],[DESCRIPTION]]="","",IFERROR(VLOOKUP(tableautest[[#This Row],[DESCRIPTION]],LISTE[],2,FALSE),""))</f>
        <v>CREDIT</v>
      </c>
      <c r="F65" s="16">
        <v>50.66</v>
      </c>
      <c r="G65" s="16">
        <v>0</v>
      </c>
    </row>
    <row r="66" spans="1:7" x14ac:dyDescent="0.25">
      <c r="A66" s="17">
        <v>43482</v>
      </c>
      <c r="B66" s="15">
        <f>IF(tableautest[[#This Row],[DATE]]="","",IF(B65="INDEX",1,B65+1))</f>
        <v>26</v>
      </c>
      <c r="C66" s="15">
        <f>IF(tableautest[[#This Row],[DATE]]="","",MONTH(tableautest[[#This Row],[DATE]]))</f>
        <v>1</v>
      </c>
      <c r="D66" s="19" t="s">
        <v>62</v>
      </c>
      <c r="E66" s="15" t="str">
        <f>IF(tableautest[[#This Row],[DESCRIPTION]]="","",IFERROR(VLOOKUP(tableautest[[#This Row],[DESCRIPTION]],LISTE[],2,FALSE),""))</f>
        <v>COURSE</v>
      </c>
      <c r="F66" s="16">
        <v>5.65</v>
      </c>
      <c r="G66" s="16">
        <v>0</v>
      </c>
    </row>
    <row r="67" spans="1:7" x14ac:dyDescent="0.25">
      <c r="A67" s="17">
        <v>43482</v>
      </c>
      <c r="B67" s="15">
        <f>IF(tableautest[[#This Row],[DATE]]="","",IF(B66="INDEX",1,B66+1))</f>
        <v>27</v>
      </c>
      <c r="C67" s="15">
        <f>IF(tableautest[[#This Row],[DATE]]="","",MONTH(tableautest[[#This Row],[DATE]]))</f>
        <v>1</v>
      </c>
      <c r="D67" s="19" t="s">
        <v>47</v>
      </c>
      <c r="E67" s="15" t="str">
        <f>IF(tableautest[[#This Row],[DESCRIPTION]]="","",IFERROR(VLOOKUP(tableautest[[#This Row],[DESCRIPTION]],LISTE[],2,FALSE),""))</f>
        <v>LOISIRS</v>
      </c>
      <c r="F67" s="16">
        <v>20</v>
      </c>
      <c r="G67" s="16">
        <v>0</v>
      </c>
    </row>
    <row r="68" spans="1:7" x14ac:dyDescent="0.25">
      <c r="A68" s="17">
        <v>43482</v>
      </c>
      <c r="B68" s="15">
        <f>IF(tableautest[[#This Row],[DATE]]="","",IF(B67="INDEX",1,B67+1))</f>
        <v>28</v>
      </c>
      <c r="C68" s="15">
        <f>IF(tableautest[[#This Row],[DATE]]="","",MONTH(tableautest[[#This Row],[DATE]]))</f>
        <v>1</v>
      </c>
      <c r="D68" s="19" t="s">
        <v>143</v>
      </c>
      <c r="E68" s="15" t="str">
        <f>IF(tableautest[[#This Row],[DESCRIPTION]]="","",IFERROR(VLOOKUP(tableautest[[#This Row],[DESCRIPTION]],LISTE[],2,FALSE),""))</f>
        <v>TRANSPORT</v>
      </c>
      <c r="F68" s="16">
        <v>3.1</v>
      </c>
      <c r="G68" s="16">
        <v>0</v>
      </c>
    </row>
    <row r="69" spans="1:7" x14ac:dyDescent="0.25">
      <c r="A69" s="17">
        <v>43482</v>
      </c>
      <c r="B69" s="15">
        <f>IF(tableautest[[#This Row],[DATE]]="","",IF(B68="INDEX",1,B68+1))</f>
        <v>29</v>
      </c>
      <c r="C69" s="15">
        <f>IF(tableautest[[#This Row],[DATE]]="","",MONTH(tableautest[[#This Row],[DATE]]))</f>
        <v>1</v>
      </c>
      <c r="D69" s="19" t="s">
        <v>112</v>
      </c>
      <c r="E69" s="15" t="str">
        <f>IF(tableautest[[#This Row],[DESCRIPTION]]="","",IFERROR(VLOOKUP(tableautest[[#This Row],[DESCRIPTION]],LISTE[],2,FALSE),""))</f>
        <v>FACTURE</v>
      </c>
      <c r="F69" s="16">
        <v>10.99</v>
      </c>
      <c r="G69" s="16">
        <v>0</v>
      </c>
    </row>
    <row r="70" spans="1:7" x14ac:dyDescent="0.25">
      <c r="A70" s="17">
        <v>43483</v>
      </c>
      <c r="B70" s="15">
        <f>IF(tableautest[[#This Row],[DATE]]="","",IF(B69="INDEX",1,B69+1))</f>
        <v>30</v>
      </c>
      <c r="C70" s="15">
        <f>IF(tableautest[[#This Row],[DATE]]="","",MONTH(tableautest[[#This Row],[DATE]]))</f>
        <v>1</v>
      </c>
      <c r="D70" s="19" t="s">
        <v>62</v>
      </c>
      <c r="E70" s="15" t="str">
        <f>IF(tableautest[[#This Row],[DESCRIPTION]]="","",IFERROR(VLOOKUP(tableautest[[#This Row],[DESCRIPTION]],LISTE[],2,FALSE),""))</f>
        <v>COURSE</v>
      </c>
      <c r="F70" s="16">
        <v>3.1</v>
      </c>
      <c r="G70" s="16">
        <v>0</v>
      </c>
    </row>
    <row r="71" spans="1:7" x14ac:dyDescent="0.25">
      <c r="A71" s="17">
        <v>43483</v>
      </c>
      <c r="B71" s="15">
        <f>IF(tableautest[[#This Row],[DATE]]="","",IF(B70="INDEX",1,B70+1))</f>
        <v>31</v>
      </c>
      <c r="C71" s="15">
        <f>IF(tableautest[[#This Row],[DATE]]="","",MONTH(tableautest[[#This Row],[DATE]]))</f>
        <v>1</v>
      </c>
      <c r="D71" s="19" t="s">
        <v>118</v>
      </c>
      <c r="E71" s="15" t="str">
        <f>IF(tableautest[[#This Row],[DESCRIPTION]]="","",IFERROR(VLOOKUP(tableautest[[#This Row],[DESCRIPTION]],LISTE[],2,FALSE),""))</f>
        <v>RESTAURATION</v>
      </c>
      <c r="F71" s="16">
        <v>14</v>
      </c>
      <c r="G71" s="16">
        <v>0</v>
      </c>
    </row>
    <row r="72" spans="1:7" x14ac:dyDescent="0.25">
      <c r="A72" s="17">
        <v>43483</v>
      </c>
      <c r="B72" s="15">
        <f>IF(tableautest[[#This Row],[DATE]]="","",IF(B71="INDEX",1,B71+1))</f>
        <v>32</v>
      </c>
      <c r="C72" s="15">
        <f>IF(tableautest[[#This Row],[DATE]]="","",MONTH(tableautest[[#This Row],[DATE]]))</f>
        <v>1</v>
      </c>
      <c r="D72" s="19" t="s">
        <v>120</v>
      </c>
      <c r="E72" s="15" t="str">
        <f>IF(tableautest[[#This Row],[DESCRIPTION]]="","",IFERROR(VLOOKUP(tableautest[[#This Row],[DESCRIPTION]],LISTE[],2,FALSE),""))</f>
        <v>LOISIRS</v>
      </c>
      <c r="F72" s="16">
        <v>19.2</v>
      </c>
      <c r="G72" s="16">
        <v>0</v>
      </c>
    </row>
    <row r="73" spans="1:7" x14ac:dyDescent="0.25">
      <c r="A73" s="17">
        <v>43483</v>
      </c>
      <c r="B73" s="15">
        <f>IF(tableautest[[#This Row],[DATE]]="","",IF(B72="INDEX",1,B72+1))</f>
        <v>33</v>
      </c>
      <c r="C73" s="15">
        <f>IF(tableautest[[#This Row],[DATE]]="","",MONTH(tableautest[[#This Row],[DATE]]))</f>
        <v>1</v>
      </c>
      <c r="D73" s="19" t="s">
        <v>67</v>
      </c>
      <c r="E73" s="15" t="str">
        <f>IF(tableautest[[#This Row],[DESCRIPTION]]="","",IFERROR(VLOOKUP(tableautest[[#This Row],[DESCRIPTION]],LISTE[],2,FALSE),""))</f>
        <v>PERSONNEL</v>
      </c>
      <c r="F73" s="16">
        <v>17</v>
      </c>
      <c r="G73" s="16">
        <v>0</v>
      </c>
    </row>
    <row r="74" spans="1:7" x14ac:dyDescent="0.25">
      <c r="A74" s="17">
        <v>43486</v>
      </c>
      <c r="B74" s="15">
        <f>IF(tableautest[[#This Row],[DATE]]="","",IF(B73="INDEX",1,B73+1))</f>
        <v>34</v>
      </c>
      <c r="C74" s="15">
        <f>IF(tableautest[[#This Row],[DATE]]="","",MONTH(tableautest[[#This Row],[DATE]]))</f>
        <v>1</v>
      </c>
      <c r="D74" s="19" t="s">
        <v>139</v>
      </c>
      <c r="E74" s="15" t="str">
        <f>IF(tableautest[[#This Row],[DESCRIPTION]]="","",IFERROR(VLOOKUP(tableautest[[#This Row],[DESCRIPTION]],LISTE[],2,FALSE),""))</f>
        <v>LOISIRS</v>
      </c>
      <c r="F74" s="16">
        <v>10</v>
      </c>
      <c r="G74" s="16">
        <v>0</v>
      </c>
    </row>
    <row r="75" spans="1:7" x14ac:dyDescent="0.25">
      <c r="A75" s="17">
        <v>43486</v>
      </c>
      <c r="B75" s="15">
        <f>IF(tableautest[[#This Row],[DATE]]="","",IF(B74="INDEX",1,B74+1))</f>
        <v>35</v>
      </c>
      <c r="C75" s="15">
        <f>IF(tableautest[[#This Row],[DATE]]="","",MONTH(tableautest[[#This Row],[DATE]]))</f>
        <v>1</v>
      </c>
      <c r="D75" s="19" t="s">
        <v>107</v>
      </c>
      <c r="E75" s="15" t="str">
        <f>IF(tableautest[[#This Row],[DESCRIPTION]]="","",IFERROR(VLOOKUP(tableautest[[#This Row],[DESCRIPTION]],LISTE[],2,FALSE),""))</f>
        <v>COURSE</v>
      </c>
      <c r="F75" s="16">
        <v>8.14</v>
      </c>
      <c r="G75" s="16">
        <v>0</v>
      </c>
    </row>
    <row r="76" spans="1:7" x14ac:dyDescent="0.25">
      <c r="A76" s="17">
        <v>43486</v>
      </c>
      <c r="B76" s="15">
        <f>IF(tableautest[[#This Row],[DATE]]="","",IF(B75="INDEX",1,B75+1))</f>
        <v>36</v>
      </c>
      <c r="C76" s="15">
        <f>IF(tableautest[[#This Row],[DATE]]="","",MONTH(tableautest[[#This Row],[DATE]]))</f>
        <v>1</v>
      </c>
      <c r="D76" s="19" t="s">
        <v>99</v>
      </c>
      <c r="E76" s="15" t="str">
        <f>IF(tableautest[[#This Row],[DESCRIPTION]]="","",IFERROR(VLOOKUP(tableautest[[#This Row],[DESCRIPTION]],LISTE[],2,FALSE),""))</f>
        <v>COURSE</v>
      </c>
      <c r="F76" s="16">
        <v>9.1199999999999992</v>
      </c>
      <c r="G76" s="16">
        <v>0</v>
      </c>
    </row>
    <row r="77" spans="1:7" x14ac:dyDescent="0.25">
      <c r="A77" s="17">
        <v>43486</v>
      </c>
      <c r="B77" s="15">
        <f>IF(tableautest[[#This Row],[DATE]]="","",IF(B76="INDEX",1,B76+1))</f>
        <v>37</v>
      </c>
      <c r="C77" s="15">
        <f>IF(tableautest[[#This Row],[DATE]]="","",MONTH(tableautest[[#This Row],[DATE]]))</f>
        <v>1</v>
      </c>
      <c r="D77" s="19" t="s">
        <v>46</v>
      </c>
      <c r="E77" s="15" t="str">
        <f>IF(tableautest[[#This Row],[DESCRIPTION]]="","",IFERROR(VLOOKUP(tableautest[[#This Row],[DESCRIPTION]],LISTE[],2,FALSE),""))</f>
        <v>FACTURE</v>
      </c>
      <c r="F77" s="16">
        <v>6.99</v>
      </c>
      <c r="G77" s="16">
        <v>0</v>
      </c>
    </row>
    <row r="78" spans="1:7" x14ac:dyDescent="0.25">
      <c r="A78" s="17">
        <v>43486</v>
      </c>
      <c r="B78" s="15">
        <f>IF(tableautest[[#This Row],[DATE]]="","",IF(B77="INDEX",1,B77+1))</f>
        <v>38</v>
      </c>
      <c r="C78" s="15">
        <f>IF(tableautest[[#This Row],[DATE]]="","",MONTH(tableautest[[#This Row],[DATE]]))</f>
        <v>1</v>
      </c>
      <c r="D78" s="19" t="s">
        <v>121</v>
      </c>
      <c r="E78" s="15" t="str">
        <f>IF(tableautest[[#This Row],[DESCRIPTION]]="","",IFERROR(VLOOKUP(tableautest[[#This Row],[DESCRIPTION]],LISTE[],2,FALSE),""))</f>
        <v>TRANSPORT</v>
      </c>
      <c r="F78" s="16">
        <v>3.8</v>
      </c>
      <c r="G78" s="16">
        <v>0</v>
      </c>
    </row>
    <row r="79" spans="1:7" x14ac:dyDescent="0.25">
      <c r="A79" s="17">
        <v>43486</v>
      </c>
      <c r="B79" s="15">
        <f>IF(tableautest[[#This Row],[DATE]]="","",IF(B78="INDEX",1,B78+1))</f>
        <v>39</v>
      </c>
      <c r="C79" s="15">
        <f>IF(tableautest[[#This Row],[DATE]]="","",MONTH(tableautest[[#This Row],[DATE]]))</f>
        <v>1</v>
      </c>
      <c r="D79" s="19" t="s">
        <v>50</v>
      </c>
      <c r="E79" s="15" t="str">
        <f>IF(tableautest[[#This Row],[DESCRIPTION]]="","",IFERROR(VLOOKUP(tableautest[[#This Row],[DESCRIPTION]],LISTE[],2,FALSE),""))</f>
        <v>LOISIRS</v>
      </c>
      <c r="F79" s="16">
        <v>20.8</v>
      </c>
      <c r="G79" s="16">
        <v>0</v>
      </c>
    </row>
    <row r="80" spans="1:7" x14ac:dyDescent="0.25">
      <c r="A80" s="17">
        <v>43486</v>
      </c>
      <c r="B80" s="15">
        <f>IF(tableautest[[#This Row],[DATE]]="","",IF(B79="INDEX",1,B79+1))</f>
        <v>40</v>
      </c>
      <c r="C80" s="15">
        <f>IF(tableautest[[#This Row],[DATE]]="","",MONTH(tableautest[[#This Row],[DATE]]))</f>
        <v>1</v>
      </c>
      <c r="D80" s="19" t="s">
        <v>143</v>
      </c>
      <c r="E80" s="15" t="str">
        <f>IF(tableautest[[#This Row],[DESCRIPTION]]="","",IFERROR(VLOOKUP(tableautest[[#This Row],[DESCRIPTION]],LISTE[],2,FALSE),""))</f>
        <v>TRANSPORT</v>
      </c>
      <c r="F80" s="16">
        <v>1.7</v>
      </c>
      <c r="G80" s="16">
        <v>0</v>
      </c>
    </row>
    <row r="81" spans="1:7" x14ac:dyDescent="0.25">
      <c r="A81" s="17">
        <v>43486</v>
      </c>
      <c r="B81" s="15">
        <f>IF(tableautest[[#This Row],[DATE]]="","",IF(B80="INDEX",1,B80+1))</f>
        <v>41</v>
      </c>
      <c r="C81" s="15">
        <f>IF(tableautest[[#This Row],[DATE]]="","",MONTH(tableautest[[#This Row],[DATE]]))</f>
        <v>1</v>
      </c>
      <c r="D81" s="19" t="s">
        <v>47</v>
      </c>
      <c r="E81" s="15" t="str">
        <f>IF(tableautest[[#This Row],[DESCRIPTION]]="","",IFERROR(VLOOKUP(tableautest[[#This Row],[DESCRIPTION]],LISTE[],2,FALSE),""))</f>
        <v>LOISIRS</v>
      </c>
      <c r="F81" s="16">
        <v>50</v>
      </c>
      <c r="G81" s="16">
        <v>0</v>
      </c>
    </row>
    <row r="82" spans="1:7" x14ac:dyDescent="0.25">
      <c r="A82" s="17">
        <v>43487</v>
      </c>
      <c r="B82" s="15">
        <f>IF(tableautest[[#This Row],[DATE]]="","",IF(B81="INDEX",1,B81+1))</f>
        <v>42</v>
      </c>
      <c r="C82" s="15">
        <f>IF(tableautest[[#This Row],[DATE]]="","",MONTH(tableautest[[#This Row],[DATE]]))</f>
        <v>1</v>
      </c>
      <c r="D82" s="19" t="s">
        <v>154</v>
      </c>
      <c r="E82" s="15" t="str">
        <f>IF(tableautest[[#This Row],[DESCRIPTION]]="","",IFERROR(VLOOKUP(tableautest[[#This Row],[DESCRIPTION]],LISTE[],2,FALSE),""))</f>
        <v>FACTURE</v>
      </c>
      <c r="F82" s="16">
        <v>11.99</v>
      </c>
      <c r="G82" s="16">
        <v>0</v>
      </c>
    </row>
    <row r="83" spans="1:7" x14ac:dyDescent="0.25">
      <c r="A83" s="17">
        <v>43489</v>
      </c>
      <c r="B83" s="15">
        <f>IF(tableautest[[#This Row],[DATE]]="","",IF(B82="INDEX",1,B82+1))</f>
        <v>43</v>
      </c>
      <c r="C83" s="15">
        <f>IF(tableautest[[#This Row],[DATE]]="","",MONTH(tableautest[[#This Row],[DATE]]))</f>
        <v>1</v>
      </c>
      <c r="D83" s="19" t="s">
        <v>114</v>
      </c>
      <c r="E83" s="15" t="str">
        <f>IF(tableautest[[#This Row],[DESCRIPTION]]="","",IFERROR(VLOOKUP(tableautest[[#This Row],[DESCRIPTION]],LISTE[],2,FALSE),""))</f>
        <v>FACTURE</v>
      </c>
      <c r="F83" s="16">
        <v>7</v>
      </c>
      <c r="G83" s="16">
        <v>0</v>
      </c>
    </row>
    <row r="84" spans="1:7" x14ac:dyDescent="0.25">
      <c r="A84" s="17">
        <v>43493</v>
      </c>
      <c r="B84" s="15">
        <f>IF(tableautest[[#This Row],[DATE]]="","",IF(B83="INDEX",1,B83+1))</f>
        <v>44</v>
      </c>
      <c r="C84" s="15">
        <f>IF(tableautest[[#This Row],[DATE]]="","",MONTH(tableautest[[#This Row],[DATE]]))</f>
        <v>1</v>
      </c>
      <c r="D84" s="19" t="s">
        <v>62</v>
      </c>
      <c r="E84" s="15" t="str">
        <f>IF(tableautest[[#This Row],[DESCRIPTION]]="","",IFERROR(VLOOKUP(tableautest[[#This Row],[DESCRIPTION]],LISTE[],2,FALSE),""))</f>
        <v>COURSE</v>
      </c>
      <c r="F84" s="16">
        <v>3.04</v>
      </c>
      <c r="G84" s="16">
        <v>0</v>
      </c>
    </row>
    <row r="85" spans="1:7" x14ac:dyDescent="0.25">
      <c r="A85" s="17">
        <v>43493</v>
      </c>
      <c r="B85" s="15">
        <f>IF(tableautest[[#This Row],[DATE]]="","",IF(B84="INDEX",1,B84+1))</f>
        <v>45</v>
      </c>
      <c r="C85" s="15">
        <f>IF(tableautest[[#This Row],[DATE]]="","",MONTH(tableautest[[#This Row],[DATE]]))</f>
        <v>1</v>
      </c>
      <c r="D85" s="19" t="s">
        <v>55</v>
      </c>
      <c r="E85" s="15" t="str">
        <f>IF(tableautest[[#This Row],[DESCRIPTION]]="","",IFERROR(VLOOKUP(tableautest[[#This Row],[DESCRIPTION]],LISTE[],2,FALSE),""))</f>
        <v>TRANSPORT</v>
      </c>
      <c r="F85" s="16">
        <v>6</v>
      </c>
      <c r="G85" s="16">
        <v>0</v>
      </c>
    </row>
    <row r="86" spans="1:7" x14ac:dyDescent="0.25">
      <c r="A86" s="17">
        <v>43493</v>
      </c>
      <c r="B86" s="15">
        <f>IF(tableautest[[#This Row],[DATE]]="","",IF(B85="INDEX",1,B85+1))</f>
        <v>46</v>
      </c>
      <c r="C86" s="15">
        <f>IF(tableautest[[#This Row],[DATE]]="","",MONTH(tableautest[[#This Row],[DATE]]))</f>
        <v>1</v>
      </c>
      <c r="D86" s="19" t="s">
        <v>139</v>
      </c>
      <c r="E86" s="15" t="str">
        <f>IF(tableautest[[#This Row],[DESCRIPTION]]="","",IFERROR(VLOOKUP(tableautest[[#This Row],[DESCRIPTION]],LISTE[],2,FALSE),""))</f>
        <v>LOISIRS</v>
      </c>
      <c r="F86" s="16">
        <v>3</v>
      </c>
      <c r="G86" s="16">
        <v>0</v>
      </c>
    </row>
    <row r="87" spans="1:7" x14ac:dyDescent="0.25">
      <c r="A87" s="17">
        <v>43493</v>
      </c>
      <c r="B87" s="15">
        <f>IF(tableautest[[#This Row],[DATE]]="","",IF(B86="INDEX",1,B86+1))</f>
        <v>47</v>
      </c>
      <c r="C87" s="15">
        <f>IF(tableautest[[#This Row],[DATE]]="","",MONTH(tableautest[[#This Row],[DATE]]))</f>
        <v>1</v>
      </c>
      <c r="D87" s="19" t="s">
        <v>143</v>
      </c>
      <c r="E87" s="15" t="str">
        <f>IF(tableautest[[#This Row],[DESCRIPTION]]="","",IFERROR(VLOOKUP(tableautest[[#This Row],[DESCRIPTION]],LISTE[],2,FALSE),""))</f>
        <v>TRANSPORT</v>
      </c>
      <c r="F87" s="16">
        <v>1.7</v>
      </c>
      <c r="G87" s="16">
        <v>0</v>
      </c>
    </row>
    <row r="88" spans="1:7" x14ac:dyDescent="0.25">
      <c r="A88" s="17">
        <v>43493</v>
      </c>
      <c r="B88" s="15">
        <f>IF(tableautest[[#This Row],[DATE]]="","",IF(B87="INDEX",1,B87+1))</f>
        <v>48</v>
      </c>
      <c r="C88" s="15">
        <f>IF(tableautest[[#This Row],[DATE]]="","",MONTH(tableautest[[#This Row],[DATE]]))</f>
        <v>1</v>
      </c>
      <c r="D88" s="19" t="s">
        <v>142</v>
      </c>
      <c r="E88" s="15" t="str">
        <f>IF(tableautest[[#This Row],[DESCRIPTION]]="","",IFERROR(VLOOKUP(tableautest[[#This Row],[DESCRIPTION]],LISTE[],2,FALSE),""))</f>
        <v>TRANSPORT</v>
      </c>
      <c r="F88" s="16">
        <v>7</v>
      </c>
      <c r="G88" s="16">
        <v>0</v>
      </c>
    </row>
    <row r="89" spans="1:7" x14ac:dyDescent="0.25">
      <c r="A89" s="17">
        <v>43493</v>
      </c>
      <c r="B89" s="15">
        <f>IF(tableautest[[#This Row],[DATE]]="","",IF(B88="INDEX",1,B88+1))</f>
        <v>49</v>
      </c>
      <c r="C89" s="15">
        <f>IF(tableautest[[#This Row],[DATE]]="","",MONTH(tableautest[[#This Row],[DATE]]))</f>
        <v>1</v>
      </c>
      <c r="D89" s="19" t="s">
        <v>143</v>
      </c>
      <c r="E89" s="15" t="str">
        <f>IF(tableautest[[#This Row],[DESCRIPTION]]="","",IFERROR(VLOOKUP(tableautest[[#This Row],[DESCRIPTION]],LISTE[],2,FALSE),""))</f>
        <v>TRANSPORT</v>
      </c>
      <c r="F89" s="16">
        <v>1.7</v>
      </c>
      <c r="G89" s="16">
        <v>0</v>
      </c>
    </row>
    <row r="90" spans="1:7" x14ac:dyDescent="0.25">
      <c r="A90" s="17">
        <v>43498</v>
      </c>
      <c r="B90" s="15">
        <f>IF(tableautest[[#This Row],[DATE]]="","",IF(B89="INDEX",1,B89+1))</f>
        <v>50</v>
      </c>
      <c r="C90" s="15">
        <f>IF(tableautest[[#This Row],[DATE]]="","",MONTH(tableautest[[#This Row],[DATE]]))</f>
        <v>2</v>
      </c>
      <c r="D90" s="19" t="s">
        <v>148</v>
      </c>
      <c r="E90" s="15" t="str">
        <f>IF(tableautest[[#This Row],[DESCRIPTION]]="","",IFERROR(VLOOKUP(tableautest[[#This Row],[DESCRIPTION]],LISTE[],2,FALSE),""))</f>
        <v>RETRAITLIVRET</v>
      </c>
      <c r="F90" s="16">
        <v>0</v>
      </c>
      <c r="G90" s="16">
        <v>20</v>
      </c>
    </row>
    <row r="91" spans="1:7" x14ac:dyDescent="0.25">
      <c r="A91" s="17">
        <v>43499</v>
      </c>
      <c r="B91" s="15">
        <f>IF(tableautest[[#This Row],[DATE]]="","",IF(B90="INDEX",1,B90+1))</f>
        <v>51</v>
      </c>
      <c r="C91" s="15">
        <f>IF(tableautest[[#This Row],[DATE]]="","",MONTH(tableautest[[#This Row],[DATE]]))</f>
        <v>2</v>
      </c>
      <c r="D91" s="19" t="s">
        <v>148</v>
      </c>
      <c r="E91" s="15" t="str">
        <f>IF(tableautest[[#This Row],[DESCRIPTION]]="","",IFERROR(VLOOKUP(tableautest[[#This Row],[DESCRIPTION]],LISTE[],2,FALSE),""))</f>
        <v>RETRAITLIVRET</v>
      </c>
      <c r="F91" s="16">
        <v>0</v>
      </c>
      <c r="G91" s="16">
        <v>20</v>
      </c>
    </row>
    <row r="92" spans="1:7" x14ac:dyDescent="0.25">
      <c r="A92" s="20">
        <v>43500</v>
      </c>
      <c r="B92" s="15">
        <f>IF(tableautest[[#This Row],[DATE]]="","",IF(B91="INDEX",1,B91+1))</f>
        <v>52</v>
      </c>
      <c r="C92" s="15">
        <f>IF(tableautest[[#This Row],[DATE]]="","",MONTH(tableautest[[#This Row],[DATE]]))</f>
        <v>2</v>
      </c>
      <c r="D92" s="22" t="s">
        <v>111</v>
      </c>
      <c r="E92" s="15" t="str">
        <f>IF(tableautest[[#This Row],[DESCRIPTION]]="","",IFERROR(VLOOKUP(tableautest[[#This Row],[DESCRIPTION]],LISTE[],2,FALSE),""))</f>
        <v>RESTAURATION</v>
      </c>
      <c r="F92" s="23">
        <v>22.8</v>
      </c>
      <c r="G92" s="23">
        <v>0</v>
      </c>
    </row>
    <row r="93" spans="1:7" x14ac:dyDescent="0.25">
      <c r="A93" s="20">
        <v>43500</v>
      </c>
      <c r="B93" s="15">
        <f>IF(tableautest[[#This Row],[DATE]]="","",IF(B92="INDEX",1,B92+1))</f>
        <v>53</v>
      </c>
      <c r="C93" s="15">
        <f>IF(tableautest[[#This Row],[DATE]]="","",MONTH(tableautest[[#This Row],[DATE]]))</f>
        <v>2</v>
      </c>
      <c r="D93" s="22" t="s">
        <v>50</v>
      </c>
      <c r="E93" s="15" t="str">
        <f>IF(tableautest[[#This Row],[DESCRIPTION]]="","",IFERROR(VLOOKUP(tableautest[[#This Row],[DESCRIPTION]],LISTE[],2,FALSE),""))</f>
        <v>LOISIRS</v>
      </c>
      <c r="F93" s="23">
        <v>39.9</v>
      </c>
      <c r="G93" s="23">
        <v>0</v>
      </c>
    </row>
    <row r="94" spans="1:7" x14ac:dyDescent="0.25">
      <c r="A94" s="20">
        <v>43500</v>
      </c>
      <c r="B94" s="15">
        <f>IF(tableautest[[#This Row],[DATE]]="","",IF(B93="INDEX",1,B93+1))</f>
        <v>54</v>
      </c>
      <c r="C94" s="15">
        <f>IF(tableautest[[#This Row],[DATE]]="","",MONTH(tableautest[[#This Row],[DATE]]))</f>
        <v>2</v>
      </c>
      <c r="D94" s="22" t="s">
        <v>157</v>
      </c>
      <c r="E94" s="15" t="str">
        <f>IF(tableautest[[#This Row],[DESCRIPTION]]="","",IFERROR(VLOOKUP(tableautest[[#This Row],[DESCRIPTION]],LISTE[],2,FALSE),""))</f>
        <v>RESTAURATION</v>
      </c>
      <c r="F94" s="23">
        <v>19.8</v>
      </c>
      <c r="G94" s="23">
        <v>0</v>
      </c>
    </row>
    <row r="95" spans="1:7" x14ac:dyDescent="0.25">
      <c r="A95" s="20">
        <v>43500</v>
      </c>
      <c r="B95" s="15">
        <f>IF(tableautest[[#This Row],[DATE]]="","",IF(B94="INDEX",1,B94+1))</f>
        <v>55</v>
      </c>
      <c r="C95" s="15">
        <f>IF(tableautest[[#This Row],[DATE]]="","",MONTH(tableautest[[#This Row],[DATE]]))</f>
        <v>2</v>
      </c>
      <c r="D95" s="22" t="s">
        <v>160</v>
      </c>
      <c r="E95" s="15" t="str">
        <f>IF(tableautest[[#This Row],[DESCRIPTION]]="","",IFERROR(VLOOKUP(tableautest[[#This Row],[DESCRIPTION]],LISTE[],2,FALSE),""))</f>
        <v>DIVERS</v>
      </c>
      <c r="F95" s="23">
        <v>1</v>
      </c>
      <c r="G95" s="23">
        <v>0</v>
      </c>
    </row>
    <row r="96" spans="1:7" x14ac:dyDescent="0.25">
      <c r="A96" s="20">
        <v>43500</v>
      </c>
      <c r="B96" s="15">
        <f>IF(tableautest[[#This Row],[DATE]]="","",IF(B95="INDEX",1,B95+1))</f>
        <v>56</v>
      </c>
      <c r="C96" s="15">
        <f>IF(tableautest[[#This Row],[DATE]]="","",MONTH(tableautest[[#This Row],[DATE]]))</f>
        <v>2</v>
      </c>
      <c r="D96" s="22" t="s">
        <v>69</v>
      </c>
      <c r="E96" s="15" t="str">
        <f>IF(tableautest[[#This Row],[DESCRIPTION]]="","",IFERROR(VLOOKUP(tableautest[[#This Row],[DESCRIPTION]],LISTE[],2,FALSE),""))</f>
        <v>FACTURE</v>
      </c>
      <c r="F96" s="23">
        <v>3.09</v>
      </c>
      <c r="G96" s="23">
        <v>0</v>
      </c>
    </row>
    <row r="97" spans="1:7" x14ac:dyDescent="0.25">
      <c r="A97" s="20">
        <v>43500</v>
      </c>
      <c r="B97" s="15">
        <f>IF(tableautest[[#This Row],[DATE]]="","",IF(B96="INDEX",1,B96+1))</f>
        <v>57</v>
      </c>
      <c r="C97" s="15">
        <f>IF(tableautest[[#This Row],[DATE]]="","",MONTH(tableautest[[#This Row],[DATE]]))</f>
        <v>2</v>
      </c>
      <c r="D97" s="22" t="s">
        <v>48</v>
      </c>
      <c r="E97" s="15" t="str">
        <f>IF(tableautest[[#This Row],[DESCRIPTION]]="","",IFERROR(VLOOKUP(tableautest[[#This Row],[DESCRIPTION]],LISTE[],2,FALSE),""))</f>
        <v>FACTURE</v>
      </c>
      <c r="F97" s="23">
        <v>0.6</v>
      </c>
      <c r="G97" s="23">
        <v>0</v>
      </c>
    </row>
    <row r="98" spans="1:7" x14ac:dyDescent="0.25">
      <c r="A98" s="20">
        <v>43501</v>
      </c>
      <c r="B98" s="15">
        <f>IF(tableautest[[#This Row],[DATE]]="","",IF(B97="INDEX",1,B97+1))</f>
        <v>58</v>
      </c>
      <c r="C98" s="15">
        <f>IF(tableautest[[#This Row],[DATE]]="","",MONTH(tableautest[[#This Row],[DATE]]))</f>
        <v>2</v>
      </c>
      <c r="D98" s="22" t="s">
        <v>57</v>
      </c>
      <c r="E98" s="15" t="str">
        <f>IF(tableautest[[#This Row],[DESCRIPTION]]="","",IFERROR(VLOOKUP(tableautest[[#This Row],[DESCRIPTION]],LISTE[],2,FALSE),""))</f>
        <v>RESTAURATION</v>
      </c>
      <c r="F98" s="23">
        <v>5.2</v>
      </c>
      <c r="G98" s="23">
        <v>0</v>
      </c>
    </row>
    <row r="99" spans="1:7" x14ac:dyDescent="0.25">
      <c r="A99" s="20">
        <v>43502</v>
      </c>
      <c r="B99" s="15">
        <f>IF(tableautest[[#This Row],[DATE]]="","",IF(B98="INDEX",1,B98+1))</f>
        <v>59</v>
      </c>
      <c r="C99" s="15">
        <f>IF(tableautest[[#This Row],[DATE]]="","",MONTH(tableautest[[#This Row],[DATE]]))</f>
        <v>2</v>
      </c>
      <c r="D99" s="22" t="s">
        <v>137</v>
      </c>
      <c r="E99" s="15" t="str">
        <f>IF(tableautest[[#This Row],[DESCRIPTION]]="","",IFERROR(VLOOKUP(tableautest[[#This Row],[DESCRIPTION]],LISTE[],2,FALSE),""))</f>
        <v>SALAIRE</v>
      </c>
      <c r="F99" s="23">
        <v>0</v>
      </c>
      <c r="G99" s="23">
        <v>1740.44</v>
      </c>
    </row>
    <row r="100" spans="1:7" x14ac:dyDescent="0.25">
      <c r="A100" s="20">
        <v>43502</v>
      </c>
      <c r="B100" s="15">
        <f>IF(tableautest[[#This Row],[DATE]]="","",IF(B99="INDEX",1,B99+1))</f>
        <v>60</v>
      </c>
      <c r="C100" s="15">
        <f>IF(tableautest[[#This Row],[DATE]]="","",MONTH(tableautest[[#This Row],[DATE]]))</f>
        <v>2</v>
      </c>
      <c r="D100" s="22" t="s">
        <v>127</v>
      </c>
      <c r="E100" s="15" t="str">
        <f>IF(tableautest[[#This Row],[DESCRIPTION]]="","",IFERROR(VLOOKUP(tableautest[[#This Row],[DESCRIPTION]],LISTE[],2,FALSE),""))</f>
        <v>PLACEMENT</v>
      </c>
      <c r="F100" s="23">
        <v>1000</v>
      </c>
      <c r="G100" s="23">
        <v>0</v>
      </c>
    </row>
    <row r="101" spans="1:7" x14ac:dyDescent="0.25">
      <c r="A101" s="20">
        <v>43502</v>
      </c>
      <c r="B101" s="15">
        <f>IF(tableautest[[#This Row],[DATE]]="","",IF(B100="INDEX",1,B100+1))</f>
        <v>61</v>
      </c>
      <c r="C101" s="15">
        <f>IF(tableautest[[#This Row],[DATE]]="","",MONTH(tableautest[[#This Row],[DATE]]))</f>
        <v>2</v>
      </c>
      <c r="D101" s="22" t="s">
        <v>160</v>
      </c>
      <c r="E101" s="15" t="str">
        <f>IF(tableautest[[#This Row],[DESCRIPTION]]="","",IFERROR(VLOOKUP(tableautest[[#This Row],[DESCRIPTION]],LISTE[],2,FALSE),""))</f>
        <v>DIVERS</v>
      </c>
      <c r="F101" s="23">
        <v>49.9</v>
      </c>
      <c r="G101" s="23">
        <v>0</v>
      </c>
    </row>
    <row r="102" spans="1:7" x14ac:dyDescent="0.25">
      <c r="A102" s="20">
        <v>43502</v>
      </c>
      <c r="B102" s="15">
        <f>IF(tableautest[[#This Row],[DATE]]="","",IF(B101="INDEX",1,B101+1))</f>
        <v>62</v>
      </c>
      <c r="C102" s="15">
        <f>IF(tableautest[[#This Row],[DATE]]="","",MONTH(tableautest[[#This Row],[DATE]]))</f>
        <v>2</v>
      </c>
      <c r="D102" s="22" t="s">
        <v>87</v>
      </c>
      <c r="E102" s="15" t="str">
        <f>IF(tableautest[[#This Row],[DESCRIPTION]]="","",IFERROR(VLOOKUP(tableautest[[#This Row],[DESCRIPTION]],LISTE[],2,FALSE),""))</f>
        <v>FACTURE</v>
      </c>
      <c r="F102" s="23">
        <v>8</v>
      </c>
      <c r="G102" s="23">
        <v>0</v>
      </c>
    </row>
    <row r="103" spans="1:7" x14ac:dyDescent="0.25">
      <c r="A103" s="20">
        <v>43503</v>
      </c>
      <c r="B103" s="15">
        <f>IF(tableautest[[#This Row],[DATE]]="","",IF(B102="INDEX",1,B102+1))</f>
        <v>63</v>
      </c>
      <c r="C103" s="15">
        <f>IF(tableautest[[#This Row],[DATE]]="","",MONTH(tableautest[[#This Row],[DATE]]))</f>
        <v>2</v>
      </c>
      <c r="D103" s="22" t="s">
        <v>50</v>
      </c>
      <c r="E103" s="15" t="str">
        <f>IF(tableautest[[#This Row],[DESCRIPTION]]="","",IFERROR(VLOOKUP(tableautest[[#This Row],[DESCRIPTION]],LISTE[],2,FALSE),""))</f>
        <v>LOISIRS</v>
      </c>
      <c r="F103" s="23">
        <v>6.7</v>
      </c>
      <c r="G103" s="23">
        <v>0</v>
      </c>
    </row>
    <row r="104" spans="1:7" x14ac:dyDescent="0.25">
      <c r="A104" s="20">
        <v>43504</v>
      </c>
      <c r="B104" s="15">
        <f>IF(tableautest[[#This Row],[DATE]]="","",IF(B103="INDEX",1,B103+1))</f>
        <v>64</v>
      </c>
      <c r="C104" s="15">
        <f>IF(tableautest[[#This Row],[DATE]]="","",MONTH(tableautest[[#This Row],[DATE]]))</f>
        <v>2</v>
      </c>
      <c r="D104" s="22" t="s">
        <v>110</v>
      </c>
      <c r="E104" s="15" t="str">
        <f>IF(tableautest[[#This Row],[DESCRIPTION]]="","",IFERROR(VLOOKUP(tableautest[[#This Row],[DESCRIPTION]],LISTE[],2,FALSE),""))</f>
        <v>FACTURE</v>
      </c>
      <c r="F104" s="23">
        <v>280</v>
      </c>
      <c r="G104" s="23">
        <v>0</v>
      </c>
    </row>
    <row r="105" spans="1:7" x14ac:dyDescent="0.25">
      <c r="A105" s="20">
        <v>43504</v>
      </c>
      <c r="B105" s="15">
        <f>IF(tableautest[[#This Row],[DATE]]="","",IF(B104="INDEX",1,B104+1))</f>
        <v>65</v>
      </c>
      <c r="C105" s="15">
        <f>IF(tableautest[[#This Row],[DATE]]="","",MONTH(tableautest[[#This Row],[DATE]]))</f>
        <v>2</v>
      </c>
      <c r="D105" s="22" t="s">
        <v>94</v>
      </c>
      <c r="E105" s="15" t="str">
        <f>IF(tableautest[[#This Row],[DESCRIPTION]]="","",IFERROR(VLOOKUP(tableautest[[#This Row],[DESCRIPTION]],LISTE[],2,FALSE),""))</f>
        <v>CREDIT</v>
      </c>
      <c r="F105" s="23">
        <v>44.34</v>
      </c>
      <c r="G105" s="23">
        <v>0</v>
      </c>
    </row>
    <row r="106" spans="1:7" x14ac:dyDescent="0.25">
      <c r="A106" s="20">
        <v>43507</v>
      </c>
      <c r="B106" s="15">
        <f>IF(tableautest[[#This Row],[DATE]]="","",IF(B105="INDEX",1,B105+1))</f>
        <v>66</v>
      </c>
      <c r="C106" s="15">
        <f>IF(tableautest[[#This Row],[DATE]]="","",MONTH(tableautest[[#This Row],[DATE]]))</f>
        <v>2</v>
      </c>
      <c r="D106" s="22" t="s">
        <v>62</v>
      </c>
      <c r="E106" s="15" t="str">
        <f>IF(tableautest[[#This Row],[DESCRIPTION]]="","",IFERROR(VLOOKUP(tableautest[[#This Row],[DESCRIPTION]],LISTE[],2,FALSE),""))</f>
        <v>COURSE</v>
      </c>
      <c r="F106" s="23">
        <v>4.5199999999999996</v>
      </c>
      <c r="G106" s="23">
        <v>0</v>
      </c>
    </row>
    <row r="107" spans="1:7" x14ac:dyDescent="0.25">
      <c r="A107" s="20">
        <v>43507</v>
      </c>
      <c r="B107" s="15">
        <f>IF(tableautest[[#This Row],[DATE]]="","",IF(B106="INDEX",1,B106+1))</f>
        <v>67</v>
      </c>
      <c r="C107" s="15">
        <f>IF(tableautest[[#This Row],[DATE]]="","",MONTH(tableautest[[#This Row],[DATE]]))</f>
        <v>2</v>
      </c>
      <c r="D107" s="22" t="s">
        <v>121</v>
      </c>
      <c r="E107" s="15" t="str">
        <f>IF(tableautest[[#This Row],[DESCRIPTION]]="","",IFERROR(VLOOKUP(tableautest[[#This Row],[DESCRIPTION]],LISTE[],2,FALSE),""))</f>
        <v>TRANSPORT</v>
      </c>
      <c r="F107" s="23">
        <v>3.9</v>
      </c>
      <c r="G107" s="23">
        <v>0</v>
      </c>
    </row>
    <row r="108" spans="1:7" x14ac:dyDescent="0.25">
      <c r="A108" s="20">
        <v>43507</v>
      </c>
      <c r="B108" s="15">
        <f>IF(tableautest[[#This Row],[DATE]]="","",IF(B107="INDEX",1,B107+1))</f>
        <v>68</v>
      </c>
      <c r="C108" s="15">
        <f>IF(tableautest[[#This Row],[DATE]]="","",MONTH(tableautest[[#This Row],[DATE]]))</f>
        <v>2</v>
      </c>
      <c r="D108" s="22" t="s">
        <v>140</v>
      </c>
      <c r="E108" s="15" t="str">
        <f>IF(tableautest[[#This Row],[DESCRIPTION]]="","",IFERROR(VLOOKUP(tableautest[[#This Row],[DESCRIPTION]],LISTE[],2,FALSE),""))</f>
        <v>COURSE</v>
      </c>
      <c r="F108" s="23">
        <v>28.08</v>
      </c>
      <c r="G108" s="23">
        <v>0</v>
      </c>
    </row>
    <row r="109" spans="1:7" x14ac:dyDescent="0.25">
      <c r="A109" s="20">
        <v>43507</v>
      </c>
      <c r="B109" s="15">
        <f>IF(tableautest[[#This Row],[DATE]]="","",IF(B108="INDEX",1,B108+1))</f>
        <v>69</v>
      </c>
      <c r="C109" s="15">
        <f>IF(tableautest[[#This Row],[DATE]]="","",MONTH(tableautest[[#This Row],[DATE]]))</f>
        <v>2</v>
      </c>
      <c r="D109" s="22" t="s">
        <v>80</v>
      </c>
      <c r="E109" s="15" t="str">
        <f>IF(tableautest[[#This Row],[DESCRIPTION]]="","",IFERROR(VLOOKUP(tableautest[[#This Row],[DESCRIPTION]],LISTE[],2,FALSE),""))</f>
        <v>TRANSPORT</v>
      </c>
      <c r="F109" s="23">
        <v>42</v>
      </c>
      <c r="G109" s="23">
        <v>0</v>
      </c>
    </row>
    <row r="110" spans="1:7" x14ac:dyDescent="0.25">
      <c r="A110" s="20">
        <v>43506</v>
      </c>
      <c r="B110" s="15">
        <f>IF(tableautest[[#This Row],[DATE]]="","",IF(B109="INDEX",1,B109+1))</f>
        <v>70</v>
      </c>
      <c r="C110" s="15">
        <f>IF(tableautest[[#This Row],[DATE]]="","",MONTH(tableautest[[#This Row],[DATE]]))</f>
        <v>2</v>
      </c>
      <c r="D110" s="22" t="s">
        <v>122</v>
      </c>
      <c r="E110" s="15" t="str">
        <f>IF(tableautest[[#This Row],[DESCRIPTION]]="","",IFERROR(VLOOKUP(tableautest[[#This Row],[DESCRIPTION]],LISTE[],2,FALSE),""))</f>
        <v>CREDIT</v>
      </c>
      <c r="F110" s="23">
        <v>30</v>
      </c>
      <c r="G110" s="23">
        <v>0</v>
      </c>
    </row>
    <row r="111" spans="1:7" x14ac:dyDescent="0.25">
      <c r="A111" s="20">
        <v>43508</v>
      </c>
      <c r="B111" s="15">
        <f>IF(tableautest[[#This Row],[DATE]]="","",IF(B110="INDEX",1,B110+1))</f>
        <v>71</v>
      </c>
      <c r="C111" s="15">
        <f>IF(tableautest[[#This Row],[DATE]]="","",MONTH(tableautest[[#This Row],[DATE]]))</f>
        <v>2</v>
      </c>
      <c r="D111" s="22" t="s">
        <v>99</v>
      </c>
      <c r="E111" s="15" t="str">
        <f>IF(tableautest[[#This Row],[DESCRIPTION]]="","",IFERROR(VLOOKUP(tableautest[[#This Row],[DESCRIPTION]],LISTE[],2,FALSE),""))</f>
        <v>COURSE</v>
      </c>
      <c r="F111" s="23">
        <v>3.29</v>
      </c>
      <c r="G111" s="23">
        <v>0</v>
      </c>
    </row>
    <row r="112" spans="1:7" x14ac:dyDescent="0.25">
      <c r="A112" s="20">
        <v>43508</v>
      </c>
      <c r="B112" s="15">
        <f>IF(tableautest[[#This Row],[DATE]]="","",IF(B111="INDEX",1,B111+1))</f>
        <v>72</v>
      </c>
      <c r="C112" s="15">
        <f>IF(tableautest[[#This Row],[DATE]]="","",MONTH(tableautest[[#This Row],[DATE]]))</f>
        <v>2</v>
      </c>
      <c r="D112" s="22" t="s">
        <v>45</v>
      </c>
      <c r="E112" s="15" t="str">
        <f>IF(tableautest[[#This Row],[DESCRIPTION]]="","",IFERROR(VLOOKUP(tableautest[[#This Row],[DESCRIPTION]],LISTE[],2,FALSE),""))</f>
        <v>DIVERS</v>
      </c>
      <c r="F112" s="23">
        <v>28.47</v>
      </c>
      <c r="G112" s="23">
        <v>0</v>
      </c>
    </row>
    <row r="113" spans="1:7" x14ac:dyDescent="0.25">
      <c r="A113" s="20">
        <v>43509</v>
      </c>
      <c r="B113" s="15">
        <f>IF(tableautest[[#This Row],[DATE]]="","",IF(B112="INDEX",1,B112+1))</f>
        <v>73</v>
      </c>
      <c r="C113" s="15">
        <f>IF(tableautest[[#This Row],[DATE]]="","",MONTH(tableautest[[#This Row],[DATE]]))</f>
        <v>2</v>
      </c>
      <c r="D113" s="22" t="s">
        <v>57</v>
      </c>
      <c r="E113" s="15" t="str">
        <f>IF(tableautest[[#This Row],[DESCRIPTION]]="","",IFERROR(VLOOKUP(tableautest[[#This Row],[DESCRIPTION]],LISTE[],2,FALSE),""))</f>
        <v>RESTAURATION</v>
      </c>
      <c r="F113" s="23">
        <v>8.3000000000000007</v>
      </c>
      <c r="G113" s="23">
        <v>0</v>
      </c>
    </row>
    <row r="114" spans="1:7" x14ac:dyDescent="0.25">
      <c r="A114" s="20">
        <v>43510</v>
      </c>
      <c r="B114" s="15">
        <f>IF(tableautest[[#This Row],[DATE]]="","",IF(B113="INDEX",1,B113+1))</f>
        <v>74</v>
      </c>
      <c r="C114" s="15">
        <f>IF(tableautest[[#This Row],[DATE]]="","",MONTH(tableautest[[#This Row],[DATE]]))</f>
        <v>2</v>
      </c>
      <c r="D114" s="22" t="s">
        <v>99</v>
      </c>
      <c r="E114" s="15" t="str">
        <f>IF(tableautest[[#This Row],[DESCRIPTION]]="","",IFERROR(VLOOKUP(tableautest[[#This Row],[DESCRIPTION]],LISTE[],2,FALSE),""))</f>
        <v>COURSE</v>
      </c>
      <c r="F114" s="23">
        <v>3.9</v>
      </c>
      <c r="G114" s="23">
        <v>0</v>
      </c>
    </row>
    <row r="115" spans="1:7" x14ac:dyDescent="0.25">
      <c r="A115" s="20">
        <v>43510</v>
      </c>
      <c r="B115" s="15">
        <f>IF(tableautest[[#This Row],[DATE]]="","",IF(B114="INDEX",1,B114+1))</f>
        <v>75</v>
      </c>
      <c r="C115" s="15">
        <f>IF(tableautest[[#This Row],[DATE]]="","",MONTH(tableautest[[#This Row],[DATE]]))</f>
        <v>2</v>
      </c>
      <c r="D115" s="22" t="s">
        <v>99</v>
      </c>
      <c r="E115" s="15" t="str">
        <f>IF(tableautest[[#This Row],[DESCRIPTION]]="","",IFERROR(VLOOKUP(tableautest[[#This Row],[DESCRIPTION]],LISTE[],2,FALSE),""))</f>
        <v>COURSE</v>
      </c>
      <c r="F115" s="23">
        <v>2.1800000000000002</v>
      </c>
      <c r="G115" s="23">
        <v>0</v>
      </c>
    </row>
    <row r="116" spans="1:7" x14ac:dyDescent="0.25">
      <c r="A116" s="20">
        <v>43510</v>
      </c>
      <c r="B116" s="15">
        <f>IF(tableautest[[#This Row],[DATE]]="","",IF(B115="INDEX",1,B115+1))</f>
        <v>76</v>
      </c>
      <c r="C116" s="15">
        <f>IF(tableautest[[#This Row],[DATE]]="","",MONTH(tableautest[[#This Row],[DATE]]))</f>
        <v>2</v>
      </c>
      <c r="D116" s="22" t="s">
        <v>88</v>
      </c>
      <c r="E116" s="15" t="str">
        <f>IF(tableautest[[#This Row],[DESCRIPTION]]="","",IFERROR(VLOOKUP(tableautest[[#This Row],[DESCRIPTION]],LISTE[],2,FALSE),""))</f>
        <v>COURSE</v>
      </c>
      <c r="F116" s="23">
        <v>11</v>
      </c>
      <c r="G116" s="23">
        <v>0</v>
      </c>
    </row>
    <row r="117" spans="1:7" x14ac:dyDescent="0.25">
      <c r="A117" s="20">
        <v>43511</v>
      </c>
      <c r="B117" s="15">
        <f>IF(tableautest[[#This Row],[DATE]]="","",IF(B116="INDEX",1,B116+1))</f>
        <v>77</v>
      </c>
      <c r="C117" s="15">
        <f>IF(tableautest[[#This Row],[DATE]]="","",MONTH(tableautest[[#This Row],[DATE]]))</f>
        <v>2</v>
      </c>
      <c r="D117" s="22" t="s">
        <v>103</v>
      </c>
      <c r="E117" s="15" t="str">
        <f>IF(tableautest[[#This Row],[DESCRIPTION]]="","",IFERROR(VLOOKUP(tableautest[[#This Row],[DESCRIPTION]],LISTE[],2,FALSE),""))</f>
        <v>RESTAURATION</v>
      </c>
      <c r="F117" s="23">
        <v>15</v>
      </c>
      <c r="G117" s="23">
        <v>0</v>
      </c>
    </row>
    <row r="118" spans="1:7" x14ac:dyDescent="0.25">
      <c r="A118" s="20">
        <v>43511</v>
      </c>
      <c r="B118" s="15">
        <f>IF(tableautest[[#This Row],[DATE]]="","",IF(B117="INDEX",1,B117+1))</f>
        <v>78</v>
      </c>
      <c r="C118" s="15">
        <f>IF(tableautest[[#This Row],[DATE]]="","",MONTH(tableautest[[#This Row],[DATE]]))</f>
        <v>2</v>
      </c>
      <c r="D118" s="22" t="s">
        <v>159</v>
      </c>
      <c r="E118" s="15" t="str">
        <f>IF(tableautest[[#This Row],[DESCRIPTION]]="","",IFERROR(VLOOKUP(tableautest[[#This Row],[DESCRIPTION]],LISTE[],2,FALSE),""))</f>
        <v>RECU</v>
      </c>
      <c r="F118" s="23">
        <v>0</v>
      </c>
      <c r="G118" s="23">
        <v>49.9</v>
      </c>
    </row>
    <row r="119" spans="1:7" x14ac:dyDescent="0.25">
      <c r="A119" s="20">
        <v>43514</v>
      </c>
      <c r="B119" s="15">
        <f>IF(tableautest[[#This Row],[DATE]]="","",IF(B118="INDEX",1,B118+1))</f>
        <v>79</v>
      </c>
      <c r="C119" s="15">
        <f>IF(tableautest[[#This Row],[DATE]]="","",MONTH(tableautest[[#This Row],[DATE]]))</f>
        <v>2</v>
      </c>
      <c r="D119" s="22" t="s">
        <v>49</v>
      </c>
      <c r="E119" s="15" t="str">
        <f>IF(tableautest[[#This Row],[DESCRIPTION]]="","",IFERROR(VLOOKUP(tableautest[[#This Row],[DESCRIPTION]],LISTE[],2,FALSE),""))</f>
        <v>FACTURE</v>
      </c>
      <c r="F119" s="23">
        <v>9.9</v>
      </c>
      <c r="G119" s="23">
        <v>0</v>
      </c>
    </row>
    <row r="120" spans="1:7" x14ac:dyDescent="0.25">
      <c r="A120" s="20">
        <v>43514</v>
      </c>
      <c r="B120" s="15">
        <f>IF(tableautest[[#This Row],[DATE]]="","",IF(B119="INDEX",1,B119+1))</f>
        <v>80</v>
      </c>
      <c r="C120" s="15">
        <f>IF(tableautest[[#This Row],[DATE]]="","",MONTH(tableautest[[#This Row],[DATE]]))</f>
        <v>2</v>
      </c>
      <c r="D120" s="22" t="s">
        <v>62</v>
      </c>
      <c r="E120" s="15" t="str">
        <f>IF(tableautest[[#This Row],[DESCRIPTION]]="","",IFERROR(VLOOKUP(tableautest[[#This Row],[DESCRIPTION]],LISTE[],2,FALSE),""))</f>
        <v>COURSE</v>
      </c>
      <c r="F120" s="23">
        <v>12.46</v>
      </c>
      <c r="G120" s="23">
        <v>0</v>
      </c>
    </row>
    <row r="121" spans="1:7" x14ac:dyDescent="0.25">
      <c r="A121" s="20">
        <v>43514</v>
      </c>
      <c r="B121" s="15">
        <f>IF(tableautest[[#This Row],[DATE]]="","",IF(B120="INDEX",1,B120+1))</f>
        <v>81</v>
      </c>
      <c r="C121" s="15">
        <f>IF(tableautest[[#This Row],[DATE]]="","",MONTH(tableautest[[#This Row],[DATE]]))</f>
        <v>2</v>
      </c>
      <c r="D121" s="22" t="s">
        <v>62</v>
      </c>
      <c r="E121" s="15" t="str">
        <f>IF(tableautest[[#This Row],[DESCRIPTION]]="","",IFERROR(VLOOKUP(tableautest[[#This Row],[DESCRIPTION]],LISTE[],2,FALSE),""))</f>
        <v>COURSE</v>
      </c>
      <c r="F121" s="23">
        <v>7.16</v>
      </c>
      <c r="G121" s="23">
        <v>0</v>
      </c>
    </row>
    <row r="122" spans="1:7" x14ac:dyDescent="0.25">
      <c r="A122" s="20">
        <v>43514</v>
      </c>
      <c r="B122" s="15">
        <f>IF(tableautest[[#This Row],[DATE]]="","",IF(B121="INDEX",1,B121+1))</f>
        <v>82</v>
      </c>
      <c r="C122" s="15">
        <f>IF(tableautest[[#This Row],[DATE]]="","",MONTH(tableautest[[#This Row],[DATE]]))</f>
        <v>2</v>
      </c>
      <c r="D122" s="22" t="s">
        <v>65</v>
      </c>
      <c r="E122" s="15" t="str">
        <f>IF(tableautest[[#This Row],[DESCRIPTION]]="","",IFERROR(VLOOKUP(tableautest[[#This Row],[DESCRIPTION]],LISTE[],2,FALSE),""))</f>
        <v>RESTAURATION</v>
      </c>
      <c r="F122" s="23">
        <v>15.9</v>
      </c>
      <c r="G122" s="23">
        <v>0</v>
      </c>
    </row>
    <row r="123" spans="1:7" x14ac:dyDescent="0.25">
      <c r="A123" s="20">
        <v>43514</v>
      </c>
      <c r="B123" s="15">
        <f>IF(tableautest[[#This Row],[DATE]]="","",IF(B122="INDEX",1,B122+1))</f>
        <v>83</v>
      </c>
      <c r="C123" s="15">
        <f>IF(tableautest[[#This Row],[DATE]]="","",MONTH(tableautest[[#This Row],[DATE]]))</f>
        <v>2</v>
      </c>
      <c r="D123" s="22" t="s">
        <v>45</v>
      </c>
      <c r="E123" s="15" t="str">
        <f>IF(tableautest[[#This Row],[DESCRIPTION]]="","",IFERROR(VLOOKUP(tableautest[[#This Row],[DESCRIPTION]],LISTE[],2,FALSE),""))</f>
        <v>DIVERS</v>
      </c>
      <c r="F123" s="23">
        <v>22.78</v>
      </c>
      <c r="G123" s="23">
        <v>0</v>
      </c>
    </row>
    <row r="124" spans="1:7" x14ac:dyDescent="0.25">
      <c r="A124" s="20">
        <v>43514</v>
      </c>
      <c r="B124" s="15">
        <f>IF(tableautest[[#This Row],[DATE]]="","",IF(B123="INDEX",1,B123+1))</f>
        <v>84</v>
      </c>
      <c r="C124" s="15">
        <f>IF(tableautest[[#This Row],[DATE]]="","",MONTH(tableautest[[#This Row],[DATE]]))</f>
        <v>2</v>
      </c>
      <c r="D124" s="22" t="s">
        <v>57</v>
      </c>
      <c r="E124" s="15" t="str">
        <f>IF(tableautest[[#This Row],[DESCRIPTION]]="","",IFERROR(VLOOKUP(tableautest[[#This Row],[DESCRIPTION]],LISTE[],2,FALSE),""))</f>
        <v>RESTAURATION</v>
      </c>
      <c r="F124" s="23">
        <v>16</v>
      </c>
      <c r="G124" s="23">
        <v>0</v>
      </c>
    </row>
    <row r="125" spans="1:7" x14ac:dyDescent="0.25">
      <c r="A125" s="20">
        <v>43514</v>
      </c>
      <c r="B125" s="15">
        <f>IF(tableautest[[#This Row],[DATE]]="","",IF(B124="INDEX",1,B124+1))</f>
        <v>85</v>
      </c>
      <c r="C125" s="15">
        <f>IF(tableautest[[#This Row],[DATE]]="","",MONTH(tableautest[[#This Row],[DATE]]))</f>
        <v>2</v>
      </c>
      <c r="D125" s="22" t="s">
        <v>105</v>
      </c>
      <c r="E125" s="15" t="str">
        <f>IF(tableautest[[#This Row],[DESCRIPTION]]="","",IFERROR(VLOOKUP(tableautest[[#This Row],[DESCRIPTION]],LISTE[],2,FALSE),""))</f>
        <v>RESTAURATION</v>
      </c>
      <c r="F125" s="23">
        <v>46.4</v>
      </c>
      <c r="G125" s="23">
        <v>0</v>
      </c>
    </row>
    <row r="126" spans="1:7" x14ac:dyDescent="0.25">
      <c r="A126" s="20">
        <v>43514</v>
      </c>
      <c r="B126" s="15">
        <f>IF(tableautest[[#This Row],[DATE]]="","",IF(B125="INDEX",1,B125+1))</f>
        <v>86</v>
      </c>
      <c r="C126" s="15">
        <f>IF(tableautest[[#This Row],[DATE]]="","",MONTH(tableautest[[#This Row],[DATE]]))</f>
        <v>2</v>
      </c>
      <c r="D126" s="22" t="s">
        <v>105</v>
      </c>
      <c r="E126" s="15" t="str">
        <f>IF(tableautest[[#This Row],[DESCRIPTION]]="","",IFERROR(VLOOKUP(tableautest[[#This Row],[DESCRIPTION]],LISTE[],2,FALSE),""))</f>
        <v>RESTAURATION</v>
      </c>
      <c r="F126" s="23">
        <v>2</v>
      </c>
      <c r="G126" s="23">
        <v>0</v>
      </c>
    </row>
    <row r="127" spans="1:7" x14ac:dyDescent="0.25">
      <c r="A127" s="20">
        <v>43514</v>
      </c>
      <c r="B127" s="15">
        <f>IF(tableautest[[#This Row],[DATE]]="","",IF(B126="INDEX",1,B126+1))</f>
        <v>87</v>
      </c>
      <c r="C127" s="15">
        <f>IF(tableautest[[#This Row],[DATE]]="","",MONTH(tableautest[[#This Row],[DATE]]))</f>
        <v>2</v>
      </c>
      <c r="D127" s="22" t="s">
        <v>142</v>
      </c>
      <c r="E127" s="15" t="str">
        <f>IF(tableautest[[#This Row],[DESCRIPTION]]="","",IFERROR(VLOOKUP(tableautest[[#This Row],[DESCRIPTION]],LISTE[],2,FALSE),""))</f>
        <v>TRANSPORT</v>
      </c>
      <c r="F127" s="23">
        <v>7</v>
      </c>
      <c r="G127" s="23">
        <v>0</v>
      </c>
    </row>
    <row r="128" spans="1:7" x14ac:dyDescent="0.25">
      <c r="A128" s="20">
        <v>43514</v>
      </c>
      <c r="B128" s="15">
        <f>IF(tableautest[[#This Row],[DATE]]="","",IF(B127="INDEX",1,B127+1))</f>
        <v>88</v>
      </c>
      <c r="C128" s="15">
        <f>IF(tableautest[[#This Row],[DATE]]="","",MONTH(tableautest[[#This Row],[DATE]]))</f>
        <v>2</v>
      </c>
      <c r="D128" s="22" t="s">
        <v>143</v>
      </c>
      <c r="E128" s="15" t="str">
        <f>IF(tableautest[[#This Row],[DESCRIPTION]]="","",IFERROR(VLOOKUP(tableautest[[#This Row],[DESCRIPTION]],LISTE[],2,FALSE),""))</f>
        <v>TRANSPORT</v>
      </c>
      <c r="F128" s="23">
        <v>3.1</v>
      </c>
      <c r="G128" s="23">
        <v>0</v>
      </c>
    </row>
    <row r="129" spans="1:7" x14ac:dyDescent="0.25">
      <c r="A129" s="20">
        <v>43514</v>
      </c>
      <c r="B129" s="15">
        <f>IF(tableautest[[#This Row],[DATE]]="","",IF(B128="INDEX",1,B128+1))</f>
        <v>89</v>
      </c>
      <c r="C129" s="15">
        <f>IF(tableautest[[#This Row],[DATE]]="","",MONTH(tableautest[[#This Row],[DATE]]))</f>
        <v>2</v>
      </c>
      <c r="D129" s="22" t="s">
        <v>50</v>
      </c>
      <c r="E129" s="15" t="str">
        <f>IF(tableautest[[#This Row],[DESCRIPTION]]="","",IFERROR(VLOOKUP(tableautest[[#This Row],[DESCRIPTION]],LISTE[],2,FALSE),""))</f>
        <v>LOISIRS</v>
      </c>
      <c r="F129" s="23">
        <v>11.4</v>
      </c>
      <c r="G129" s="23">
        <v>0</v>
      </c>
    </row>
    <row r="130" spans="1:7" x14ac:dyDescent="0.25">
      <c r="A130" s="20">
        <v>43514</v>
      </c>
      <c r="B130" s="15">
        <f>IF(tableautest[[#This Row],[DATE]]="","",IF(B129="INDEX",1,B129+1))</f>
        <v>90</v>
      </c>
      <c r="C130" s="15">
        <f>IF(tableautest[[#This Row],[DATE]]="","",MONTH(tableautest[[#This Row],[DATE]]))</f>
        <v>2</v>
      </c>
      <c r="D130" s="22" t="s">
        <v>112</v>
      </c>
      <c r="E130" s="15" t="str">
        <f>IF(tableautest[[#This Row],[DESCRIPTION]]="","",IFERROR(VLOOKUP(tableautest[[#This Row],[DESCRIPTION]],LISTE[],2,FALSE),""))</f>
        <v>FACTURE</v>
      </c>
      <c r="F130" s="23">
        <v>10.99</v>
      </c>
      <c r="G130" s="23">
        <v>0</v>
      </c>
    </row>
    <row r="131" spans="1:7" x14ac:dyDescent="0.25">
      <c r="A131" s="20">
        <v>43514</v>
      </c>
      <c r="B131" s="15">
        <f>IF(tableautest[[#This Row],[DATE]]="","",IF(B130="INDEX",1,B130+1))</f>
        <v>91</v>
      </c>
      <c r="C131" s="15">
        <f>IF(tableautest[[#This Row],[DATE]]="","",MONTH(tableautest[[#This Row],[DATE]]))</f>
        <v>2</v>
      </c>
      <c r="D131" s="22" t="s">
        <v>158</v>
      </c>
      <c r="E131" s="15" t="str">
        <f>IF(tableautest[[#This Row],[DESCRIPTION]]="","",IFERROR(VLOOKUP(tableautest[[#This Row],[DESCRIPTION]],LISTE[],2,FALSE),""))</f>
        <v>CREDIT</v>
      </c>
      <c r="F131" s="23">
        <v>50.66</v>
      </c>
      <c r="G131" s="23">
        <v>0</v>
      </c>
    </row>
    <row r="132" spans="1:7" x14ac:dyDescent="0.25">
      <c r="A132" s="20">
        <v>43514</v>
      </c>
      <c r="B132" s="15">
        <f>IF(tableautest[[#This Row],[DATE]]="","",IF(B131="INDEX",1,B131+1))</f>
        <v>92</v>
      </c>
      <c r="C132" s="15">
        <f>IF(tableautest[[#This Row],[DATE]]="","",MONTH(tableautest[[#This Row],[DATE]]))</f>
        <v>2</v>
      </c>
      <c r="D132" s="22" t="s">
        <v>136</v>
      </c>
      <c r="E132" s="15" t="str">
        <f>IF(tableautest[[#This Row],[DESCRIPTION]]="","",IFERROR(VLOOKUP(tableautest[[#This Row],[DESCRIPTION]],LISTE[],2,FALSE),""))</f>
        <v>RETRAIT</v>
      </c>
      <c r="F132" s="23">
        <v>20</v>
      </c>
      <c r="G132" s="23">
        <v>0</v>
      </c>
    </row>
    <row r="133" spans="1:7" x14ac:dyDescent="0.25">
      <c r="A133" s="20">
        <v>43515</v>
      </c>
      <c r="B133" s="15">
        <f>IF(tableautest[[#This Row],[DATE]]="","",IF(B132="INDEX",1,B132+1))</f>
        <v>93</v>
      </c>
      <c r="C133" s="15">
        <f>IF(tableautest[[#This Row],[DATE]]="","",MONTH(tableautest[[#This Row],[DATE]]))</f>
        <v>2</v>
      </c>
      <c r="D133" s="22" t="s">
        <v>45</v>
      </c>
      <c r="E133" s="15" t="str">
        <f>IF(tableautest[[#This Row],[DESCRIPTION]]="","",IFERROR(VLOOKUP(tableautest[[#This Row],[DESCRIPTION]],LISTE[],2,FALSE),""))</f>
        <v>DIVERS</v>
      </c>
      <c r="F133" s="23">
        <v>16.989999999999998</v>
      </c>
      <c r="G133" s="23">
        <v>0</v>
      </c>
    </row>
    <row r="134" spans="1:7" x14ac:dyDescent="0.25">
      <c r="A134" s="20">
        <v>43515</v>
      </c>
      <c r="B134" s="15">
        <f>IF(tableautest[[#This Row],[DATE]]="","",IF(B133="INDEX",1,B133+1))</f>
        <v>94</v>
      </c>
      <c r="C134" s="15">
        <f>IF(tableautest[[#This Row],[DATE]]="","",MONTH(tableautest[[#This Row],[DATE]]))</f>
        <v>2</v>
      </c>
      <c r="D134" s="22" t="s">
        <v>146</v>
      </c>
      <c r="E134" s="15" t="str">
        <f>IF(tableautest[[#This Row],[DESCRIPTION]]="","",IFERROR(VLOOKUP(tableautest[[#This Row],[DESCRIPTION]],LISTE[],2,FALSE),""))</f>
        <v>RECU</v>
      </c>
      <c r="F134" s="23">
        <v>0</v>
      </c>
      <c r="G134" s="23">
        <v>48</v>
      </c>
    </row>
    <row r="135" spans="1:7" x14ac:dyDescent="0.25">
      <c r="A135" s="20">
        <v>43516</v>
      </c>
      <c r="B135" s="15">
        <f>IF(tableautest[[#This Row],[DATE]]="","",IF(B134="INDEX",1,B134+1))</f>
        <v>95</v>
      </c>
      <c r="C135" s="15">
        <f>IF(tableautest[[#This Row],[DATE]]="","",MONTH(tableautest[[#This Row],[DATE]]))</f>
        <v>2</v>
      </c>
      <c r="D135" s="22" t="s">
        <v>46</v>
      </c>
      <c r="E135" s="15" t="str">
        <f>IF(tableautest[[#This Row],[DESCRIPTION]]="","",IFERROR(VLOOKUP(tableautest[[#This Row],[DESCRIPTION]],LISTE[],2,FALSE),""))</f>
        <v>FACTURE</v>
      </c>
      <c r="F135" s="23">
        <v>6.99</v>
      </c>
      <c r="G135" s="23">
        <v>0</v>
      </c>
    </row>
    <row r="136" spans="1:7" x14ac:dyDescent="0.25">
      <c r="A136" s="20">
        <v>43517</v>
      </c>
      <c r="B136" s="15">
        <f>IF(tableautest[[#This Row],[DATE]]="","",IF(B135="INDEX",1,B135+1))</f>
        <v>96</v>
      </c>
      <c r="C136" s="15">
        <f>IF(tableautest[[#This Row],[DATE]]="","",MONTH(tableautest[[#This Row],[DATE]]))</f>
        <v>2</v>
      </c>
      <c r="D136" s="22" t="s">
        <v>44</v>
      </c>
      <c r="E136" s="15" t="str">
        <f>IF(tableautest[[#This Row],[DESCRIPTION]]="","",IFERROR(VLOOKUP(tableautest[[#This Row],[DESCRIPTION]],LISTE[],2,FALSE),""))</f>
        <v>AIDE</v>
      </c>
      <c r="F136" s="23">
        <v>0</v>
      </c>
      <c r="G136" s="23">
        <v>220</v>
      </c>
    </row>
    <row r="137" spans="1:7" x14ac:dyDescent="0.25">
      <c r="A137" s="20">
        <v>43518</v>
      </c>
      <c r="B137" s="15">
        <f>IF(tableautest[[#This Row],[DATE]]="","",IF(B136="INDEX",1,B136+1))</f>
        <v>97</v>
      </c>
      <c r="C137" s="15">
        <f>IF(tableautest[[#This Row],[DATE]]="","",MONTH(tableautest[[#This Row],[DATE]]))</f>
        <v>2</v>
      </c>
      <c r="D137" s="22" t="s">
        <v>154</v>
      </c>
      <c r="E137" s="15" t="str">
        <f>IF(tableautest[[#This Row],[DESCRIPTION]]="","",IFERROR(VLOOKUP(tableautest[[#This Row],[DESCRIPTION]],LISTE[],2,FALSE),""))</f>
        <v>FACTURE</v>
      </c>
      <c r="F137" s="23">
        <v>11.99</v>
      </c>
      <c r="G137" s="23">
        <v>0</v>
      </c>
    </row>
    <row r="138" spans="1:7" x14ac:dyDescent="0.25">
      <c r="A138" s="20">
        <v>43521</v>
      </c>
      <c r="B138" s="15">
        <f>IF(tableautest[[#This Row],[DATE]]="","",IF(B137="INDEX",1,B137+1))</f>
        <v>98</v>
      </c>
      <c r="C138" s="15">
        <f>IF(tableautest[[#This Row],[DATE]]="","",MONTH(tableautest[[#This Row],[DATE]]))</f>
        <v>2</v>
      </c>
      <c r="D138" s="22" t="s">
        <v>114</v>
      </c>
      <c r="E138" s="15" t="str">
        <f>IF(tableautest[[#This Row],[DESCRIPTION]]="","",IFERROR(VLOOKUP(tableautest[[#This Row],[DESCRIPTION]],LISTE[],2,FALSE),""))</f>
        <v>FACTURE</v>
      </c>
      <c r="F138" s="23">
        <v>7</v>
      </c>
      <c r="G138" s="23">
        <v>0</v>
      </c>
    </row>
    <row r="139" spans="1:7" x14ac:dyDescent="0.25">
      <c r="A139" s="20">
        <v>43521</v>
      </c>
      <c r="B139" s="15">
        <f>IF(tableautest[[#This Row],[DATE]]="","",IF(B138="INDEX",1,B138+1))</f>
        <v>99</v>
      </c>
      <c r="C139" s="15">
        <f>IF(tableautest[[#This Row],[DATE]]="","",MONTH(tableautest[[#This Row],[DATE]]))</f>
        <v>2</v>
      </c>
      <c r="D139" s="22" t="s">
        <v>111</v>
      </c>
      <c r="E139" s="15" t="str">
        <f>IF(tableautest[[#This Row],[DESCRIPTION]]="","",IFERROR(VLOOKUP(tableautest[[#This Row],[DESCRIPTION]],LISTE[],2,FALSE),""))</f>
        <v>RESTAURATION</v>
      </c>
      <c r="F139" s="23">
        <v>23</v>
      </c>
      <c r="G139" s="23">
        <v>0</v>
      </c>
    </row>
    <row r="140" spans="1:7" x14ac:dyDescent="0.25">
      <c r="A140" s="20">
        <v>43521</v>
      </c>
      <c r="B140" s="15">
        <f>IF(tableautest[[#This Row],[DATE]]="","",IF(B139="INDEX",1,B139+1))</f>
        <v>100</v>
      </c>
      <c r="C140" s="15">
        <f>IF(tableautest[[#This Row],[DATE]]="","",MONTH(tableautest[[#This Row],[DATE]]))</f>
        <v>2</v>
      </c>
      <c r="D140" s="22" t="s">
        <v>45</v>
      </c>
      <c r="E140" s="15" t="str">
        <f>IF(tableautest[[#This Row],[DESCRIPTION]]="","",IFERROR(VLOOKUP(tableautest[[#This Row],[DESCRIPTION]],LISTE[],2,FALSE),""))</f>
        <v>DIVERS</v>
      </c>
      <c r="F140" s="23">
        <v>74.900000000000006</v>
      </c>
      <c r="G140" s="23">
        <v>0</v>
      </c>
    </row>
    <row r="141" spans="1:7" x14ac:dyDescent="0.25">
      <c r="A141" s="20">
        <v>43522</v>
      </c>
      <c r="B141" s="15">
        <f>IF(tableautest[[#This Row],[DATE]]="","",IF(B140="INDEX",1,B140+1))</f>
        <v>101</v>
      </c>
      <c r="C141" s="15">
        <f>IF(tableautest[[#This Row],[DATE]]="","",MONTH(tableautest[[#This Row],[DATE]]))</f>
        <v>2</v>
      </c>
      <c r="D141" s="22" t="s">
        <v>139</v>
      </c>
      <c r="E141" s="15" t="str">
        <f>IF(tableautest[[#This Row],[DESCRIPTION]]="","",IFERROR(VLOOKUP(tableautest[[#This Row],[DESCRIPTION]],LISTE[],2,FALSE),""))</f>
        <v>LOISIRS</v>
      </c>
      <c r="F141" s="23">
        <v>3</v>
      </c>
      <c r="G141" s="23">
        <v>0</v>
      </c>
    </row>
    <row r="142" spans="1:7" x14ac:dyDescent="0.25">
      <c r="A142" s="20">
        <v>43522</v>
      </c>
      <c r="B142" s="15">
        <f>IF(tableautest[[#This Row],[DATE]]="","",IF(B141="INDEX",1,B141+1))</f>
        <v>102</v>
      </c>
      <c r="C142" s="15">
        <f>IF(tableautest[[#This Row],[DATE]]="","",MONTH(tableautest[[#This Row],[DATE]]))</f>
        <v>2</v>
      </c>
      <c r="D142" s="22" t="s">
        <v>80</v>
      </c>
      <c r="E142" s="15" t="str">
        <f>IF(tableautest[[#This Row],[DESCRIPTION]]="","",IFERROR(VLOOKUP(tableautest[[#This Row],[DESCRIPTION]],LISTE[],2,FALSE),""))</f>
        <v>TRANSPORT</v>
      </c>
      <c r="F142" s="23">
        <v>30</v>
      </c>
      <c r="G142" s="23">
        <v>0</v>
      </c>
    </row>
    <row r="143" spans="1:7" x14ac:dyDescent="0.25">
      <c r="A143" s="17">
        <v>43525</v>
      </c>
      <c r="B143" s="18">
        <f>IF(tableautest[[#This Row],[DATE]]="","",IF(B142="INDEX",1,B142+1))</f>
        <v>103</v>
      </c>
      <c r="C143" s="15">
        <f>IF(tableautest[[#This Row],[DATE]]="","",MONTH(tableautest[[#This Row],[DATE]]))</f>
        <v>3</v>
      </c>
      <c r="D143" s="19" t="s">
        <v>127</v>
      </c>
      <c r="E143" s="15" t="str">
        <f>IF(tableautest[[#This Row],[DESCRIPTION]]="","",IFERROR(VLOOKUP(tableautest[[#This Row],[DESCRIPTION]],LISTE[],2,FALSE),""))</f>
        <v>PLACEMENT</v>
      </c>
      <c r="F143" s="16">
        <v>69.589999999999691</v>
      </c>
      <c r="G143" s="16">
        <v>0</v>
      </c>
    </row>
    <row r="144" spans="1:7" x14ac:dyDescent="0.25">
      <c r="A144" s="17">
        <v>43528</v>
      </c>
      <c r="B144" s="18">
        <f>IF(tableautest[[#This Row],[DATE]]="","",IF(B143="INDEX",1,B143+1))</f>
        <v>104</v>
      </c>
      <c r="C144" s="15">
        <f>IF(tableautest[[#This Row],[DATE]]="","",MONTH(tableautest[[#This Row],[DATE]]))</f>
        <v>3</v>
      </c>
      <c r="D144" s="19" t="s">
        <v>107</v>
      </c>
      <c r="E144" s="15" t="str">
        <f>IF(tableautest[[#This Row],[DESCRIPTION]]="","",IFERROR(VLOOKUP(tableautest[[#This Row],[DESCRIPTION]],LISTE[],2,FALSE),""))</f>
        <v>COURSE</v>
      </c>
      <c r="F144" s="16">
        <v>13</v>
      </c>
      <c r="G144" s="16">
        <v>0</v>
      </c>
    </row>
    <row r="145" spans="1:7" x14ac:dyDescent="0.25">
      <c r="A145" s="20">
        <v>43528</v>
      </c>
      <c r="B145" s="21">
        <f>IF(tableautest[[#This Row],[DATE]]="","",IF(B144="INDEX",1,B144+1))</f>
        <v>105</v>
      </c>
      <c r="C145" s="15">
        <f>IF(tableautest[[#This Row],[DATE]]="","",MONTH(tableautest[[#This Row],[DATE]]))</f>
        <v>3</v>
      </c>
      <c r="D145" s="22" t="s">
        <v>111</v>
      </c>
      <c r="E145" s="15" t="str">
        <f>IF(tableautest[[#This Row],[DESCRIPTION]]="","",IFERROR(VLOOKUP(tableautest[[#This Row],[DESCRIPTION]],LISTE[],2,FALSE),""))</f>
        <v>RESTAURATION</v>
      </c>
      <c r="F145" s="23">
        <v>23</v>
      </c>
      <c r="G145" s="23">
        <v>0</v>
      </c>
    </row>
    <row r="146" spans="1:7" x14ac:dyDescent="0.25">
      <c r="A146" s="20">
        <v>43528</v>
      </c>
      <c r="B146" s="21">
        <f>IF(tableautest[[#This Row],[DATE]]="","",IF(B145="INDEX",1,B145+1))</f>
        <v>106</v>
      </c>
      <c r="C146" s="15">
        <f>IF(tableautest[[#This Row],[DATE]]="","",MONTH(tableautest[[#This Row],[DATE]]))</f>
        <v>3</v>
      </c>
      <c r="D146" s="22" t="s">
        <v>50</v>
      </c>
      <c r="E146" s="15" t="str">
        <f>IF(tableautest[[#This Row],[DESCRIPTION]]="","",IFERROR(VLOOKUP(tableautest[[#This Row],[DESCRIPTION]],LISTE[],2,FALSE),""))</f>
        <v>LOISIRS</v>
      </c>
      <c r="F146" s="23">
        <v>6.9</v>
      </c>
      <c r="G146" s="23">
        <v>0</v>
      </c>
    </row>
    <row r="147" spans="1:7" x14ac:dyDescent="0.25">
      <c r="A147" s="20">
        <v>43528</v>
      </c>
      <c r="B147" s="21">
        <f>IF(tableautest[[#This Row],[DATE]]="","",IF(B146="INDEX",1,B146+1))</f>
        <v>107</v>
      </c>
      <c r="C147" s="15">
        <f>IF(tableautest[[#This Row],[DATE]]="","",MONTH(tableautest[[#This Row],[DATE]]))</f>
        <v>3</v>
      </c>
      <c r="D147" s="22" t="s">
        <v>69</v>
      </c>
      <c r="E147" s="15" t="str">
        <f>IF(tableautest[[#This Row],[DESCRIPTION]]="","",IFERROR(VLOOKUP(tableautest[[#This Row],[DESCRIPTION]],LISTE[],2,FALSE),""))</f>
        <v>FACTURE</v>
      </c>
      <c r="F147" s="23">
        <v>3.09</v>
      </c>
      <c r="G147" s="23">
        <v>0</v>
      </c>
    </row>
    <row r="148" spans="1:7" x14ac:dyDescent="0.25">
      <c r="A148" s="20">
        <v>43528</v>
      </c>
      <c r="B148" s="21">
        <f>IF(tableautest[[#This Row],[DATE]]="","",IF(B147="INDEX",1,B147+1))</f>
        <v>108</v>
      </c>
      <c r="C148" s="15">
        <f>IF(tableautest[[#This Row],[DATE]]="","",MONTH(tableautest[[#This Row],[DATE]]))</f>
        <v>3</v>
      </c>
      <c r="D148" s="22" t="s">
        <v>48</v>
      </c>
      <c r="E148" s="15" t="str">
        <f>IF(tableautest[[#This Row],[DESCRIPTION]]="","",IFERROR(VLOOKUP(tableautest[[#This Row],[DESCRIPTION]],LISTE[],2,FALSE),""))</f>
        <v>FACTURE</v>
      </c>
      <c r="F148" s="23">
        <v>0.6</v>
      </c>
      <c r="G148" s="23">
        <v>0</v>
      </c>
    </row>
    <row r="149" spans="1:7" x14ac:dyDescent="0.25">
      <c r="A149" s="20">
        <v>43525</v>
      </c>
      <c r="B149" s="21">
        <f>IF(tableautest[[#This Row],[DATE]]="","",IF(B148="INDEX",1,B148+1))</f>
        <v>109</v>
      </c>
      <c r="C149" s="15">
        <f>IF(tableautest[[#This Row],[DATE]]="","",MONTH(tableautest[[#This Row],[DATE]]))</f>
        <v>3</v>
      </c>
      <c r="D149" s="22" t="s">
        <v>161</v>
      </c>
      <c r="E149" s="15" t="str">
        <f>IF(tableautest[[#This Row],[DESCRIPTION]]="","",IFERROR(VLOOKUP(tableautest[[#This Row],[DESCRIPTION]],LISTE[],2,FALSE),""))</f>
        <v>RECU</v>
      </c>
      <c r="F149" s="23">
        <v>0</v>
      </c>
      <c r="G149" s="23">
        <v>80</v>
      </c>
    </row>
    <row r="150" spans="1:7" x14ac:dyDescent="0.25">
      <c r="A150" s="20">
        <v>43529</v>
      </c>
      <c r="B150" s="21">
        <f>IF(tableautest[[#This Row],[DATE]]="","",IF(B149="INDEX",1,B149+1))</f>
        <v>110</v>
      </c>
      <c r="C150" s="15">
        <f>IF(tableautest[[#This Row],[DATE]]="","",MONTH(tableautest[[#This Row],[DATE]]))</f>
        <v>3</v>
      </c>
      <c r="D150" s="22" t="s">
        <v>137</v>
      </c>
      <c r="E150" s="15" t="str">
        <f>IF(tableautest[[#This Row],[DESCRIPTION]]="","",IFERROR(VLOOKUP(tableautest[[#This Row],[DESCRIPTION]],LISTE[],2,FALSE),""))</f>
        <v>SALAIRE</v>
      </c>
      <c r="F150" s="23">
        <v>0</v>
      </c>
      <c r="G150" s="23">
        <v>740.44</v>
      </c>
    </row>
    <row r="151" spans="1:7" x14ac:dyDescent="0.25">
      <c r="A151" s="20">
        <v>43529</v>
      </c>
      <c r="B151" s="21">
        <f>IF(tableautest[[#This Row],[DATE]]="","",IF(B150="INDEX",1,B150+1))</f>
        <v>111</v>
      </c>
      <c r="C151" s="15">
        <f>IF(tableautest[[#This Row],[DATE]]="","",MONTH(tableautest[[#This Row],[DATE]]))</f>
        <v>3</v>
      </c>
      <c r="D151" s="22" t="s">
        <v>162</v>
      </c>
      <c r="E151" s="15" t="str">
        <f>IF(tableautest[[#This Row],[DESCRIPTION]]="","",IFERROR(VLOOKUP(tableautest[[#This Row],[DESCRIPTION]],LISTE[],2,FALSE),""))</f>
        <v>DIVERS</v>
      </c>
      <c r="F151" s="23">
        <v>5.79</v>
      </c>
      <c r="G151" s="23">
        <v>0</v>
      </c>
    </row>
    <row r="152" spans="1:7" x14ac:dyDescent="0.25">
      <c r="A152" s="20">
        <v>43529</v>
      </c>
      <c r="B152" s="21">
        <f>IF(tableautest[[#This Row],[DATE]]="","",IF(B151="INDEX",1,B151+1))</f>
        <v>112</v>
      </c>
      <c r="C152" s="15">
        <f>IF(tableautest[[#This Row],[DATE]]="","",MONTH(tableautest[[#This Row],[DATE]]))</f>
        <v>3</v>
      </c>
      <c r="D152" s="22" t="s">
        <v>57</v>
      </c>
      <c r="E152" s="15" t="str">
        <f>IF(tableautest[[#This Row],[DESCRIPTION]]="","",IFERROR(VLOOKUP(tableautest[[#This Row],[DESCRIPTION]],LISTE[],2,FALSE),""))</f>
        <v>RESTAURATION</v>
      </c>
      <c r="F152" s="23">
        <v>5.2</v>
      </c>
      <c r="G152" s="23">
        <v>0</v>
      </c>
    </row>
    <row r="153" spans="1:7" x14ac:dyDescent="0.25">
      <c r="A153" s="20">
        <v>43530</v>
      </c>
      <c r="B153" s="21">
        <f>IF(tableautest[[#This Row],[DATE]]="","",IF(B152="INDEX",1,B152+1))</f>
        <v>113</v>
      </c>
      <c r="C153" s="15">
        <f>IF(tableautest[[#This Row],[DATE]]="","",MONTH(tableautest[[#This Row],[DATE]]))</f>
        <v>3</v>
      </c>
      <c r="D153" s="22" t="s">
        <v>68</v>
      </c>
      <c r="E153" s="15" t="str">
        <f>IF(tableautest[[#This Row],[DESCRIPTION]]="","",IFERROR(VLOOKUP(tableautest[[#This Row],[DESCRIPTION]],LISTE[],2,FALSE),""))</f>
        <v>INFORMATIQUE</v>
      </c>
      <c r="F153" s="23">
        <v>41.07</v>
      </c>
      <c r="G153" s="23">
        <v>0</v>
      </c>
    </row>
    <row r="154" spans="1:7" x14ac:dyDescent="0.25">
      <c r="A154" s="20">
        <v>43531</v>
      </c>
      <c r="B154" s="21">
        <f>IF(tableautest[[#This Row],[DATE]]="","",IF(B153="INDEX",1,B153+1))</f>
        <v>114</v>
      </c>
      <c r="C154" s="15">
        <f>IF(tableautest[[#This Row],[DATE]]="","",MONTH(tableautest[[#This Row],[DATE]]))</f>
        <v>3</v>
      </c>
      <c r="D154" s="22" t="s">
        <v>57</v>
      </c>
      <c r="E154" s="15" t="str">
        <f>IF(tableautest[[#This Row],[DESCRIPTION]]="","",IFERROR(VLOOKUP(tableautest[[#This Row],[DESCRIPTION]],LISTE[],2,FALSE),""))</f>
        <v>RESTAURATION</v>
      </c>
      <c r="F154" s="23">
        <v>8</v>
      </c>
      <c r="G154" s="23">
        <v>0</v>
      </c>
    </row>
    <row r="155" spans="1:7" x14ac:dyDescent="0.25">
      <c r="A155" s="20">
        <v>43532</v>
      </c>
      <c r="B155" s="21">
        <f>IF(tableautest[[#This Row],[DATE]]="","",IF(B154="INDEX",1,B154+1))</f>
        <v>115</v>
      </c>
      <c r="C155" s="15">
        <f>IF(tableautest[[#This Row],[DATE]]="","",MONTH(tableautest[[#This Row],[DATE]]))</f>
        <v>3</v>
      </c>
      <c r="D155" s="22" t="s">
        <v>110</v>
      </c>
      <c r="E155" s="15" t="str">
        <f>IF(tableautest[[#This Row],[DESCRIPTION]]="","",IFERROR(VLOOKUP(tableautest[[#This Row],[DESCRIPTION]],LISTE[],2,FALSE),""))</f>
        <v>FACTURE</v>
      </c>
      <c r="F155" s="23">
        <v>280</v>
      </c>
      <c r="G155" s="23">
        <v>0</v>
      </c>
    </row>
    <row r="156" spans="1:7" x14ac:dyDescent="0.25">
      <c r="A156" s="20">
        <v>43532</v>
      </c>
      <c r="B156" s="21">
        <f>IF(tableautest[[#This Row],[DATE]]="","",IF(B155="INDEX",1,B155+1))</f>
        <v>116</v>
      </c>
      <c r="C156" s="15">
        <f>IF(tableautest[[#This Row],[DATE]]="","",MONTH(tableautest[[#This Row],[DATE]]))</f>
        <v>3</v>
      </c>
      <c r="D156" s="22" t="s">
        <v>94</v>
      </c>
      <c r="E156" s="15" t="str">
        <f>IF(tableautest[[#This Row],[DESCRIPTION]]="","",IFERROR(VLOOKUP(tableautest[[#This Row],[DESCRIPTION]],LISTE[],2,FALSE),""))</f>
        <v>CREDIT</v>
      </c>
      <c r="F156" s="23">
        <v>44.34</v>
      </c>
      <c r="G156" s="23">
        <v>0</v>
      </c>
    </row>
    <row r="157" spans="1:7" x14ac:dyDescent="0.25">
      <c r="A157" s="20">
        <v>43533</v>
      </c>
      <c r="B157" s="21">
        <f>IF(tableautest[[#This Row],[DATE]]="","",IF(B156="INDEX",1,B156+1))</f>
        <v>117</v>
      </c>
      <c r="C157" s="15">
        <f>IF(tableautest[[#This Row],[DATE]]="","",MONTH(tableautest[[#This Row],[DATE]]))</f>
        <v>3</v>
      </c>
      <c r="D157" s="22" t="s">
        <v>146</v>
      </c>
      <c r="E157" s="15" t="str">
        <f>IF(tableautest[[#This Row],[DESCRIPTION]]="","",IFERROR(VLOOKUP(tableautest[[#This Row],[DESCRIPTION]],LISTE[],2,FALSE),""))</f>
        <v>RECU</v>
      </c>
      <c r="F157" s="23">
        <v>0</v>
      </c>
      <c r="G157" s="23">
        <v>10</v>
      </c>
    </row>
    <row r="158" spans="1:7" x14ac:dyDescent="0.25">
      <c r="A158" s="20">
        <v>43534</v>
      </c>
      <c r="B158" s="21">
        <f>IF(tableautest[[#This Row],[DATE]]="","",IF(B157="INDEX",1,B157+1))</f>
        <v>118</v>
      </c>
      <c r="C158" s="15">
        <f>IF(tableautest[[#This Row],[DATE]]="","",MONTH(tableautest[[#This Row],[DATE]]))</f>
        <v>3</v>
      </c>
      <c r="D158" s="22" t="s">
        <v>148</v>
      </c>
      <c r="E158" s="15" t="str">
        <f>IF(tableautest[[#This Row],[DESCRIPTION]]="","",IFERROR(VLOOKUP(tableautest[[#This Row],[DESCRIPTION]],LISTE[],2,FALSE),""))</f>
        <v>RETRAITLIVRET</v>
      </c>
      <c r="F158" s="23">
        <v>0</v>
      </c>
      <c r="G158" s="23">
        <v>188.47</v>
      </c>
    </row>
    <row r="159" spans="1:7" x14ac:dyDescent="0.25">
      <c r="A159" s="20">
        <v>43535</v>
      </c>
      <c r="B159" s="21">
        <f>IF(tableautest[[#This Row],[DATE]]="","",IF(B158="INDEX",1,B158+1))</f>
        <v>119</v>
      </c>
      <c r="C159" s="15">
        <f>IF(tableautest[[#This Row],[DATE]]="","",MONTH(tableautest[[#This Row],[DATE]]))</f>
        <v>3</v>
      </c>
      <c r="D159" s="22" t="s">
        <v>144</v>
      </c>
      <c r="E159" s="15" t="str">
        <f>IF(tableautest[[#This Row],[DESCRIPTION]]="","",IFERROR(VLOOKUP(tableautest[[#This Row],[DESCRIPTION]],LISTE[],2,FALSE),""))</f>
        <v>RESTAURATION</v>
      </c>
      <c r="F159" s="23">
        <v>21.9</v>
      </c>
      <c r="G159" s="23">
        <v>0</v>
      </c>
    </row>
    <row r="160" spans="1:7" x14ac:dyDescent="0.25">
      <c r="A160" s="20">
        <v>43535</v>
      </c>
      <c r="B160" s="21">
        <f>IF(tableautest[[#This Row],[DATE]]="","",IF(B159="INDEX",1,B159+1))</f>
        <v>120</v>
      </c>
      <c r="C160" s="15">
        <f>IF(tableautest[[#This Row],[DATE]]="","",MONTH(tableautest[[#This Row],[DATE]]))</f>
        <v>3</v>
      </c>
      <c r="D160" s="22" t="s">
        <v>62</v>
      </c>
      <c r="E160" s="15" t="str">
        <f>IF(tableautest[[#This Row],[DESCRIPTION]]="","",IFERROR(VLOOKUP(tableautest[[#This Row],[DESCRIPTION]],LISTE[],2,FALSE),""))</f>
        <v>COURSE</v>
      </c>
      <c r="F160" s="23">
        <v>12.46</v>
      </c>
      <c r="G160" s="23">
        <v>0</v>
      </c>
    </row>
    <row r="161" spans="1:7" x14ac:dyDescent="0.25">
      <c r="A161" s="20">
        <v>43535</v>
      </c>
      <c r="B161" s="21">
        <f>IF(tableautest[[#This Row],[DATE]]="","",IF(B160="INDEX",1,B160+1))</f>
        <v>121</v>
      </c>
      <c r="C161" s="15">
        <f>IF(tableautest[[#This Row],[DATE]]="","",MONTH(tableautest[[#This Row],[DATE]]))</f>
        <v>3</v>
      </c>
      <c r="D161" s="22" t="s">
        <v>88</v>
      </c>
      <c r="E161" s="15" t="str">
        <f>IF(tableautest[[#This Row],[DESCRIPTION]]="","",IFERROR(VLOOKUP(tableautest[[#This Row],[DESCRIPTION]],LISTE[],2,FALSE),""))</f>
        <v>COURSE</v>
      </c>
      <c r="F161" s="23">
        <v>49.27</v>
      </c>
      <c r="G161" s="23">
        <v>0</v>
      </c>
    </row>
    <row r="162" spans="1:7" x14ac:dyDescent="0.25">
      <c r="A162" s="20">
        <v>43535</v>
      </c>
      <c r="B162" s="21">
        <f>IF(tableautest[[#This Row],[DATE]]="","",IF(B161="INDEX",1,B161+1))</f>
        <v>122</v>
      </c>
      <c r="C162" s="15">
        <f>IF(tableautest[[#This Row],[DATE]]="","",MONTH(tableautest[[#This Row],[DATE]]))</f>
        <v>3</v>
      </c>
      <c r="D162" s="22" t="s">
        <v>142</v>
      </c>
      <c r="E162" s="15" t="str">
        <f>IF(tableautest[[#This Row],[DESCRIPTION]]="","",IFERROR(VLOOKUP(tableautest[[#This Row],[DESCRIPTION]],LISTE[],2,FALSE),""))</f>
        <v>TRANSPORT</v>
      </c>
      <c r="F162" s="23">
        <v>7</v>
      </c>
      <c r="G162" s="23">
        <v>0</v>
      </c>
    </row>
    <row r="163" spans="1:7" x14ac:dyDescent="0.25">
      <c r="A163" s="20">
        <v>43535</v>
      </c>
      <c r="B163" s="21">
        <f>IF(tableautest[[#This Row],[DATE]]="","",IF(B162="INDEX",1,B162+1))</f>
        <v>123</v>
      </c>
      <c r="C163" s="15">
        <f>IF(tableautest[[#This Row],[DATE]]="","",MONTH(tableautest[[#This Row],[DATE]]))</f>
        <v>3</v>
      </c>
      <c r="D163" s="22" t="s">
        <v>143</v>
      </c>
      <c r="E163" s="15" t="str">
        <f>IF(tableautest[[#This Row],[DESCRIPTION]]="","",IFERROR(VLOOKUP(tableautest[[#This Row],[DESCRIPTION]],LISTE[],2,FALSE),""))</f>
        <v>TRANSPORT</v>
      </c>
      <c r="F163" s="23">
        <v>1.7</v>
      </c>
      <c r="G163" s="23">
        <v>0</v>
      </c>
    </row>
    <row r="164" spans="1:7" x14ac:dyDescent="0.25">
      <c r="A164" s="20">
        <v>43535</v>
      </c>
      <c r="B164" s="21">
        <f>IF(tableautest[[#This Row],[DATE]]="","",IF(B163="INDEX",1,B163+1))</f>
        <v>124</v>
      </c>
      <c r="C164" s="15">
        <f>IF(tableautest[[#This Row],[DATE]]="","",MONTH(tableautest[[#This Row],[DATE]]))</f>
        <v>3</v>
      </c>
      <c r="D164" s="22" t="s">
        <v>143</v>
      </c>
      <c r="E164" s="15" t="str">
        <f>IF(tableautest[[#This Row],[DESCRIPTION]]="","",IFERROR(VLOOKUP(tableautest[[#This Row],[DESCRIPTION]],LISTE[],2,FALSE),""))</f>
        <v>TRANSPORT</v>
      </c>
      <c r="F164" s="23">
        <v>3.1</v>
      </c>
      <c r="G164" s="23">
        <v>0</v>
      </c>
    </row>
    <row r="165" spans="1:7" x14ac:dyDescent="0.25">
      <c r="A165" s="20">
        <v>43535</v>
      </c>
      <c r="B165" s="21">
        <f>IF(tableautest[[#This Row],[DATE]]="","",IF(B164="INDEX",1,B164+1))</f>
        <v>125</v>
      </c>
      <c r="C165" s="15">
        <f>IF(tableautest[[#This Row],[DATE]]="","",MONTH(tableautest[[#This Row],[DATE]]))</f>
        <v>3</v>
      </c>
      <c r="D165" s="22" t="s">
        <v>155</v>
      </c>
      <c r="E165" s="15" t="str">
        <f>IF(tableautest[[#This Row],[DESCRIPTION]]="","",IFERROR(VLOOKUP(tableautest[[#This Row],[DESCRIPTION]],LISTE[],2,FALSE),""))</f>
        <v>VESTIMENTAIRE</v>
      </c>
      <c r="F165" s="23">
        <v>25.95</v>
      </c>
      <c r="G165" s="23">
        <v>0</v>
      </c>
    </row>
    <row r="166" spans="1:7" x14ac:dyDescent="0.25">
      <c r="A166" s="20">
        <v>43535</v>
      </c>
      <c r="B166" s="21">
        <f>IF(tableautest[[#This Row],[DATE]]="","",IF(B165="INDEX",1,B165+1))</f>
        <v>126</v>
      </c>
      <c r="C166" s="15">
        <f>IF(tableautest[[#This Row],[DATE]]="","",MONTH(tableautest[[#This Row],[DATE]]))</f>
        <v>3</v>
      </c>
      <c r="D166" s="22" t="s">
        <v>155</v>
      </c>
      <c r="E166" s="15" t="str">
        <f>IF(tableautest[[#This Row],[DESCRIPTION]]="","",IFERROR(VLOOKUP(tableautest[[#This Row],[DESCRIPTION]],LISTE[],2,FALSE),""))</f>
        <v>VESTIMENTAIRE</v>
      </c>
      <c r="F166" s="23">
        <v>69.95</v>
      </c>
      <c r="G166" s="23">
        <v>0</v>
      </c>
    </row>
    <row r="167" spans="1:7" x14ac:dyDescent="0.25">
      <c r="A167" s="20">
        <v>43535</v>
      </c>
      <c r="B167" s="21">
        <f>IF(tableautest[[#This Row],[DATE]]="","",IF(B166="INDEX",1,B166+1))</f>
        <v>127</v>
      </c>
      <c r="C167" s="15">
        <f>IF(tableautest[[#This Row],[DATE]]="","",MONTH(tableautest[[#This Row],[DATE]]))</f>
        <v>3</v>
      </c>
      <c r="D167" s="22" t="s">
        <v>92</v>
      </c>
      <c r="E167" s="15" t="str">
        <f>IF(tableautest[[#This Row],[DESCRIPTION]]="","",IFERROR(VLOOKUP(tableautest[[#This Row],[DESCRIPTION]],LISTE[],2,FALSE),""))</f>
        <v>VESTIMENTAIRE</v>
      </c>
      <c r="F167" s="23">
        <v>104.93</v>
      </c>
      <c r="G167" s="23">
        <v>0</v>
      </c>
    </row>
    <row r="168" spans="1:7" x14ac:dyDescent="0.25">
      <c r="A168" s="20">
        <v>43534</v>
      </c>
      <c r="B168" s="21">
        <f>IF(tableautest[[#This Row],[DATE]]="","",IF(B167="INDEX",1,B167+1))</f>
        <v>128</v>
      </c>
      <c r="C168" s="15">
        <f>IF(tableautest[[#This Row],[DATE]]="","",MONTH(tableautest[[#This Row],[DATE]]))</f>
        <v>3</v>
      </c>
      <c r="D168" s="22" t="s">
        <v>122</v>
      </c>
      <c r="E168" s="15" t="str">
        <f>IF(tableautest[[#This Row],[DESCRIPTION]]="","",IFERROR(VLOOKUP(tableautest[[#This Row],[DESCRIPTION]],LISTE[],2,FALSE),""))</f>
        <v>CREDIT</v>
      </c>
      <c r="F168" s="23">
        <v>30</v>
      </c>
      <c r="G168" s="23">
        <v>0</v>
      </c>
    </row>
    <row r="169" spans="1:7" x14ac:dyDescent="0.25">
      <c r="A169" s="20">
        <v>43536</v>
      </c>
      <c r="B169" s="21">
        <f>IF(tableautest[[#This Row],[DATE]]="","",IF(B168="INDEX",1,B168+1))</f>
        <v>129</v>
      </c>
      <c r="C169" s="15">
        <f>IF(tableautest[[#This Row],[DATE]]="","",MONTH(tableautest[[#This Row],[DATE]]))</f>
        <v>3</v>
      </c>
      <c r="D169" s="22" t="s">
        <v>163</v>
      </c>
      <c r="E169" s="15" t="str">
        <f>IF(tableautest[[#This Row],[DESCRIPTION]]="","",IFERROR(VLOOKUP(tableautest[[#This Row],[DESCRIPTION]],LISTE[],2,FALSE),""))</f>
        <v>DIVERS</v>
      </c>
      <c r="F169" s="23">
        <v>11.7</v>
      </c>
      <c r="G169" s="23">
        <v>0</v>
      </c>
    </row>
    <row r="170" spans="1:7" x14ac:dyDescent="0.25">
      <c r="A170" s="20">
        <v>43536</v>
      </c>
      <c r="B170" s="21">
        <f>IF(tableautest[[#This Row],[DATE]]="","",IF(B169="INDEX",1,B169+1))</f>
        <v>130</v>
      </c>
      <c r="C170" s="15">
        <f>IF(tableautest[[#This Row],[DATE]]="","",MONTH(tableautest[[#This Row],[DATE]]))</f>
        <v>3</v>
      </c>
      <c r="D170" s="22" t="s">
        <v>99</v>
      </c>
      <c r="E170" s="15" t="str">
        <f>IF(tableautest[[#This Row],[DESCRIPTION]]="","",IFERROR(VLOOKUP(tableautest[[#This Row],[DESCRIPTION]],LISTE[],2,FALSE),""))</f>
        <v>COURSE</v>
      </c>
      <c r="F170" s="23">
        <v>2.78</v>
      </c>
      <c r="G170" s="23">
        <v>0</v>
      </c>
    </row>
    <row r="171" spans="1:7" x14ac:dyDescent="0.25">
      <c r="A171" s="20">
        <v>43536</v>
      </c>
      <c r="B171" s="21">
        <f>IF(tableautest[[#This Row],[DATE]]="","",IF(B170="INDEX",1,B170+1))</f>
        <v>131</v>
      </c>
      <c r="C171" s="15">
        <f>IF(tableautest[[#This Row],[DATE]]="","",MONTH(tableautest[[#This Row],[DATE]]))</f>
        <v>3</v>
      </c>
      <c r="D171" s="22" t="s">
        <v>62</v>
      </c>
      <c r="E171" s="15" t="str">
        <f>IF(tableautest[[#This Row],[DESCRIPTION]]="","",IFERROR(VLOOKUP(tableautest[[#This Row],[DESCRIPTION]],LISTE[],2,FALSE),""))</f>
        <v>COURSE</v>
      </c>
      <c r="F171" s="23">
        <v>12.67</v>
      </c>
      <c r="G171" s="23">
        <v>0</v>
      </c>
    </row>
    <row r="172" spans="1:7" x14ac:dyDescent="0.25">
      <c r="A172" s="20">
        <v>43537</v>
      </c>
      <c r="B172" s="21">
        <f>IF(tableautest[[#This Row],[DATE]]="","",IF(B171="INDEX",1,B171+1))</f>
        <v>132</v>
      </c>
      <c r="C172" s="15">
        <f>IF(tableautest[[#This Row],[DATE]]="","",MONTH(tableautest[[#This Row],[DATE]]))</f>
        <v>3</v>
      </c>
      <c r="D172" s="22" t="s">
        <v>99</v>
      </c>
      <c r="E172" s="15" t="str">
        <f>IF(tableautest[[#This Row],[DESCRIPTION]]="","",IFERROR(VLOOKUP(tableautest[[#This Row],[DESCRIPTION]],LISTE[],2,FALSE),""))</f>
        <v>COURSE</v>
      </c>
      <c r="F172" s="23">
        <v>6.99</v>
      </c>
      <c r="G172" s="23">
        <v>0</v>
      </c>
    </row>
    <row r="173" spans="1:7" x14ac:dyDescent="0.25">
      <c r="A173" s="20">
        <v>43537</v>
      </c>
      <c r="B173" s="21">
        <f>IF(tableautest[[#This Row],[DATE]]="","",IF(B172="INDEX",1,B172+1))</f>
        <v>133</v>
      </c>
      <c r="C173" s="15">
        <f>IF(tableautest[[#This Row],[DATE]]="","",MONTH(tableautest[[#This Row],[DATE]]))</f>
        <v>3</v>
      </c>
      <c r="D173" s="22" t="s">
        <v>67</v>
      </c>
      <c r="E173" s="15" t="str">
        <f>IF(tableautest[[#This Row],[DESCRIPTION]]="","",IFERROR(VLOOKUP(tableautest[[#This Row],[DESCRIPTION]],LISTE[],2,FALSE),""))</f>
        <v>PERSONNEL</v>
      </c>
      <c r="F173" s="23">
        <v>20</v>
      </c>
      <c r="G173" s="23">
        <v>0</v>
      </c>
    </row>
    <row r="174" spans="1:7" x14ac:dyDescent="0.25">
      <c r="A174" s="20">
        <v>43537</v>
      </c>
      <c r="B174" s="21">
        <f>IF(tableautest[[#This Row],[DATE]]="","",IF(B173="INDEX",1,B173+1))</f>
        <v>134</v>
      </c>
      <c r="C174" s="15">
        <f>IF(tableautest[[#This Row],[DATE]]="","",MONTH(tableautest[[#This Row],[DATE]]))</f>
        <v>3</v>
      </c>
      <c r="D174" s="22" t="s">
        <v>93</v>
      </c>
      <c r="E174" s="15" t="str">
        <f>IF(tableautest[[#This Row],[DESCRIPTION]]="","",IFERROR(VLOOKUP(tableautest[[#This Row],[DESCRIPTION]],LISTE[],2,FALSE),""))</f>
        <v>RESTAURATION</v>
      </c>
      <c r="F174" s="23">
        <v>6.5</v>
      </c>
      <c r="G174" s="23">
        <v>0</v>
      </c>
    </row>
    <row r="175" spans="1:7" x14ac:dyDescent="0.25">
      <c r="A175" s="20">
        <v>43538</v>
      </c>
      <c r="B175" s="21">
        <f>IF(tableautest[[#This Row],[DATE]]="","",IF(B174="INDEX",1,B174+1))</f>
        <v>135</v>
      </c>
      <c r="C175" s="15">
        <f>IF(tableautest[[#This Row],[DATE]]="","",MONTH(tableautest[[#This Row],[DATE]]))</f>
        <v>3</v>
      </c>
      <c r="D175" s="22" t="s">
        <v>99</v>
      </c>
      <c r="E175" s="15" t="str">
        <f>IF(tableautest[[#This Row],[DESCRIPTION]]="","",IFERROR(VLOOKUP(tableautest[[#This Row],[DESCRIPTION]],LISTE[],2,FALSE),""))</f>
        <v>COURSE</v>
      </c>
      <c r="F175" s="23">
        <v>3.28</v>
      </c>
      <c r="G175" s="23">
        <v>0</v>
      </c>
    </row>
    <row r="176" spans="1:7" x14ac:dyDescent="0.25">
      <c r="A176" s="20">
        <v>43539</v>
      </c>
      <c r="B176" s="21">
        <f>IF(tableautest[[#This Row],[DATE]]="","",IF(B175="INDEX",1,B175+1))</f>
        <v>136</v>
      </c>
      <c r="C176" s="15">
        <f>IF(tableautest[[#This Row],[DATE]]="","",MONTH(tableautest[[#This Row],[DATE]]))</f>
        <v>3</v>
      </c>
      <c r="D176" s="22" t="s">
        <v>99</v>
      </c>
      <c r="E176" s="15" t="str">
        <f>IF(tableautest[[#This Row],[DESCRIPTION]]="","",IFERROR(VLOOKUP(tableautest[[#This Row],[DESCRIPTION]],LISTE[],2,FALSE),""))</f>
        <v>COURSE</v>
      </c>
      <c r="F176" s="23">
        <v>3.28</v>
      </c>
      <c r="G176" s="23">
        <v>0</v>
      </c>
    </row>
    <row r="177" spans="1:7" x14ac:dyDescent="0.25">
      <c r="A177" s="20">
        <v>43542</v>
      </c>
      <c r="B177" s="21">
        <f>IF(tableautest[[#This Row],[DATE]]="","",IF(B176="INDEX",1,B176+1))</f>
        <v>137</v>
      </c>
      <c r="C177" s="15">
        <f>IF(tableautest[[#This Row],[DATE]]="","",MONTH(tableautest[[#This Row],[DATE]]))</f>
        <v>3</v>
      </c>
      <c r="D177" s="22" t="s">
        <v>49</v>
      </c>
      <c r="E177" s="15" t="str">
        <f>IF(tableautest[[#This Row],[DESCRIPTION]]="","",IFERROR(VLOOKUP(tableautest[[#This Row],[DESCRIPTION]],LISTE[],2,FALSE),""))</f>
        <v>FACTURE</v>
      </c>
      <c r="F177" s="23">
        <v>9.9</v>
      </c>
      <c r="G177" s="23">
        <v>0</v>
      </c>
    </row>
    <row r="178" spans="1:7" x14ac:dyDescent="0.25">
      <c r="A178" s="20">
        <v>43542</v>
      </c>
      <c r="B178" s="21">
        <f>IF(tableautest[[#This Row],[DATE]]="","",IF(B177="INDEX",1,B177+1))</f>
        <v>138</v>
      </c>
      <c r="C178" s="15">
        <f>IF(tableautest[[#This Row],[DATE]]="","",MONTH(tableautest[[#This Row],[DATE]]))</f>
        <v>3</v>
      </c>
      <c r="D178" s="22" t="s">
        <v>157</v>
      </c>
      <c r="E178" s="15" t="str">
        <f>IF(tableautest[[#This Row],[DESCRIPTION]]="","",IFERROR(VLOOKUP(tableautest[[#This Row],[DESCRIPTION]],LISTE[],2,FALSE),""))</f>
        <v>RESTAURATION</v>
      </c>
      <c r="F178" s="23">
        <v>8.8000000000000007</v>
      </c>
      <c r="G178" s="23">
        <v>0</v>
      </c>
    </row>
    <row r="179" spans="1:7" x14ac:dyDescent="0.25">
      <c r="A179" s="20">
        <v>43542</v>
      </c>
      <c r="B179" s="21">
        <f>IF(tableautest[[#This Row],[DATE]]="","",IF(B178="INDEX",1,B178+1))</f>
        <v>139</v>
      </c>
      <c r="C179" s="15">
        <f>IF(tableautest[[#This Row],[DATE]]="","",MONTH(tableautest[[#This Row],[DATE]]))</f>
        <v>3</v>
      </c>
      <c r="D179" s="22" t="s">
        <v>157</v>
      </c>
      <c r="E179" s="15" t="str">
        <f>IF(tableautest[[#This Row],[DESCRIPTION]]="","",IFERROR(VLOOKUP(tableautest[[#This Row],[DESCRIPTION]],LISTE[],2,FALSE),""))</f>
        <v>RESTAURATION</v>
      </c>
      <c r="F179" s="23">
        <v>13.7</v>
      </c>
      <c r="G179" s="23">
        <v>0</v>
      </c>
    </row>
    <row r="180" spans="1:7" x14ac:dyDescent="0.25">
      <c r="A180" s="20">
        <v>43542</v>
      </c>
      <c r="B180" s="21">
        <f>IF(tableautest[[#This Row],[DATE]]="","",IF(B179="INDEX",1,B179+1))</f>
        <v>140</v>
      </c>
      <c r="C180" s="15">
        <f>IF(tableautest[[#This Row],[DATE]]="","",MONTH(tableautest[[#This Row],[DATE]]))</f>
        <v>3</v>
      </c>
      <c r="D180" s="22" t="s">
        <v>65</v>
      </c>
      <c r="E180" s="15" t="str">
        <f>IF(tableautest[[#This Row],[DESCRIPTION]]="","",IFERROR(VLOOKUP(tableautest[[#This Row],[DESCRIPTION]],LISTE[],2,FALSE),""))</f>
        <v>RESTAURATION</v>
      </c>
      <c r="F180" s="23">
        <v>15.9</v>
      </c>
      <c r="G180" s="23">
        <v>0</v>
      </c>
    </row>
    <row r="181" spans="1:7" x14ac:dyDescent="0.25">
      <c r="A181" s="20">
        <v>43542</v>
      </c>
      <c r="B181" s="21">
        <f>IF(tableautest[[#This Row],[DATE]]="","",IF(B180="INDEX",1,B180+1))</f>
        <v>141</v>
      </c>
      <c r="C181" s="15">
        <f>IF(tableautest[[#This Row],[DATE]]="","",MONTH(tableautest[[#This Row],[DATE]]))</f>
        <v>3</v>
      </c>
      <c r="D181" s="22" t="s">
        <v>50</v>
      </c>
      <c r="E181" s="15" t="str">
        <f>IF(tableautest[[#This Row],[DESCRIPTION]]="","",IFERROR(VLOOKUP(tableautest[[#This Row],[DESCRIPTION]],LISTE[],2,FALSE),""))</f>
        <v>LOISIRS</v>
      </c>
      <c r="F181" s="23">
        <v>5.9</v>
      </c>
      <c r="G181" s="23">
        <v>0</v>
      </c>
    </row>
    <row r="182" spans="1:7" x14ac:dyDescent="0.25">
      <c r="A182" s="20">
        <v>43542</v>
      </c>
      <c r="B182" s="21">
        <f>IF(tableautest[[#This Row],[DATE]]="","",IF(B181="INDEX",1,B181+1))</f>
        <v>142</v>
      </c>
      <c r="C182" s="15">
        <f>IF(tableautest[[#This Row],[DATE]]="","",MONTH(tableautest[[#This Row],[DATE]]))</f>
        <v>3</v>
      </c>
      <c r="D182" s="22" t="s">
        <v>112</v>
      </c>
      <c r="E182" s="15" t="str">
        <f>IF(tableautest[[#This Row],[DESCRIPTION]]="","",IFERROR(VLOOKUP(tableautest[[#This Row],[DESCRIPTION]],LISTE[],2,FALSE),""))</f>
        <v>FACTURE</v>
      </c>
      <c r="F182" s="23">
        <v>10.99</v>
      </c>
      <c r="G182" s="23">
        <v>0</v>
      </c>
    </row>
    <row r="183" spans="1:7" x14ac:dyDescent="0.25">
      <c r="A183" s="20">
        <v>43544</v>
      </c>
      <c r="B183" s="21">
        <f>IF(tableautest[[#This Row],[DATE]]="","",IF(B182="INDEX",1,B182+1))</f>
        <v>143</v>
      </c>
      <c r="C183" s="15">
        <f>IF(tableautest[[#This Row],[DATE]]="","",MONTH(tableautest[[#This Row],[DATE]]))</f>
        <v>3</v>
      </c>
      <c r="D183" s="22" t="s">
        <v>46</v>
      </c>
      <c r="E183" s="15" t="str">
        <f>IF(tableautest[[#This Row],[DESCRIPTION]]="","",IFERROR(VLOOKUP(tableautest[[#This Row],[DESCRIPTION]],LISTE[],2,FALSE),""))</f>
        <v>FACTURE</v>
      </c>
      <c r="F183" s="23">
        <v>6.99</v>
      </c>
      <c r="G183" s="23">
        <v>0</v>
      </c>
    </row>
    <row r="184" spans="1:7" x14ac:dyDescent="0.25">
      <c r="A184" s="20">
        <v>43544</v>
      </c>
      <c r="B184" s="21">
        <f>IF(tableautest[[#This Row],[DATE]]="","",IF(B183="INDEX",1,B183+1))</f>
        <v>144</v>
      </c>
      <c r="C184" s="15">
        <f>IF(tableautest[[#This Row],[DATE]]="","",MONTH(tableautest[[#This Row],[DATE]]))</f>
        <v>3</v>
      </c>
      <c r="D184" s="22" t="s">
        <v>158</v>
      </c>
      <c r="E184" s="15" t="str">
        <f>IF(tableautest[[#This Row],[DESCRIPTION]]="","",IFERROR(VLOOKUP(tableautest[[#This Row],[DESCRIPTION]],LISTE[],2,FALSE),""))</f>
        <v>CREDIT</v>
      </c>
      <c r="F184" s="23">
        <v>50.66</v>
      </c>
      <c r="G184" s="23">
        <v>0</v>
      </c>
    </row>
    <row r="185" spans="1:7" x14ac:dyDescent="0.25">
      <c r="A185" s="20">
        <v>43544</v>
      </c>
      <c r="B185" s="21">
        <f>IF(tableautest[[#This Row],[DATE]]="","",IF(B184="INDEX",1,B184+1))</f>
        <v>145</v>
      </c>
      <c r="C185" s="15">
        <f>IF(tableautest[[#This Row],[DATE]]="","",MONTH(tableautest[[#This Row],[DATE]]))</f>
        <v>3</v>
      </c>
      <c r="D185" s="22" t="s">
        <v>157</v>
      </c>
      <c r="E185" s="15" t="str">
        <f>IF(tableautest[[#This Row],[DESCRIPTION]]="","",IFERROR(VLOOKUP(tableautest[[#This Row],[DESCRIPTION]],LISTE[],2,FALSE),""))</f>
        <v>RESTAURATION</v>
      </c>
      <c r="F185" s="23">
        <v>15.9</v>
      </c>
      <c r="G185" s="23">
        <v>0</v>
      </c>
    </row>
    <row r="186" spans="1:7" x14ac:dyDescent="0.25">
      <c r="A186" s="20">
        <v>43545</v>
      </c>
      <c r="B186" s="21">
        <f>IF(tableautest[[#This Row],[DATE]]="","",IF(B185="INDEX",1,B185+1))</f>
        <v>146</v>
      </c>
      <c r="C186" s="15">
        <f>IF(tableautest[[#This Row],[DATE]]="","",MONTH(tableautest[[#This Row],[DATE]]))</f>
        <v>3</v>
      </c>
      <c r="D186" s="22" t="s">
        <v>57</v>
      </c>
      <c r="E186" s="15" t="str">
        <f>IF(tableautest[[#This Row],[DESCRIPTION]]="","",IFERROR(VLOOKUP(tableautest[[#This Row],[DESCRIPTION]],LISTE[],2,FALSE),""))</f>
        <v>RESTAURATION</v>
      </c>
      <c r="F186" s="23">
        <v>1.7</v>
      </c>
      <c r="G186" s="23">
        <v>0</v>
      </c>
    </row>
    <row r="187" spans="1:7" x14ac:dyDescent="0.25">
      <c r="A187" s="20">
        <v>43546</v>
      </c>
      <c r="B187" s="21">
        <f>IF(tableautest[[#This Row],[DATE]]="","",IF(B186="INDEX",1,B186+1))</f>
        <v>147</v>
      </c>
      <c r="C187" s="15">
        <f>IF(tableautest[[#This Row],[DATE]]="","",MONTH(tableautest[[#This Row],[DATE]]))</f>
        <v>3</v>
      </c>
      <c r="D187" s="22" t="s">
        <v>154</v>
      </c>
      <c r="E187" s="15" t="str">
        <f>IF(tableautest[[#This Row],[DESCRIPTION]]="","",IFERROR(VLOOKUP(tableautest[[#This Row],[DESCRIPTION]],LISTE[],2,FALSE),""))</f>
        <v>FACTURE</v>
      </c>
      <c r="F187" s="23">
        <v>11.99</v>
      </c>
      <c r="G187" s="23">
        <v>0</v>
      </c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6" r:id="rId4" name="Button 2">
              <controlPr defaultSize="0" print="0" autoFill="0" autoPict="0" macro="[0]!Module3.DEBIT">
                <anchor moveWithCells="1" sizeWithCells="1">
                  <from>
                    <xdr:col>17</xdr:col>
                    <xdr:colOff>9525</xdr:colOff>
                    <xdr:row>4</xdr:row>
                    <xdr:rowOff>19050</xdr:rowOff>
                  </from>
                  <to>
                    <xdr:col>18</xdr:col>
                    <xdr:colOff>752475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7" r:id="rId5" name="Button 3">
              <controlPr defaultSize="0" print="0" autoFill="0" autoPict="0" macro="[0]!Module2.VERSEMENT">
                <anchor moveWithCells="1" sizeWithCells="1">
                  <from>
                    <xdr:col>19</xdr:col>
                    <xdr:colOff>323850</xdr:colOff>
                    <xdr:row>4</xdr:row>
                    <xdr:rowOff>9525</xdr:rowOff>
                  </from>
                  <to>
                    <xdr:col>21</xdr:col>
                    <xdr:colOff>304800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6" r:id="rId6" name="Scroll Bar 12">
              <controlPr defaultSize="0" autoPict="0" macro="[0]!Barrededéfilement12_QuandChangement">
                <anchor moveWithCells="1">
                  <from>
                    <xdr:col>14</xdr:col>
                    <xdr:colOff>533400</xdr:colOff>
                    <xdr:row>9</xdr:row>
                    <xdr:rowOff>180975</xdr:rowOff>
                  </from>
                  <to>
                    <xdr:col>14</xdr:col>
                    <xdr:colOff>704850</xdr:colOff>
                    <xdr:row>17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F683592-72D7-4192-9ACF-528BD6BFCFED}">
          <x14:formula1>
            <xm:f>DONNEE!$C$2:$C$13</xm:f>
          </x14:formula1>
          <xm:sqref>J11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</vt:lpstr>
      <vt:lpstr>LISTING</vt:lpstr>
      <vt:lpstr>CATEGORIE</vt:lpstr>
      <vt:lpstr>TEST 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Margot</dc:creator>
  <cp:lastModifiedBy>Quentin Margot</cp:lastModifiedBy>
  <cp:revision/>
  <dcterms:created xsi:type="dcterms:W3CDTF">2018-07-28T12:39:13Z</dcterms:created>
  <dcterms:modified xsi:type="dcterms:W3CDTF">2019-04-05T17:16:05Z</dcterms:modified>
</cp:coreProperties>
</file>