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 codeName="{009DFEA7-8C9C-09C3-8CAF-802165E75F88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Quentin Margot\OneDrive\Professionnel\St Dalfour\Projet\Tableau de bord\PRODUCTION\TEST\"/>
    </mc:Choice>
  </mc:AlternateContent>
  <xr:revisionPtr revIDLastSave="314" documentId="102_{1654510B-A7D9-4056-99B7-E19AE5F7DF8B}" xr6:coauthVersionLast="43" xr6:coauthVersionMax="43" xr10:uidLastSave="{E68F7CEC-83DC-4F1D-9C94-7C3B8E8DC583}"/>
  <bookViews>
    <workbookView xWindow="-120" yWindow="-120" windowWidth="29040" windowHeight="16440" activeTab="1" xr2:uid="{00000000-000D-0000-FFFF-FFFF00000000}"/>
  </bookViews>
  <sheets>
    <sheet name="BDD" sheetId="1" r:id="rId1"/>
    <sheet name="JOURNALIER" sheetId="3" r:id="rId2"/>
  </sheets>
  <definedNames>
    <definedName name="critères">BDD!$Q$1:$R$2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" i="1" l="1"/>
  <c r="H3" i="1" s="1"/>
  <c r="H4" i="1" s="1"/>
  <c r="A2" i="3" l="1"/>
  <c r="H5" i="1"/>
  <c r="H6" i="1" s="1"/>
  <c r="H7" i="1" s="1"/>
  <c r="H8" i="1" s="1"/>
  <c r="H9" i="1" s="1"/>
  <c r="A1" i="3" l="1"/>
  <c r="A4" i="3" s="1"/>
  <c r="A5" i="3" s="1"/>
  <c r="H5" i="3" l="1"/>
  <c r="D5" i="3"/>
  <c r="A6" i="3"/>
  <c r="A7" i="3" s="1"/>
  <c r="B5" i="3"/>
  <c r="F5" i="3"/>
  <c r="G5" i="3"/>
  <c r="C5" i="3"/>
  <c r="E5" i="3"/>
  <c r="F4" i="3"/>
  <c r="C4" i="3"/>
  <c r="H4" i="3"/>
  <c r="D4" i="3"/>
  <c r="G4" i="3"/>
  <c r="B4" i="3"/>
  <c r="E4" i="3"/>
  <c r="G7" i="3" l="1"/>
  <c r="D7" i="3"/>
  <c r="H7" i="3"/>
  <c r="B7" i="3"/>
  <c r="C7" i="3"/>
  <c r="E7" i="3"/>
  <c r="F7" i="3"/>
  <c r="A8" i="3"/>
  <c r="A9" i="3" s="1"/>
  <c r="A10" i="3" s="1"/>
  <c r="B6" i="3"/>
  <c r="F6" i="3"/>
  <c r="H6" i="3"/>
  <c r="C6" i="3"/>
  <c r="G6" i="3"/>
  <c r="E6" i="3"/>
  <c r="D6" i="3"/>
  <c r="F10" i="3" l="1"/>
  <c r="G10" i="3"/>
  <c r="E10" i="3"/>
  <c r="H10" i="3"/>
  <c r="B10" i="3"/>
  <c r="C10" i="3"/>
  <c r="D10" i="3"/>
  <c r="H9" i="3"/>
  <c r="F9" i="3"/>
  <c r="D9" i="3"/>
  <c r="B9" i="3"/>
  <c r="G9" i="3"/>
  <c r="C9" i="3"/>
  <c r="E9" i="3"/>
  <c r="B8" i="3"/>
  <c r="F8" i="3"/>
  <c r="H8" i="3"/>
  <c r="D8" i="3"/>
  <c r="G8" i="3"/>
  <c r="C8" i="3"/>
  <c r="E8" i="3"/>
</calcChain>
</file>

<file path=xl/sharedStrings.xml><?xml version="1.0" encoding="utf-8"?>
<sst xmlns="http://schemas.openxmlformats.org/spreadsheetml/2006/main" count="50" uniqueCount="20">
  <si>
    <t>Date équipe</t>
  </si>
  <si>
    <t>N° équipe</t>
  </si>
  <si>
    <t>Format</t>
  </si>
  <si>
    <t>Parfum code</t>
  </si>
  <si>
    <t>Parfum lib</t>
  </si>
  <si>
    <t>Qte réél fab (UEA) 06/05/19</t>
  </si>
  <si>
    <t>0001 - 284G</t>
  </si>
  <si>
    <t>003</t>
  </si>
  <si>
    <t>ANANAS-MANGUE</t>
  </si>
  <si>
    <t>007</t>
  </si>
  <si>
    <t>FRAISE</t>
  </si>
  <si>
    <t>008</t>
  </si>
  <si>
    <t>FRAMBOISE</t>
  </si>
  <si>
    <t>0006 - 284G ET 28</t>
  </si>
  <si>
    <t>Format2</t>
  </si>
  <si>
    <t>CLASSEMENT</t>
  </si>
  <si>
    <t>Choix de la date :</t>
  </si>
  <si>
    <t>DD</t>
  </si>
  <si>
    <t>DFF</t>
  </si>
  <si>
    <t>DDD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</si>
</sst>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" x14ac:knownFonts="1">
    <font>
      <sz val="11"/>
      <color indexed="8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28"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164" formatCode="#,##0.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6C25DB8-8827-47B8-AE79-6B0110CD9037}" name="BASE" displayName="BASE" ref="A1:H9" totalsRowShown="0" headerRowDxfId="27" dataDxfId="26">
  <autoFilter ref="A1:H9" xr:uid="{972A9263-CFB6-41D2-92F3-173B8DC43861}"/>
  <sortState xmlns:xlrd2="http://schemas.microsoft.com/office/spreadsheetml/2017/richdata2" ref="A2:H9">
    <sortCondition ref="A1:A9"/>
  </sortState>
  <tableColumns count="8">
    <tableColumn id="1" xr3:uid="{BDF0AF29-7E4F-4965-AC3D-B68D832AEB56}" name="Date équipe" dataDxfId="25"/>
    <tableColumn id="2" xr3:uid="{A0FB2C28-2880-42F2-9359-A632B5D7BDE3}" name="N° équipe" dataDxfId="24"/>
    <tableColumn id="3" xr3:uid="{85F1126E-713E-4812-897C-BA1F8EBF19AF}" name="Format" dataDxfId="23"/>
    <tableColumn id="4" xr3:uid="{39067361-D9DD-49B6-8CF0-1C4C8CCA4361}" name="Parfum code" dataDxfId="22"/>
    <tableColumn id="5" xr3:uid="{D6D82246-7EB5-4B39-94C5-BE3C131A305B}" name="Parfum lib" dataDxfId="21"/>
    <tableColumn id="6" xr3:uid="{70B01E5F-FAD2-4671-BA89-293213BA4D77}" name="Format2" dataDxfId="20"/>
    <tableColumn id="7" xr3:uid="{E1F5C0FB-FE45-4D89-AD9A-51757D2375D1}" name="Qte réél fab (UEA) 06/05/19" dataDxfId="19"/>
    <tableColumn id="8" xr3:uid="{BC4D07A2-1E52-4230-9EEC-C9426C9038FA}" name="CLASSEMENT" dataDxfId="18">
      <calculatedColumnFormula>IF(H1="CLASSEMENT",1,H1+1)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D4F1F44-4698-4719-9C4A-4ED8469F1C19}" name="Tableau3" displayName="Tableau3" ref="A3:H10" totalsRowShown="0" headerRowDxfId="17" dataDxfId="16">
  <autoFilter ref="A3:H10" xr:uid="{5658189C-4BB8-4F79-95A3-E74B588DE65E}"/>
  <tableColumns count="8">
    <tableColumn id="1" xr3:uid="{F8961197-B04D-4AC9-89E0-DB1DA467AB2A}" name="CLASSEMENT" dataDxfId="15" totalsRowDxfId="14">
      <calculatedColumnFormula>IF(A1=0,"",IF(A3="CLASSEMENT",$A$1,IF(A3&gt;$A$2,"",A3+1)))</calculatedColumnFormula>
    </tableColumn>
    <tableColumn id="2" xr3:uid="{2B283AC6-B598-4EBB-BCC0-57ACDD461023}" name="Date équipe" dataDxfId="13" totalsRowDxfId="12">
      <calculatedColumnFormula>IF(Tableau3[[#This Row],[CLASSEMENT]]="","",INDEX(BASE[],Tableau3[[#This Row],[CLASSEMENT]],COLUMN(BASE[Date équipe])))</calculatedColumnFormula>
    </tableColumn>
    <tableColumn id="3" xr3:uid="{4A15C1AC-FD35-4937-B43F-31973C7AE422}" name="N° équipe" dataDxfId="11" totalsRowDxfId="10">
      <calculatedColumnFormula>IF(Tableau3[[#This Row],[CLASSEMENT]]="","",INDEX(BASE[],Tableau3[[#This Row],[CLASSEMENT]],COLUMN(BASE[N° équipe])))</calculatedColumnFormula>
    </tableColumn>
    <tableColumn id="4" xr3:uid="{B2762FED-7F97-4E13-AE02-8C7FFF06F3A5}" name="Format" dataDxfId="9" totalsRowDxfId="8">
      <calculatedColumnFormula>IF(Tableau3[[#This Row],[CLASSEMENT]]="","",INDEX(BASE[],Tableau3[[#This Row],[CLASSEMENT]],COLUMN(BASE[Format])))</calculatedColumnFormula>
    </tableColumn>
    <tableColumn id="5" xr3:uid="{8B6DDA00-C855-44F0-8F75-35A943AD6EE0}" name="Parfum code" dataDxfId="7" totalsRowDxfId="6">
      <calculatedColumnFormula>IF(Tableau3[[#This Row],[CLASSEMENT]]="","",INDEX(BASE[],Tableau3[[#This Row],[CLASSEMENT]],COLUMN(BASE[Parfum code])))</calculatedColumnFormula>
    </tableColumn>
    <tableColumn id="6" xr3:uid="{FD17898D-482F-410E-8695-8E8A8D22919B}" name="Parfum lib" dataDxfId="5" totalsRowDxfId="4">
      <calculatedColumnFormula>IF(Tableau3[[#This Row],[CLASSEMENT]]="","",INDEX(BASE[],Tableau3[[#This Row],[CLASSEMENT]],COLUMN(BASE[Parfum lib])))</calculatedColumnFormula>
    </tableColumn>
    <tableColumn id="7" xr3:uid="{9504E216-ED3B-45E5-8E70-AB1800513D99}" name="Format2" dataDxfId="3" totalsRowDxfId="2">
      <calculatedColumnFormula>IF(Tableau3[[#This Row],[CLASSEMENT]]="","",INDEX(BASE[],Tableau3[[#This Row],[CLASSEMENT]],COLUMN(BASE[Format2])))</calculatedColumnFormula>
    </tableColumn>
    <tableColumn id="8" xr3:uid="{E9829E89-98A5-4048-BC83-47F7CDF3D4AB}" name="Qte réél fab (UEA) 06/05/19" dataDxfId="1" totalsRowDxfId="0">
      <calculatedColumnFormula>IF(Tableau3[[#This Row],[CLASSEMENT]]="","",INDEX(BASE[],Tableau3[[#This Row],[CLASSEMENT]],COLUMN(BASE[Qte réél fab (UEA) 06/05/19])))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9"/>
  <sheetViews>
    <sheetView workbookViewId="0">
      <selection activeCell="B18" sqref="B18"/>
    </sheetView>
  </sheetViews>
  <sheetFormatPr baseColWidth="10" defaultColWidth="9.140625" defaultRowHeight="15" x14ac:dyDescent="0.25"/>
  <cols>
    <col min="1" max="1" width="16.42578125" style="1" bestFit="1" customWidth="1"/>
    <col min="2" max="2" width="14.42578125" style="1" bestFit="1" customWidth="1"/>
    <col min="3" max="3" width="15.7109375" style="1" bestFit="1" customWidth="1"/>
    <col min="4" max="4" width="16.7109375" style="1" bestFit="1" customWidth="1"/>
    <col min="5" max="5" width="17.5703125" style="1" bestFit="1" customWidth="1"/>
    <col min="6" max="6" width="15.7109375" style="1" bestFit="1" customWidth="1"/>
    <col min="7" max="7" width="30.140625" style="1" bestFit="1" customWidth="1"/>
    <col min="8" max="8" width="17.140625" style="1" bestFit="1" customWidth="1"/>
    <col min="9" max="12" width="9.140625" style="1"/>
    <col min="13" max="13" width="10.7109375" style="1" bestFit="1" customWidth="1"/>
    <col min="14" max="14" width="10.7109375" style="1" customWidth="1"/>
    <col min="15" max="16" width="10.7109375" style="1" bestFit="1" customWidth="1"/>
    <col min="17" max="18" width="13.42578125" style="1" bestFit="1" customWidth="1"/>
    <col min="19" max="16384" width="9.140625" style="1"/>
  </cols>
  <sheetData>
    <row r="1" spans="1:1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14</v>
      </c>
      <c r="G1" s="1" t="s">
        <v>5</v>
      </c>
      <c r="H1" s="1" t="s">
        <v>15</v>
      </c>
    </row>
    <row r="2" spans="1:17" x14ac:dyDescent="0.25">
      <c r="A2" s="2">
        <v>43591</v>
      </c>
      <c r="B2" s="3">
        <v>1</v>
      </c>
      <c r="C2" s="1" t="s">
        <v>6</v>
      </c>
      <c r="D2" s="1" t="s">
        <v>9</v>
      </c>
      <c r="E2" s="1" t="s">
        <v>10</v>
      </c>
      <c r="F2" s="1" t="s">
        <v>6</v>
      </c>
      <c r="G2" s="4">
        <v>16</v>
      </c>
      <c r="H2" s="1">
        <f>IF(H1="CLASSEMENT",1,H1+1)</f>
        <v>1</v>
      </c>
    </row>
    <row r="3" spans="1:17" x14ac:dyDescent="0.25">
      <c r="A3" s="2">
        <v>43591</v>
      </c>
      <c r="B3" s="3">
        <v>1</v>
      </c>
      <c r="C3" s="1" t="s">
        <v>6</v>
      </c>
      <c r="D3" s="1" t="s">
        <v>7</v>
      </c>
      <c r="E3" s="1" t="s">
        <v>8</v>
      </c>
      <c r="F3" s="1" t="s">
        <v>6</v>
      </c>
      <c r="G3" s="4">
        <v>1</v>
      </c>
      <c r="H3" s="1">
        <f>IF(H2="CLASSEMENT",1,H2+1)</f>
        <v>2</v>
      </c>
      <c r="M3" s="2"/>
      <c r="N3" s="2"/>
      <c r="O3" s="2"/>
      <c r="P3" s="2"/>
      <c r="Q3" s="2"/>
    </row>
    <row r="4" spans="1:17" x14ac:dyDescent="0.25">
      <c r="A4" s="2">
        <v>43592</v>
      </c>
      <c r="B4" s="3">
        <v>2</v>
      </c>
      <c r="C4" s="1" t="s">
        <v>13</v>
      </c>
      <c r="D4" s="1" t="s">
        <v>11</v>
      </c>
      <c r="E4" s="1" t="s">
        <v>12</v>
      </c>
      <c r="F4" s="1" t="s">
        <v>13</v>
      </c>
      <c r="G4" s="4">
        <v>4</v>
      </c>
      <c r="H4" s="1">
        <f>IF(H3="CLASSEMENT",1,H3+1)</f>
        <v>3</v>
      </c>
    </row>
    <row r="5" spans="1:17" x14ac:dyDescent="0.25">
      <c r="A5" s="2">
        <v>43592</v>
      </c>
      <c r="B5" s="3">
        <v>2</v>
      </c>
      <c r="C5" s="1" t="s">
        <v>6</v>
      </c>
      <c r="D5" s="1" t="s">
        <v>11</v>
      </c>
      <c r="E5" s="1" t="s">
        <v>12</v>
      </c>
      <c r="F5" s="1" t="s">
        <v>6</v>
      </c>
      <c r="G5" s="4">
        <v>3</v>
      </c>
      <c r="H5" s="1">
        <f>IF(H4="CLASSEMENT",1,H4+1)</f>
        <v>4</v>
      </c>
    </row>
    <row r="6" spans="1:17" x14ac:dyDescent="0.25">
      <c r="A6" s="2">
        <v>43592</v>
      </c>
      <c r="B6" s="3">
        <v>2</v>
      </c>
      <c r="C6" s="1" t="s">
        <v>6</v>
      </c>
      <c r="D6" s="1" t="s">
        <v>9</v>
      </c>
      <c r="E6" s="1" t="s">
        <v>10</v>
      </c>
      <c r="F6" s="1" t="s">
        <v>6</v>
      </c>
      <c r="G6" s="4">
        <v>14</v>
      </c>
      <c r="H6" s="1">
        <f>IF(H5="CLASSEMENT",1,H5+1)</f>
        <v>5</v>
      </c>
    </row>
    <row r="7" spans="1:17" x14ac:dyDescent="0.25">
      <c r="A7" s="2">
        <v>43593</v>
      </c>
      <c r="B7" s="3">
        <v>3</v>
      </c>
      <c r="C7" s="1" t="s">
        <v>6</v>
      </c>
      <c r="D7" s="1" t="s">
        <v>7</v>
      </c>
      <c r="E7" s="1" t="s">
        <v>8</v>
      </c>
      <c r="F7" s="1" t="s">
        <v>6</v>
      </c>
      <c r="G7" s="4">
        <v>3</v>
      </c>
      <c r="H7" s="1">
        <f>IF(H6="CLASSEMENT",1,H6+1)</f>
        <v>6</v>
      </c>
    </row>
    <row r="8" spans="1:17" x14ac:dyDescent="0.25">
      <c r="A8" s="2">
        <v>43594</v>
      </c>
      <c r="B8" s="3">
        <v>4</v>
      </c>
      <c r="C8" s="1" t="s">
        <v>17</v>
      </c>
      <c r="D8" s="1" t="s">
        <v>18</v>
      </c>
      <c r="E8" s="1" t="s">
        <v>19</v>
      </c>
      <c r="F8" s="1" t="s">
        <v>19</v>
      </c>
      <c r="G8" s="4" t="s">
        <v>19</v>
      </c>
      <c r="H8" s="1">
        <f>IF(H7="CLASSEMENT",1,H7+1)</f>
        <v>7</v>
      </c>
    </row>
    <row r="9" spans="1:17" x14ac:dyDescent="0.25">
      <c r="A9" s="10">
        <v>43594</v>
      </c>
      <c r="B9" s="3">
        <v>3</v>
      </c>
      <c r="C9" s="11" t="s">
        <v>6</v>
      </c>
      <c r="D9" s="11" t="s">
        <v>11</v>
      </c>
      <c r="E9" s="11" t="s">
        <v>12</v>
      </c>
      <c r="F9" s="11" t="s">
        <v>6</v>
      </c>
      <c r="G9" s="4">
        <v>17</v>
      </c>
      <c r="H9" s="11">
        <f>IF(H8="CLASSEMENT",1,H8+1)</f>
        <v>8</v>
      </c>
    </row>
  </sheetData>
  <pageMargins left="0.7" right="0.7" top="0.75" bottom="0.75" header="0.3" footer="0.3"/>
  <pageSetup paperSize="9" orientation="landscape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96863-3235-4DC5-A555-BD2E4120B0BC}">
  <sheetPr codeName="Feuil3"/>
  <dimension ref="A1:J10"/>
  <sheetViews>
    <sheetView tabSelected="1" zoomScaleNormal="100" workbookViewId="0">
      <selection activeCell="J1" sqref="J1"/>
    </sheetView>
  </sheetViews>
  <sheetFormatPr baseColWidth="10" defaultRowHeight="15" x14ac:dyDescent="0.25"/>
  <cols>
    <col min="1" max="1" width="17.140625" style="1" bestFit="1" customWidth="1"/>
    <col min="2" max="2" width="16.42578125" style="1" bestFit="1" customWidth="1"/>
    <col min="3" max="3" width="14.42578125" style="1" bestFit="1" customWidth="1"/>
    <col min="4" max="4" width="15.7109375" style="1" bestFit="1" customWidth="1"/>
    <col min="5" max="5" width="16.7109375" style="1" bestFit="1" customWidth="1"/>
    <col min="6" max="6" width="17.5703125" style="1" bestFit="1" customWidth="1"/>
    <col min="7" max="7" width="15.7109375" style="1" bestFit="1" customWidth="1"/>
    <col min="8" max="8" width="30.140625" style="1" bestFit="1" customWidth="1"/>
    <col min="9" max="9" width="16.28515625" style="1" bestFit="1" customWidth="1"/>
    <col min="10" max="16384" width="11.42578125" style="1"/>
  </cols>
  <sheetData>
    <row r="1" spans="1:10" x14ac:dyDescent="0.25">
      <c r="A1" s="1">
        <f>_xlfn.MINIFS(BASE[CLASSEMENT],BASE[Date équipe],$J$1)</f>
        <v>1</v>
      </c>
      <c r="I1" s="1" t="s">
        <v>16</v>
      </c>
      <c r="J1" s="2">
        <v>43591</v>
      </c>
    </row>
    <row r="2" spans="1:10" x14ac:dyDescent="0.25">
      <c r="A2" s="1">
        <f>_xlfn.MAXIFS(BASE[CLASSEMENT],BASE[Date équipe],$J$1)</f>
        <v>2</v>
      </c>
    </row>
    <row r="3" spans="1:10" x14ac:dyDescent="0.25">
      <c r="A3" s="1" t="s">
        <v>15</v>
      </c>
      <c r="B3" s="5" t="s">
        <v>0</v>
      </c>
      <c r="C3" s="6" t="s">
        <v>1</v>
      </c>
      <c r="D3" s="6" t="s">
        <v>2</v>
      </c>
      <c r="E3" s="6" t="s">
        <v>3</v>
      </c>
      <c r="F3" s="6" t="s">
        <v>4</v>
      </c>
      <c r="G3" s="6" t="s">
        <v>14</v>
      </c>
      <c r="H3" s="7" t="s">
        <v>5</v>
      </c>
    </row>
    <row r="4" spans="1:10" x14ac:dyDescent="0.25">
      <c r="A4" s="1">
        <f t="shared" ref="A4" si="0">IF(A1=0,"",IF(A3="CLASSEMENT",$A$1,IF(A3&gt;$A$2,"",A3+1)))</f>
        <v>1</v>
      </c>
      <c r="B4" s="2">
        <f>IF(Tableau3[[#This Row],[CLASSEMENT]]="","",INDEX(BASE[],Tableau3[[#This Row],[CLASSEMENT]],COLUMN(BASE[Date équipe])))</f>
        <v>43591</v>
      </c>
      <c r="C4" s="8">
        <f>IF(Tableau3[[#This Row],[CLASSEMENT]]="","",INDEX(BASE[],Tableau3[[#This Row],[CLASSEMENT]],COLUMN(BASE[N° équipe])))</f>
        <v>1</v>
      </c>
      <c r="D4" s="8" t="str">
        <f>IF(Tableau3[[#This Row],[CLASSEMENT]]="","",INDEX(BASE[],Tableau3[[#This Row],[CLASSEMENT]],COLUMN(BASE[Format])))</f>
        <v>0001 - 284G</v>
      </c>
      <c r="E4" s="8" t="str">
        <f>IF(Tableau3[[#This Row],[CLASSEMENT]]="","",INDEX(BASE[],Tableau3[[#This Row],[CLASSEMENT]],COLUMN(BASE[Parfum code])))</f>
        <v>007</v>
      </c>
      <c r="F4" s="8" t="str">
        <f>IF(Tableau3[[#This Row],[CLASSEMENT]]="","",INDEX(BASE[],Tableau3[[#This Row],[CLASSEMENT]],COLUMN(BASE[Parfum lib])))</f>
        <v>FRAISE</v>
      </c>
      <c r="G4" s="8" t="str">
        <f>IF(Tableau3[[#This Row],[CLASSEMENT]]="","",INDEX(BASE[],Tableau3[[#This Row],[CLASSEMENT]],COLUMN(BASE[Format2])))</f>
        <v>0001 - 284G</v>
      </c>
      <c r="H4" s="8">
        <f>IF(Tableau3[[#This Row],[CLASSEMENT]]="","",INDEX(BASE[],Tableau3[[#This Row],[CLASSEMENT]],COLUMN(BASE[Qte réél fab (UEA) 06/05/19])))</f>
        <v>16</v>
      </c>
    </row>
    <row r="5" spans="1:10" x14ac:dyDescent="0.25">
      <c r="A5" s="8">
        <f t="shared" ref="A5:A10" si="1">IF(A2=0,"",IF(A4="CLASSEMENT",$A$1,IF(A4&gt;$A$2,"",A4+1)))</f>
        <v>2</v>
      </c>
      <c r="B5" s="9">
        <f>IF(Tableau3[[#This Row],[CLASSEMENT]]="","",INDEX(BASE[],Tableau3[[#This Row],[CLASSEMENT]],COLUMN(BASE[Date équipe])))</f>
        <v>43591</v>
      </c>
      <c r="C5" s="8">
        <f>IF(Tableau3[[#This Row],[CLASSEMENT]]="","",INDEX(BASE[],Tableau3[[#This Row],[CLASSEMENT]],COLUMN(BASE[N° équipe])))</f>
        <v>1</v>
      </c>
      <c r="D5" s="8" t="str">
        <f>IF(Tableau3[[#This Row],[CLASSEMENT]]="","",INDEX(BASE[],Tableau3[[#This Row],[CLASSEMENT]],COLUMN(BASE[Format])))</f>
        <v>0001 - 284G</v>
      </c>
      <c r="E5" s="8" t="str">
        <f>IF(Tableau3[[#This Row],[CLASSEMENT]]="","",INDEX(BASE[],Tableau3[[#This Row],[CLASSEMENT]],COLUMN(BASE[Parfum code])))</f>
        <v>003</v>
      </c>
      <c r="F5" s="8" t="str">
        <f>IF(Tableau3[[#This Row],[CLASSEMENT]]="","",INDEX(BASE[],Tableau3[[#This Row],[CLASSEMENT]],COLUMN(BASE[Parfum lib])))</f>
        <v>ANANAS-MANGUE</v>
      </c>
      <c r="G5" s="8" t="str">
        <f>IF(Tableau3[[#This Row],[CLASSEMENT]]="","",INDEX(BASE[],Tableau3[[#This Row],[CLASSEMENT]],COLUMN(BASE[Format2])))</f>
        <v>0001 - 284G</v>
      </c>
      <c r="H5" s="8">
        <f>IF(Tableau3[[#This Row],[CLASSEMENT]]="","",INDEX(BASE[],Tableau3[[#This Row],[CLASSEMENT]],COLUMN(BASE[Qte réél fab (UEA) 06/05/19])))</f>
        <v>1</v>
      </c>
    </row>
    <row r="6" spans="1:10" x14ac:dyDescent="0.25">
      <c r="A6" s="8">
        <f t="shared" si="1"/>
        <v>3</v>
      </c>
      <c r="B6" s="9">
        <f>IF(Tableau3[[#This Row],[CLASSEMENT]]="","",INDEX(BASE[],Tableau3[[#This Row],[CLASSEMENT]],COLUMN(BASE[Date équipe])))</f>
        <v>43592</v>
      </c>
      <c r="C6" s="8">
        <f>IF(Tableau3[[#This Row],[CLASSEMENT]]="","",INDEX(BASE[],Tableau3[[#This Row],[CLASSEMENT]],COLUMN(BASE[N° équipe])))</f>
        <v>2</v>
      </c>
      <c r="D6" s="8" t="str">
        <f>IF(Tableau3[[#This Row],[CLASSEMENT]]="","",INDEX(BASE[],Tableau3[[#This Row],[CLASSEMENT]],COLUMN(BASE[Format])))</f>
        <v>0006 - 284G ET 28</v>
      </c>
      <c r="E6" s="8" t="str">
        <f>IF(Tableau3[[#This Row],[CLASSEMENT]]="","",INDEX(BASE[],Tableau3[[#This Row],[CLASSEMENT]],COLUMN(BASE[Parfum code])))</f>
        <v>008</v>
      </c>
      <c r="F6" s="8" t="str">
        <f>IF(Tableau3[[#This Row],[CLASSEMENT]]="","",INDEX(BASE[],Tableau3[[#This Row],[CLASSEMENT]],COLUMN(BASE[Parfum lib])))</f>
        <v>FRAMBOISE</v>
      </c>
      <c r="G6" s="8" t="str">
        <f>IF(Tableau3[[#This Row],[CLASSEMENT]]="","",INDEX(BASE[],Tableau3[[#This Row],[CLASSEMENT]],COLUMN(BASE[Format2])))</f>
        <v>0006 - 284G ET 28</v>
      </c>
      <c r="H6" s="8">
        <f>IF(Tableau3[[#This Row],[CLASSEMENT]]="","",INDEX(BASE[],Tableau3[[#This Row],[CLASSEMENT]],COLUMN(BASE[Qte réél fab (UEA) 06/05/19])))</f>
        <v>4</v>
      </c>
    </row>
    <row r="7" spans="1:10" x14ac:dyDescent="0.25">
      <c r="A7" s="8" t="str">
        <f t="shared" si="1"/>
        <v/>
      </c>
      <c r="B7" s="9" t="str">
        <f>IF(Tableau3[[#This Row],[CLASSEMENT]]="","",INDEX(BASE[],Tableau3[[#This Row],[CLASSEMENT]],COLUMN(BASE[Date équipe])))</f>
        <v/>
      </c>
      <c r="C7" s="8" t="str">
        <f>IF(Tableau3[[#This Row],[CLASSEMENT]]="","",INDEX(BASE[],Tableau3[[#This Row],[CLASSEMENT]],COLUMN(BASE[N° équipe])))</f>
        <v/>
      </c>
      <c r="D7" s="8" t="str">
        <f>IF(Tableau3[[#This Row],[CLASSEMENT]]="","",INDEX(BASE[],Tableau3[[#This Row],[CLASSEMENT]],COLUMN(BASE[Format])))</f>
        <v/>
      </c>
      <c r="E7" s="8" t="str">
        <f>IF(Tableau3[[#This Row],[CLASSEMENT]]="","",INDEX(BASE[],Tableau3[[#This Row],[CLASSEMENT]],COLUMN(BASE[Parfum code])))</f>
        <v/>
      </c>
      <c r="F7" s="8" t="str">
        <f>IF(Tableau3[[#This Row],[CLASSEMENT]]="","",INDEX(BASE[],Tableau3[[#This Row],[CLASSEMENT]],COLUMN(BASE[Parfum lib])))</f>
        <v/>
      </c>
      <c r="G7" s="8" t="str">
        <f>IF(Tableau3[[#This Row],[CLASSEMENT]]="","",INDEX(BASE[],Tableau3[[#This Row],[CLASSEMENT]],COLUMN(BASE[Format2])))</f>
        <v/>
      </c>
      <c r="H7" s="8" t="str">
        <f>IF(Tableau3[[#This Row],[CLASSEMENT]]="","",INDEX(BASE[],Tableau3[[#This Row],[CLASSEMENT]],COLUMN(BASE[Qte réél fab (UEA) 06/05/19])))</f>
        <v/>
      </c>
    </row>
    <row r="8" spans="1:10" x14ac:dyDescent="0.25">
      <c r="A8" s="8" t="str">
        <f t="shared" si="1"/>
        <v/>
      </c>
      <c r="B8" s="9" t="str">
        <f>IF(Tableau3[[#This Row],[CLASSEMENT]]="","",INDEX(BASE[],Tableau3[[#This Row],[CLASSEMENT]],COLUMN(BASE[Date équipe])))</f>
        <v/>
      </c>
      <c r="C8" s="8" t="str">
        <f>IF(Tableau3[[#This Row],[CLASSEMENT]]="","",INDEX(BASE[],Tableau3[[#This Row],[CLASSEMENT]],COLUMN(BASE[N° équipe])))</f>
        <v/>
      </c>
      <c r="D8" s="8" t="str">
        <f>IF(Tableau3[[#This Row],[CLASSEMENT]]="","",INDEX(BASE[],Tableau3[[#This Row],[CLASSEMENT]],COLUMN(BASE[Format])))</f>
        <v/>
      </c>
      <c r="E8" s="8" t="str">
        <f>IF(Tableau3[[#This Row],[CLASSEMENT]]="","",INDEX(BASE[],Tableau3[[#This Row],[CLASSEMENT]],COLUMN(BASE[Parfum code])))</f>
        <v/>
      </c>
      <c r="F8" s="8" t="str">
        <f>IF(Tableau3[[#This Row],[CLASSEMENT]]="","",INDEX(BASE[],Tableau3[[#This Row],[CLASSEMENT]],COLUMN(BASE[Parfum lib])))</f>
        <v/>
      </c>
      <c r="G8" s="8" t="str">
        <f>IF(Tableau3[[#This Row],[CLASSEMENT]]="","",INDEX(BASE[],Tableau3[[#This Row],[CLASSEMENT]],COLUMN(BASE[Format2])))</f>
        <v/>
      </c>
      <c r="H8" s="8" t="str">
        <f>IF(Tableau3[[#This Row],[CLASSEMENT]]="","",INDEX(BASE[],Tableau3[[#This Row],[CLASSEMENT]],COLUMN(BASE[Qte réél fab (UEA) 06/05/19])))</f>
        <v/>
      </c>
    </row>
    <row r="9" spans="1:10" x14ac:dyDescent="0.25">
      <c r="A9" s="8" t="str">
        <f t="shared" si="1"/>
        <v/>
      </c>
      <c r="B9" s="9" t="str">
        <f>IF(Tableau3[[#This Row],[CLASSEMENT]]="","",INDEX(BASE[],Tableau3[[#This Row],[CLASSEMENT]],COLUMN(BASE[Date équipe])))</f>
        <v/>
      </c>
      <c r="C9" s="8" t="str">
        <f>IF(Tableau3[[#This Row],[CLASSEMENT]]="","",INDEX(BASE[],Tableau3[[#This Row],[CLASSEMENT]],COLUMN(BASE[N° équipe])))</f>
        <v/>
      </c>
      <c r="D9" s="8" t="str">
        <f>IF(Tableau3[[#This Row],[CLASSEMENT]]="","",INDEX(BASE[],Tableau3[[#This Row],[CLASSEMENT]],COLUMN(BASE[Format])))</f>
        <v/>
      </c>
      <c r="E9" s="8" t="str">
        <f>IF(Tableau3[[#This Row],[CLASSEMENT]]="","",INDEX(BASE[],Tableau3[[#This Row],[CLASSEMENT]],COLUMN(BASE[Parfum code])))</f>
        <v/>
      </c>
      <c r="F9" s="8" t="str">
        <f>IF(Tableau3[[#This Row],[CLASSEMENT]]="","",INDEX(BASE[],Tableau3[[#This Row],[CLASSEMENT]],COLUMN(BASE[Parfum lib])))</f>
        <v/>
      </c>
      <c r="G9" s="8" t="str">
        <f>IF(Tableau3[[#This Row],[CLASSEMENT]]="","",INDEX(BASE[],Tableau3[[#This Row],[CLASSEMENT]],COLUMN(BASE[Format2])))</f>
        <v/>
      </c>
      <c r="H9" s="8" t="str">
        <f>IF(Tableau3[[#This Row],[CLASSEMENT]]="","",INDEX(BASE[],Tableau3[[#This Row],[CLASSEMENT]],COLUMN(BASE[Qte réél fab (UEA) 06/05/19])))</f>
        <v/>
      </c>
    </row>
    <row r="10" spans="1:10" x14ac:dyDescent="0.25">
      <c r="A10" s="8" t="str">
        <f t="shared" si="1"/>
        <v/>
      </c>
      <c r="B10" s="9" t="str">
        <f>IF(Tableau3[[#This Row],[CLASSEMENT]]="","",INDEX(BASE[],Tableau3[[#This Row],[CLASSEMENT]],COLUMN(BASE[Date équipe])))</f>
        <v/>
      </c>
      <c r="C10" s="8" t="str">
        <f>IF(Tableau3[[#This Row],[CLASSEMENT]]="","",INDEX(BASE[],Tableau3[[#This Row],[CLASSEMENT]],COLUMN(BASE[N° équipe])))</f>
        <v/>
      </c>
      <c r="D10" s="8" t="str">
        <f>IF(Tableau3[[#This Row],[CLASSEMENT]]="","",INDEX(BASE[],Tableau3[[#This Row],[CLASSEMENT]],COLUMN(BASE[Format])))</f>
        <v/>
      </c>
      <c r="E10" s="8" t="str">
        <f>IF(Tableau3[[#This Row],[CLASSEMENT]]="","",INDEX(BASE[],Tableau3[[#This Row],[CLASSEMENT]],COLUMN(BASE[Parfum code])))</f>
        <v/>
      </c>
      <c r="F10" s="8" t="str">
        <f>IF(Tableau3[[#This Row],[CLASSEMENT]]="","",INDEX(BASE[],Tableau3[[#This Row],[CLASSEMENT]],COLUMN(BASE[Parfum lib])))</f>
        <v/>
      </c>
      <c r="G10" s="8" t="str">
        <f>IF(Tableau3[[#This Row],[CLASSEMENT]]="","",INDEX(BASE[],Tableau3[[#This Row],[CLASSEMENT]],COLUMN(BASE[Format2])))</f>
        <v/>
      </c>
      <c r="H10" s="8" t="str">
        <f>IF(Tableau3[[#This Row],[CLASSEMENT]]="","",INDEX(BASE[],Tableau3[[#This Row],[CLASSEMENT]],COLUMN(BASE[Qte réél fab (UEA) 06/05/19])))</f>
        <v/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BDD</vt:lpstr>
      <vt:lpstr>JOURNALIER</vt:lpstr>
      <vt:lpstr>critères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Quentin Margot</cp:lastModifiedBy>
  <dcterms:created xsi:type="dcterms:W3CDTF">2019-05-07T15:03:11Z</dcterms:created>
  <dcterms:modified xsi:type="dcterms:W3CDTF">2019-05-16T13:00:37Z</dcterms:modified>
</cp:coreProperties>
</file>