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120" windowHeight="5625"/>
  </bookViews>
  <sheets>
    <sheet name="DATABASE" sheetId="25" r:id="rId1"/>
    <sheet name="REPORTING" sheetId="4" r:id="rId2"/>
    <sheet name="MAPPING" sheetId="23" r:id="rId3"/>
    <sheet name="Feuille de dialogue" sheetId="27" r:id="rId4"/>
  </sheets>
  <definedNames>
    <definedName name="_xlnm._FilterDatabase" localSheetId="0" hidden="1">DATABASE!$B$1:$P$933</definedName>
    <definedName name="_xlnm._FilterDatabase" localSheetId="2" hidden="1">MAPPING!$A$1:$C$377</definedName>
    <definedName name="MAPPING" localSheetId="0">#REF!</definedName>
    <definedName name="MAPPING">#REF!</definedName>
    <definedName name="MMXII" localSheetId="0">DATABASE!$1:$1048576</definedName>
    <definedName name="MMXII">#REF!</definedName>
    <definedName name="MMXIII" localSheetId="0">#REF!</definedName>
    <definedName name="MMXIII">#REF!</definedName>
    <definedName name="Z_FE4D71F0_9669_4394_B444_07B1B866D037_.wvu.Cols" localSheetId="1" hidden="1">REPORTING!$A:$A</definedName>
    <definedName name="Z_FE4D71F0_9669_4394_B444_07B1B866D037_.wvu.FilterData" localSheetId="2" hidden="1">MAPPING!$A$1:$C$377</definedName>
    <definedName name="Z_FE4D71F0_9669_4394_B444_07B1B866D037_.wvu.Rows" localSheetId="1" hidden="1">REPORTING!$9:$10,REPORTING!$12:$13</definedName>
  </definedNames>
  <calcPr calcId="145621"/>
  <customWorkbookViews>
    <customWorkbookView name="Patrick Glineur - Affichage personnalisé" guid="{FE4D71F0-9669-4394-B444-07B1B866D037}" mergeInterval="0" personalView="1" maximized="1" windowWidth="1600" windowHeight="648" activeSheetId="6"/>
  </customWorkbookViews>
</workbook>
</file>

<file path=xl/calcChain.xml><?xml version="1.0" encoding="utf-8"?>
<calcChain xmlns="http://schemas.openxmlformats.org/spreadsheetml/2006/main">
  <c r="D15" i="4" l="1"/>
  <c r="D14" i="4"/>
  <c r="D12" i="4"/>
  <c r="D3" i="25" l="1"/>
  <c r="D4" i="25"/>
  <c r="D5" i="25"/>
  <c r="D6" i="25"/>
  <c r="D7" i="25"/>
  <c r="D8" i="25"/>
  <c r="D9" i="25"/>
  <c r="D10" i="25"/>
  <c r="D11" i="25"/>
  <c r="D12" i="25"/>
  <c r="D13" i="25"/>
  <c r="D14" i="25"/>
  <c r="D15" i="25"/>
  <c r="D16" i="25"/>
  <c r="D17" i="25"/>
  <c r="D18" i="25"/>
  <c r="D19" i="25"/>
  <c r="D20" i="25"/>
  <c r="D21" i="25"/>
  <c r="D22" i="25"/>
  <c r="D23" i="25"/>
  <c r="D24" i="25"/>
  <c r="D25" i="25"/>
  <c r="D26" i="25"/>
  <c r="D27" i="25"/>
  <c r="D28" i="25"/>
  <c r="D29" i="25"/>
  <c r="D30" i="25"/>
  <c r="D31" i="25"/>
  <c r="D32" i="25"/>
  <c r="D33" i="25"/>
  <c r="D34" i="25"/>
  <c r="D35" i="25"/>
  <c r="D36" i="25"/>
  <c r="D37" i="25"/>
  <c r="D38" i="25"/>
  <c r="D39" i="25"/>
  <c r="D40" i="25"/>
  <c r="D41" i="25"/>
  <c r="D42" i="25"/>
  <c r="D43" i="25"/>
  <c r="D44" i="25"/>
  <c r="D45" i="25"/>
  <c r="D46" i="25"/>
  <c r="D47" i="25"/>
  <c r="D48" i="25"/>
  <c r="D49" i="25"/>
  <c r="D50" i="25"/>
  <c r="D51" i="25"/>
  <c r="D52" i="25"/>
  <c r="D53" i="25"/>
  <c r="D54" i="25"/>
  <c r="D55" i="25"/>
  <c r="D56" i="25"/>
  <c r="D57" i="25"/>
  <c r="D58" i="25"/>
  <c r="D59" i="25"/>
  <c r="D60" i="25"/>
  <c r="D61" i="25"/>
  <c r="D62" i="25"/>
  <c r="D63" i="25"/>
  <c r="D64" i="25"/>
  <c r="D65" i="25"/>
  <c r="D66" i="25"/>
  <c r="D67" i="25"/>
  <c r="D68" i="25"/>
  <c r="D69" i="25"/>
  <c r="D70" i="25"/>
  <c r="D71" i="25"/>
  <c r="D72" i="25"/>
  <c r="D73" i="25"/>
  <c r="D74" i="25"/>
  <c r="D75" i="25"/>
  <c r="D76" i="25"/>
  <c r="D77" i="25"/>
  <c r="D78" i="25"/>
  <c r="D79" i="25"/>
  <c r="D80" i="25"/>
  <c r="D81" i="25"/>
  <c r="D82" i="25"/>
  <c r="D83" i="25"/>
  <c r="D84" i="25"/>
  <c r="D85" i="25"/>
  <c r="D86" i="25"/>
  <c r="D87" i="25"/>
  <c r="D88" i="25"/>
  <c r="D89" i="25"/>
  <c r="D90" i="25"/>
  <c r="D91" i="25"/>
  <c r="D92" i="25"/>
  <c r="D93" i="25"/>
  <c r="D94" i="25"/>
  <c r="D95" i="25"/>
  <c r="D96" i="25"/>
  <c r="D97" i="25"/>
  <c r="D98" i="25"/>
  <c r="D99" i="25"/>
  <c r="D100" i="25"/>
  <c r="D101" i="25"/>
  <c r="D102" i="25"/>
  <c r="D103" i="25"/>
  <c r="D104" i="25"/>
  <c r="D105" i="25"/>
  <c r="D106" i="25"/>
  <c r="D107" i="25"/>
  <c r="D108" i="25"/>
  <c r="D109" i="25"/>
  <c r="D110" i="25"/>
  <c r="D111" i="25"/>
  <c r="D112" i="25"/>
  <c r="D113" i="25"/>
  <c r="D114" i="25"/>
  <c r="D115" i="25"/>
  <c r="D116" i="25"/>
  <c r="D117" i="25"/>
  <c r="D118" i="25"/>
  <c r="D119" i="25"/>
  <c r="D120" i="25"/>
  <c r="D121" i="25"/>
  <c r="D122" i="25"/>
  <c r="D123" i="25"/>
  <c r="D124" i="25"/>
  <c r="D125" i="25"/>
  <c r="D126" i="25"/>
  <c r="D127" i="25"/>
  <c r="D128" i="25"/>
  <c r="D129" i="25"/>
  <c r="D130" i="25"/>
  <c r="D131" i="25"/>
  <c r="D132" i="25"/>
  <c r="D133" i="25"/>
  <c r="D134" i="25"/>
  <c r="D136" i="25"/>
  <c r="D145" i="25"/>
  <c r="D147" i="25"/>
  <c r="D149" i="25"/>
  <c r="D150" i="25"/>
  <c r="D151" i="25"/>
  <c r="D155" i="25"/>
  <c r="D158" i="25"/>
  <c r="D162" i="25"/>
  <c r="D164" i="25"/>
  <c r="D166" i="25"/>
  <c r="D172" i="25"/>
  <c r="D173" i="25"/>
  <c r="D178" i="25"/>
  <c r="D179" i="25"/>
  <c r="D183" i="25"/>
  <c r="D185" i="25"/>
  <c r="D188" i="25"/>
  <c r="D189" i="25"/>
  <c r="D192" i="25"/>
  <c r="D193" i="25"/>
  <c r="D197" i="25"/>
  <c r="D199" i="25"/>
  <c r="D208" i="25"/>
  <c r="D210" i="25"/>
  <c r="D213" i="25"/>
  <c r="D215" i="25"/>
  <c r="D217" i="25"/>
  <c r="D218" i="25"/>
  <c r="D220" i="25"/>
  <c r="D225" i="25"/>
  <c r="D227" i="25"/>
  <c r="D228" i="25"/>
  <c r="D229" i="25"/>
  <c r="D231" i="25"/>
  <c r="D234" i="25"/>
  <c r="D235" i="25"/>
  <c r="D236" i="25"/>
  <c r="D246" i="25"/>
  <c r="D249" i="25"/>
  <c r="D253" i="25"/>
  <c r="D254" i="25"/>
  <c r="D255" i="25"/>
  <c r="D288" i="25"/>
  <c r="D296" i="25"/>
  <c r="D297" i="25"/>
  <c r="D305" i="25"/>
  <c r="D310" i="25"/>
  <c r="D311" i="25"/>
  <c r="D317" i="25"/>
  <c r="D323" i="25"/>
  <c r="D334" i="25"/>
  <c r="D336" i="25"/>
  <c r="D339" i="25"/>
  <c r="D342" i="25"/>
  <c r="D343" i="25"/>
  <c r="D344" i="25"/>
  <c r="D345" i="25"/>
  <c r="D346" i="25"/>
  <c r="D347" i="25"/>
  <c r="D348" i="25"/>
  <c r="D349" i="25"/>
  <c r="D350" i="25"/>
  <c r="D351" i="25"/>
  <c r="D352" i="25"/>
  <c r="D356" i="25"/>
  <c r="D357" i="25"/>
  <c r="D358" i="25"/>
  <c r="D359" i="25"/>
  <c r="D362" i="25"/>
  <c r="D363" i="25"/>
  <c r="D366" i="25"/>
  <c r="D369" i="25"/>
  <c r="D371" i="25"/>
  <c r="D374" i="25"/>
  <c r="D378" i="25"/>
  <c r="D380" i="25"/>
  <c r="D381" i="25"/>
  <c r="D382" i="25"/>
  <c r="D383" i="25"/>
  <c r="D387" i="25"/>
  <c r="D400" i="25"/>
  <c r="D401" i="25"/>
  <c r="D402" i="25"/>
  <c r="D409" i="25"/>
  <c r="D411" i="25"/>
  <c r="D412" i="25"/>
  <c r="D413" i="25"/>
  <c r="D415" i="25"/>
  <c r="D416" i="25"/>
  <c r="D421" i="25"/>
  <c r="D422" i="25"/>
  <c r="D425" i="25"/>
  <c r="D426" i="25"/>
  <c r="D427" i="25"/>
  <c r="D434" i="25"/>
  <c r="D435" i="25"/>
  <c r="D436" i="25"/>
  <c r="D437" i="25"/>
  <c r="D439" i="25"/>
  <c r="D441" i="25"/>
  <c r="D446" i="25"/>
  <c r="D449" i="25"/>
  <c r="D453" i="25"/>
  <c r="D454" i="25"/>
  <c r="D455" i="25"/>
  <c r="D456" i="25"/>
  <c r="D458" i="25"/>
  <c r="D459" i="25"/>
  <c r="D463" i="25"/>
  <c r="D464" i="25"/>
  <c r="D465" i="25"/>
  <c r="D466" i="25"/>
  <c r="D468" i="25"/>
  <c r="D469" i="25"/>
  <c r="D470" i="25"/>
  <c r="D471" i="25"/>
  <c r="D472" i="25"/>
  <c r="D473" i="25"/>
  <c r="D474" i="25"/>
  <c r="D475" i="25"/>
  <c r="D476" i="25"/>
  <c r="D477" i="25"/>
  <c r="D478" i="25"/>
  <c r="D479" i="25"/>
  <c r="D480" i="25"/>
  <c r="D481" i="25"/>
  <c r="D482" i="25"/>
  <c r="D483" i="25"/>
  <c r="D484" i="25"/>
  <c r="D485" i="25"/>
  <c r="D486" i="25"/>
  <c r="D487" i="25"/>
  <c r="D488" i="25"/>
  <c r="D489" i="25"/>
  <c r="D490" i="25"/>
  <c r="D491" i="25"/>
  <c r="D492" i="25"/>
  <c r="D493" i="25"/>
  <c r="D494" i="25"/>
  <c r="D495" i="25"/>
  <c r="D496" i="25"/>
  <c r="D497" i="25"/>
  <c r="D498" i="25"/>
  <c r="D499" i="25"/>
  <c r="D500" i="25"/>
  <c r="D501" i="25"/>
  <c r="D502" i="25"/>
  <c r="D503" i="25"/>
  <c r="D504" i="25"/>
  <c r="D505" i="25"/>
  <c r="D506" i="25"/>
  <c r="D507" i="25"/>
  <c r="D508" i="25"/>
  <c r="D509" i="25"/>
  <c r="D510" i="25"/>
  <c r="D511" i="25"/>
  <c r="D512" i="25"/>
  <c r="D513" i="25"/>
  <c r="D514" i="25"/>
  <c r="D515" i="25"/>
  <c r="D516" i="25"/>
  <c r="D517" i="25"/>
  <c r="D518" i="25"/>
  <c r="D519" i="25"/>
  <c r="D520" i="25"/>
  <c r="D521" i="25"/>
  <c r="D522" i="25"/>
  <c r="D523" i="25"/>
  <c r="D524" i="25"/>
  <c r="D525" i="25"/>
  <c r="D526" i="25"/>
  <c r="D527" i="25"/>
  <c r="D528" i="25"/>
  <c r="D529" i="25"/>
  <c r="D530" i="25"/>
  <c r="D531" i="25"/>
  <c r="D532" i="25"/>
  <c r="D533" i="25"/>
  <c r="D534" i="25"/>
  <c r="D535" i="25"/>
  <c r="D536" i="25"/>
  <c r="D537" i="25"/>
  <c r="D538" i="25"/>
  <c r="D539" i="25"/>
  <c r="D540" i="25"/>
  <c r="D541" i="25"/>
  <c r="D542" i="25"/>
  <c r="D543" i="25"/>
  <c r="D544" i="25"/>
  <c r="D545" i="25"/>
  <c r="D546" i="25"/>
  <c r="D547" i="25"/>
  <c r="D548" i="25"/>
  <c r="D549" i="25"/>
  <c r="D550" i="25"/>
  <c r="D551" i="25"/>
  <c r="D552" i="25"/>
  <c r="D553" i="25"/>
  <c r="D554" i="25"/>
  <c r="D555" i="25"/>
  <c r="D556" i="25"/>
  <c r="D557" i="25"/>
  <c r="D558" i="25"/>
  <c r="D559" i="25"/>
  <c r="D560" i="25"/>
  <c r="D561" i="25"/>
  <c r="D562" i="25"/>
  <c r="D563" i="25"/>
  <c r="D564" i="25"/>
  <c r="D565" i="25"/>
  <c r="D566" i="25"/>
  <c r="D567" i="25"/>
  <c r="D568" i="25"/>
  <c r="D569" i="25"/>
  <c r="D570" i="25"/>
  <c r="D571" i="25"/>
  <c r="D572" i="25"/>
  <c r="D573" i="25"/>
  <c r="D574" i="25"/>
  <c r="D575" i="25"/>
  <c r="D576" i="25"/>
  <c r="D577" i="25"/>
  <c r="D578" i="25"/>
  <c r="D579" i="25"/>
  <c r="D580" i="25"/>
  <c r="D581" i="25"/>
  <c r="D582" i="25"/>
  <c r="D583" i="25"/>
  <c r="D584" i="25"/>
  <c r="D585" i="25"/>
  <c r="D586" i="25"/>
  <c r="D587" i="25"/>
  <c r="D588" i="25"/>
  <c r="D589" i="25"/>
  <c r="D590" i="25"/>
  <c r="D591" i="25"/>
  <c r="D592" i="25"/>
  <c r="D593" i="25"/>
  <c r="D594" i="25"/>
  <c r="D595" i="25"/>
  <c r="D596" i="25"/>
  <c r="D597" i="25"/>
  <c r="D598" i="25"/>
  <c r="D599" i="25"/>
  <c r="D600" i="25"/>
  <c r="D602" i="25"/>
  <c r="D611" i="25"/>
  <c r="D613" i="25"/>
  <c r="D615" i="25"/>
  <c r="D616" i="25"/>
  <c r="D617" i="25"/>
  <c r="D621" i="25"/>
  <c r="D624" i="25"/>
  <c r="D628" i="25"/>
  <c r="D630" i="25"/>
  <c r="D632" i="25"/>
  <c r="D638" i="25"/>
  <c r="D639" i="25"/>
  <c r="D644" i="25"/>
  <c r="D645" i="25"/>
  <c r="D649" i="25"/>
  <c r="D651" i="25"/>
  <c r="D654" i="25"/>
  <c r="D655" i="25"/>
  <c r="D658" i="25"/>
  <c r="D659" i="25"/>
  <c r="D663" i="25"/>
  <c r="D665" i="25"/>
  <c r="D674" i="25"/>
  <c r="D676" i="25"/>
  <c r="D679" i="25"/>
  <c r="D681" i="25"/>
  <c r="D683" i="25"/>
  <c r="D684" i="25"/>
  <c r="D686" i="25"/>
  <c r="D691" i="25"/>
  <c r="D693" i="25"/>
  <c r="D694" i="25"/>
  <c r="D695" i="25"/>
  <c r="D697" i="25"/>
  <c r="D700" i="25"/>
  <c r="D701" i="25"/>
  <c r="D702" i="25"/>
  <c r="D712" i="25"/>
  <c r="D715" i="25"/>
  <c r="D719" i="25"/>
  <c r="D720" i="25"/>
  <c r="D721" i="25"/>
  <c r="D754" i="25"/>
  <c r="D762" i="25"/>
  <c r="D763" i="25"/>
  <c r="D771" i="25"/>
  <c r="D776" i="25"/>
  <c r="D777" i="25"/>
  <c r="D783" i="25"/>
  <c r="D789" i="25"/>
  <c r="D800" i="25"/>
  <c r="D802" i="25"/>
  <c r="D805" i="25"/>
  <c r="D808" i="25"/>
  <c r="D809" i="25"/>
  <c r="D810" i="25"/>
  <c r="D811" i="25"/>
  <c r="D812" i="25"/>
  <c r="D813" i="25"/>
  <c r="D814" i="25"/>
  <c r="D815" i="25"/>
  <c r="D816" i="25"/>
  <c r="D817" i="25"/>
  <c r="D818" i="25"/>
  <c r="D822" i="25"/>
  <c r="D823" i="25"/>
  <c r="D824" i="25"/>
  <c r="D825" i="25"/>
  <c r="D828" i="25"/>
  <c r="D829" i="25"/>
  <c r="D832" i="25"/>
  <c r="D835" i="25"/>
  <c r="D837" i="25"/>
  <c r="D840" i="25"/>
  <c r="D844" i="25"/>
  <c r="D846" i="25"/>
  <c r="D847" i="25"/>
  <c r="D848" i="25"/>
  <c r="D849" i="25"/>
  <c r="D853" i="25"/>
  <c r="D866" i="25"/>
  <c r="D867" i="25"/>
  <c r="D868" i="25"/>
  <c r="D875" i="25"/>
  <c r="D877" i="25"/>
  <c r="D878" i="25"/>
  <c r="D879" i="25"/>
  <c r="D881" i="25"/>
  <c r="D882" i="25"/>
  <c r="D887" i="25"/>
  <c r="D888" i="25"/>
  <c r="D891" i="25"/>
  <c r="D892" i="25"/>
  <c r="D893" i="25"/>
  <c r="D900" i="25"/>
  <c r="D901" i="25"/>
  <c r="D902" i="25"/>
  <c r="D903" i="25"/>
  <c r="D905" i="25"/>
  <c r="D907" i="25"/>
  <c r="D912" i="25"/>
  <c r="D915" i="25"/>
  <c r="D919" i="25"/>
  <c r="D920" i="25"/>
  <c r="D921" i="25"/>
  <c r="D922" i="25"/>
  <c r="D924" i="25"/>
  <c r="D925" i="25"/>
  <c r="D929" i="25"/>
  <c r="D930" i="25"/>
  <c r="D931" i="25"/>
  <c r="D932" i="25"/>
  <c r="D2" i="25"/>
  <c r="O12" i="4" l="1"/>
  <c r="M13" i="4"/>
  <c r="M12" i="4"/>
  <c r="M9" i="4"/>
  <c r="M8" i="4"/>
  <c r="E13" i="4"/>
  <c r="E12" i="4"/>
  <c r="E9" i="4"/>
  <c r="E8" i="4"/>
  <c r="M16" i="4"/>
  <c r="E16" i="4"/>
  <c r="E32" i="4"/>
  <c r="E18" i="4"/>
  <c r="E19" i="4"/>
  <c r="E17" i="4"/>
  <c r="F17" i="4"/>
  <c r="M20" i="4"/>
  <c r="E15" i="4"/>
  <c r="F15" i="4"/>
  <c r="K15" i="4"/>
  <c r="G9" i="4"/>
  <c r="K24" i="4"/>
  <c r="K20" i="4"/>
  <c r="K16" i="4"/>
  <c r="O16" i="4"/>
  <c r="M18" i="4"/>
  <c r="N18" i="4"/>
  <c r="E24" i="4"/>
  <c r="F24" i="4"/>
  <c r="E20" i="4"/>
  <c r="E21" i="4"/>
  <c r="F21" i="4"/>
  <c r="K36" i="4"/>
  <c r="G10" i="4"/>
  <c r="E29" i="4"/>
  <c r="E36" i="4"/>
  <c r="O9" i="4"/>
  <c r="K18" i="4"/>
  <c r="M26" i="4"/>
  <c r="N26" i="4"/>
  <c r="E39" i="4"/>
  <c r="E30" i="4"/>
  <c r="K39" i="4"/>
  <c r="O10" i="4"/>
  <c r="M29" i="4"/>
  <c r="E22" i="4"/>
  <c r="F22" i="4"/>
  <c r="E35" i="4"/>
  <c r="K17" i="4"/>
  <c r="K29" i="4"/>
  <c r="C34" i="4"/>
  <c r="G34" i="4" s="1"/>
  <c r="H34" i="4" s="1"/>
  <c r="G18" i="4"/>
  <c r="H18" i="4"/>
  <c r="M23" i="4"/>
  <c r="N23" i="4"/>
  <c r="M33" i="4"/>
  <c r="E25" i="4"/>
  <c r="F25" i="4"/>
  <c r="E26" i="4"/>
  <c r="E23" i="4"/>
  <c r="G23" i="4"/>
  <c r="H23" i="4"/>
  <c r="M30" i="4"/>
  <c r="E33" i="4"/>
  <c r="E34" i="4"/>
  <c r="K22" i="4"/>
  <c r="K33" i="4"/>
  <c r="K26" i="4"/>
  <c r="K35" i="4"/>
  <c r="K37" i="4"/>
  <c r="K19" i="4"/>
  <c r="G19" i="4"/>
  <c r="H19" i="4" s="1"/>
  <c r="M17" i="4"/>
  <c r="N17" i="4"/>
  <c r="M22" i="4"/>
  <c r="N22" i="4"/>
  <c r="M15" i="4"/>
  <c r="M21" i="4"/>
  <c r="N21" i="4"/>
  <c r="M19" i="4"/>
  <c r="N19" i="4"/>
  <c r="M32" i="4"/>
  <c r="M25" i="4"/>
  <c r="N25" i="4"/>
  <c r="M35" i="4"/>
  <c r="M36" i="4"/>
  <c r="O36" i="4"/>
  <c r="P36" i="4"/>
  <c r="M39" i="4"/>
  <c r="K30" i="4"/>
  <c r="K25" i="4"/>
  <c r="M24" i="4"/>
  <c r="K32" i="4"/>
  <c r="K23" i="4"/>
  <c r="K21" i="4"/>
  <c r="E11" i="4"/>
  <c r="F11" i="4"/>
  <c r="M11" i="4"/>
  <c r="N11" i="4"/>
  <c r="G17" i="4"/>
  <c r="H17" i="4"/>
  <c r="G16" i="4"/>
  <c r="H16" i="4"/>
  <c r="N12" i="4"/>
  <c r="N20" i="4"/>
  <c r="G32" i="4"/>
  <c r="H32" i="4" s="1"/>
  <c r="F16" i="4"/>
  <c r="F18" i="4"/>
  <c r="N16" i="4"/>
  <c r="F19" i="4"/>
  <c r="F12" i="4"/>
  <c r="O15" i="4"/>
  <c r="P15" i="4"/>
  <c r="G15" i="4"/>
  <c r="H15" i="4" s="1"/>
  <c r="O20" i="4"/>
  <c r="P20" i="4"/>
  <c r="G20" i="4"/>
  <c r="H20" i="4" s="1"/>
  <c r="G26" i="4"/>
  <c r="H26" i="4" s="1"/>
  <c r="O24" i="4"/>
  <c r="G24" i="4"/>
  <c r="H24" i="4"/>
  <c r="G29" i="4"/>
  <c r="H29" i="4" s="1"/>
  <c r="O29" i="4"/>
  <c r="P29" i="4"/>
  <c r="O18" i="4"/>
  <c r="P18" i="4"/>
  <c r="O39" i="4"/>
  <c r="P39" i="4"/>
  <c r="C11" i="4"/>
  <c r="G11" i="4" s="1"/>
  <c r="H11" i="4" s="1"/>
  <c r="G12" i="4"/>
  <c r="O17" i="4"/>
  <c r="O22" i="4"/>
  <c r="O30" i="4"/>
  <c r="P30" i="4"/>
  <c r="O33" i="4"/>
  <c r="P33" i="4"/>
  <c r="G33" i="4"/>
  <c r="H33" i="4" s="1"/>
  <c r="F26" i="4"/>
  <c r="O23" i="4"/>
  <c r="P23" i="4"/>
  <c r="G22" i="4"/>
  <c r="H22" i="4" s="1"/>
  <c r="E37" i="4"/>
  <c r="G36" i="4"/>
  <c r="H36" i="4" s="1"/>
  <c r="O19" i="4"/>
  <c r="G25" i="4"/>
  <c r="H25" i="4" s="1"/>
  <c r="G39" i="4"/>
  <c r="H39" i="4" s="1"/>
  <c r="G35" i="4"/>
  <c r="H35" i="4" s="1"/>
  <c r="O32" i="4"/>
  <c r="P32" i="4"/>
  <c r="O26" i="4"/>
  <c r="P26" i="4"/>
  <c r="E14" i="4"/>
  <c r="E28" i="4" s="1"/>
  <c r="N15" i="4"/>
  <c r="C8" i="4"/>
  <c r="G8" i="4" s="1"/>
  <c r="H8" i="4" s="1"/>
  <c r="K8" i="4"/>
  <c r="L20" i="4" s="1"/>
  <c r="F20" i="4"/>
  <c r="O25" i="4"/>
  <c r="P25" i="4"/>
  <c r="M37" i="4"/>
  <c r="O37" i="4"/>
  <c r="P37" i="4"/>
  <c r="C37" i="4"/>
  <c r="G37" i="4" s="1"/>
  <c r="H37" i="4" s="1"/>
  <c r="M34" i="4"/>
  <c r="G30" i="4"/>
  <c r="H30" i="4"/>
  <c r="E27" i="4"/>
  <c r="F27" i="4"/>
  <c r="F23" i="4"/>
  <c r="C27" i="4"/>
  <c r="N24" i="4"/>
  <c r="K11" i="4"/>
  <c r="O21" i="4"/>
  <c r="P21" i="4"/>
  <c r="G21" i="4"/>
  <c r="H21" i="4"/>
  <c r="O35" i="4"/>
  <c r="P35" i="4"/>
  <c r="P24" i="4"/>
  <c r="M27" i="4"/>
  <c r="N27" i="4"/>
  <c r="K34" i="4"/>
  <c r="K27" i="4"/>
  <c r="M14" i="4"/>
  <c r="N14" i="4" s="1"/>
  <c r="P16" i="4"/>
  <c r="P17" i="4"/>
  <c r="P22" i="4"/>
  <c r="P19" i="4"/>
  <c r="D18" i="4"/>
  <c r="D25" i="4"/>
  <c r="O34" i="4"/>
  <c r="P34" i="4"/>
  <c r="O27" i="4"/>
  <c r="P27" i="4"/>
  <c r="L17" i="4" l="1"/>
  <c r="O8" i="4"/>
  <c r="P8" i="4" s="1"/>
  <c r="L26" i="4"/>
  <c r="L24" i="4"/>
  <c r="L19" i="4"/>
  <c r="L16" i="4"/>
  <c r="L25" i="4"/>
  <c r="L27" i="4"/>
  <c r="L22" i="4"/>
  <c r="L23" i="4"/>
  <c r="L21" i="4"/>
  <c r="L15" i="4"/>
  <c r="L11" i="4"/>
  <c r="L18" i="4"/>
  <c r="G27" i="4"/>
  <c r="H27" i="4" s="1"/>
  <c r="E31" i="4"/>
  <c r="F28" i="4"/>
  <c r="L12" i="4"/>
  <c r="F14" i="4"/>
  <c r="O11" i="4"/>
  <c r="P11" i="4" s="1"/>
  <c r="K14" i="4"/>
  <c r="M28" i="4"/>
  <c r="D20" i="4"/>
  <c r="C14" i="4"/>
  <c r="G14" i="4" s="1"/>
  <c r="H14" i="4" s="1"/>
  <c r="D26" i="4"/>
  <c r="D22" i="4"/>
  <c r="D24" i="4"/>
  <c r="C28" i="4"/>
  <c r="D16" i="4"/>
  <c r="D11" i="4"/>
  <c r="D17" i="4"/>
  <c r="D21" i="4"/>
  <c r="D27" i="4"/>
  <c r="D19" i="4"/>
  <c r="D23" i="4"/>
  <c r="E38" i="4" l="1"/>
  <c r="F31" i="4"/>
  <c r="M31" i="4"/>
  <c r="N28" i="4"/>
  <c r="O14" i="4"/>
  <c r="P14" i="4" s="1"/>
  <c r="L14" i="4"/>
  <c r="K28" i="4"/>
  <c r="D28" i="4"/>
  <c r="G28" i="4"/>
  <c r="H28" i="4" s="1"/>
  <c r="C31" i="4"/>
  <c r="E40" i="4" l="1"/>
  <c r="F40" i="4" s="1"/>
  <c r="F38" i="4"/>
  <c r="O28" i="4"/>
  <c r="P28" i="4" s="1"/>
  <c r="L28" i="4"/>
  <c r="K31" i="4"/>
  <c r="M38" i="4"/>
  <c r="N31" i="4"/>
  <c r="D31" i="4"/>
  <c r="G31" i="4"/>
  <c r="H31" i="4" s="1"/>
  <c r="C38" i="4"/>
  <c r="L31" i="4" l="1"/>
  <c r="O31" i="4"/>
  <c r="P31" i="4" s="1"/>
  <c r="K38" i="4"/>
  <c r="N38" i="4"/>
  <c r="M40" i="4"/>
  <c r="N40" i="4" s="1"/>
  <c r="D38" i="4"/>
  <c r="C40" i="4"/>
  <c r="G38" i="4"/>
  <c r="H38" i="4" s="1"/>
  <c r="L38" i="4" l="1"/>
  <c r="K40" i="4"/>
  <c r="O38" i="4"/>
  <c r="P38" i="4" s="1"/>
  <c r="D40" i="4"/>
  <c r="G40" i="4"/>
  <c r="H40" i="4" s="1"/>
  <c r="C41" i="4"/>
  <c r="D926" i="25"/>
  <c r="D460" i="25"/>
  <c r="D917" i="25"/>
  <c r="D451" i="25"/>
  <c r="D911" i="25"/>
  <c r="D445" i="25"/>
  <c r="D906" i="25"/>
  <c r="D440" i="25"/>
  <c r="D898" i="25"/>
  <c r="D432" i="25"/>
  <c r="D894" i="25"/>
  <c r="D428" i="25"/>
  <c r="D886" i="25"/>
  <c r="D420" i="25"/>
  <c r="D880" i="25"/>
  <c r="D414" i="25"/>
  <c r="D872" i="25"/>
  <c r="D406" i="25"/>
  <c r="D865" i="25"/>
  <c r="D399" i="25"/>
  <c r="D858" i="25"/>
  <c r="D392" i="25"/>
  <c r="D854" i="25"/>
  <c r="D388" i="25"/>
  <c r="D845" i="25"/>
  <c r="D379" i="25"/>
  <c r="D839" i="25"/>
  <c r="D373" i="25"/>
  <c r="D833" i="25"/>
  <c r="D367" i="25"/>
  <c r="D826" i="25"/>
  <c r="D360" i="25"/>
  <c r="D807" i="25"/>
  <c r="D341" i="25"/>
  <c r="D801" i="25"/>
  <c r="D335" i="25"/>
  <c r="D796" i="25"/>
  <c r="D330" i="25"/>
  <c r="D792" i="25"/>
  <c r="D326" i="25"/>
  <c r="D787" i="25"/>
  <c r="D321" i="25"/>
  <c r="D782" i="25"/>
  <c r="D316" i="25"/>
  <c r="D778" i="25"/>
  <c r="D312" i="25"/>
  <c r="D774" i="25"/>
  <c r="D308" i="25"/>
  <c r="D769" i="25"/>
  <c r="D303" i="25"/>
  <c r="D765" i="25"/>
  <c r="D299" i="25"/>
  <c r="D759" i="25"/>
  <c r="D293" i="25"/>
  <c r="D755" i="25"/>
  <c r="D289" i="25"/>
  <c r="D750" i="25"/>
  <c r="D284" i="25"/>
  <c r="D746" i="25"/>
  <c r="D280" i="25"/>
  <c r="D742" i="25"/>
  <c r="D276" i="25"/>
  <c r="D738" i="25"/>
  <c r="D272" i="25"/>
  <c r="D734" i="25"/>
  <c r="D268" i="25"/>
  <c r="D730" i="25"/>
  <c r="D264" i="25"/>
  <c r="D726" i="25"/>
  <c r="D260" i="25"/>
  <c r="D722" i="25"/>
  <c r="D256" i="25"/>
  <c r="D714" i="25"/>
  <c r="D248" i="25"/>
  <c r="D243" i="25"/>
  <c r="D709" i="25"/>
  <c r="D239" i="25"/>
  <c r="D705" i="25"/>
  <c r="D232" i="25"/>
  <c r="D698" i="25"/>
  <c r="D689" i="25"/>
  <c r="D223" i="25"/>
  <c r="D216" i="25"/>
  <c r="D682" i="25"/>
  <c r="D675" i="25"/>
  <c r="D209" i="25"/>
  <c r="D204" i="25"/>
  <c r="D670" i="25"/>
  <c r="D200" i="25"/>
  <c r="D666" i="25"/>
  <c r="D660" i="25"/>
  <c r="D194" i="25"/>
  <c r="D652" i="25"/>
  <c r="D186" i="25"/>
  <c r="D180" i="25"/>
  <c r="D646" i="25"/>
  <c r="D640" i="25"/>
  <c r="D174" i="25"/>
  <c r="D168" i="25"/>
  <c r="D634" i="25"/>
  <c r="D629" i="25"/>
  <c r="D163" i="25"/>
  <c r="D157" i="25"/>
  <c r="D623" i="25"/>
  <c r="D618" i="25"/>
  <c r="D152" i="25"/>
  <c r="D609" i="25"/>
  <c r="D143" i="25"/>
  <c r="D605" i="25"/>
  <c r="D139" i="25"/>
  <c r="D603" i="25"/>
  <c r="D137" i="25"/>
  <c r="D141" i="25"/>
  <c r="D607" i="25"/>
  <c r="D612" i="25"/>
  <c r="D146" i="25"/>
  <c r="D620" i="25"/>
  <c r="D154" i="25"/>
  <c r="D626" i="25"/>
  <c r="D160" i="25"/>
  <c r="D636" i="25"/>
  <c r="D170" i="25"/>
  <c r="D176" i="25"/>
  <c r="D642" i="25"/>
  <c r="D648" i="25"/>
  <c r="D182" i="25"/>
  <c r="D656" i="25"/>
  <c r="D190" i="25"/>
  <c r="D196" i="25"/>
  <c r="D662" i="25"/>
  <c r="D668" i="25"/>
  <c r="D202" i="25"/>
  <c r="D672" i="25"/>
  <c r="D206" i="25"/>
  <c r="D212" i="25"/>
  <c r="D678" i="25"/>
  <c r="D687" i="25"/>
  <c r="D221" i="25"/>
  <c r="D692" i="25"/>
  <c r="D226" i="25"/>
  <c r="D703" i="25"/>
  <c r="D237" i="25"/>
  <c r="D707" i="25"/>
  <c r="D241" i="25"/>
  <c r="D711" i="25"/>
  <c r="D245" i="25"/>
  <c r="D251" i="25"/>
  <c r="D717" i="25"/>
  <c r="D724" i="25"/>
  <c r="D258" i="25"/>
  <c r="D728" i="25"/>
  <c r="D262" i="25"/>
  <c r="D732" i="25"/>
  <c r="D266" i="25"/>
  <c r="D736" i="25"/>
  <c r="D270" i="25"/>
  <c r="D740" i="25"/>
  <c r="D274" i="25"/>
  <c r="D744" i="25"/>
  <c r="D278" i="25"/>
  <c r="D282" i="25"/>
  <c r="D748" i="25"/>
  <c r="D467" i="25"/>
  <c r="D933" i="25"/>
  <c r="D457" i="25"/>
  <c r="D923" i="25"/>
  <c r="D450" i="25"/>
  <c r="D916" i="25"/>
  <c r="D444" i="25"/>
  <c r="D910" i="25"/>
  <c r="D431" i="25"/>
  <c r="D897" i="25"/>
  <c r="D424" i="25"/>
  <c r="D890" i="25"/>
  <c r="D419" i="25"/>
  <c r="D885" i="25"/>
  <c r="D410" i="25"/>
  <c r="D876" i="25"/>
  <c r="D405" i="25"/>
  <c r="D871" i="25"/>
  <c r="D398" i="25"/>
  <c r="D864" i="25"/>
  <c r="D395" i="25"/>
  <c r="D861" i="25"/>
  <c r="D391" i="25"/>
  <c r="D857" i="25"/>
  <c r="D386" i="25"/>
  <c r="D852" i="25"/>
  <c r="D377" i="25"/>
  <c r="D843" i="25"/>
  <c r="D372" i="25"/>
  <c r="D838" i="25"/>
  <c r="D365" i="25"/>
  <c r="D831" i="25"/>
  <c r="D355" i="25"/>
  <c r="D821" i="25"/>
  <c r="D340" i="25"/>
  <c r="D806" i="25"/>
  <c r="D333" i="25"/>
  <c r="D799" i="25"/>
  <c r="D329" i="25"/>
  <c r="D795" i="25"/>
  <c r="D325" i="25"/>
  <c r="D791" i="25"/>
  <c r="D320" i="25"/>
  <c r="D786" i="25"/>
  <c r="D315" i="25"/>
  <c r="D781" i="25"/>
  <c r="D307" i="25"/>
  <c r="D773" i="25"/>
  <c r="D302" i="25"/>
  <c r="D768" i="25"/>
  <c r="D298" i="25"/>
  <c r="D764" i="25"/>
  <c r="D292" i="25"/>
  <c r="D758" i="25"/>
  <c r="D287" i="25"/>
  <c r="D753" i="25"/>
  <c r="D283" i="25"/>
  <c r="D749" i="25"/>
  <c r="D279" i="25"/>
  <c r="D745" i="25"/>
  <c r="D741" i="25"/>
  <c r="D275" i="25"/>
  <c r="D737" i="25"/>
  <c r="D271" i="25"/>
  <c r="D733" i="25"/>
  <c r="D267" i="25"/>
  <c r="D729" i="25"/>
  <c r="D263" i="25"/>
  <c r="D725" i="25"/>
  <c r="D259" i="25"/>
  <c r="D252" i="25"/>
  <c r="D718" i="25"/>
  <c r="D713" i="25"/>
  <c r="D247" i="25"/>
  <c r="D242" i="25"/>
  <c r="D708" i="25"/>
  <c r="D238" i="25"/>
  <c r="D704" i="25"/>
  <c r="D230" i="25"/>
  <c r="D696" i="25"/>
  <c r="D222" i="25"/>
  <c r="D688" i="25"/>
  <c r="D214" i="25"/>
  <c r="D680" i="25"/>
  <c r="D207" i="25"/>
  <c r="D673" i="25"/>
  <c r="D203" i="25"/>
  <c r="D669" i="25"/>
  <c r="D198" i="25"/>
  <c r="D664" i="25"/>
  <c r="D191" i="25"/>
  <c r="D657" i="25"/>
  <c r="D650" i="25"/>
  <c r="D184" i="25"/>
  <c r="D177" i="25"/>
  <c r="D643" i="25"/>
  <c r="D171" i="25"/>
  <c r="D637" i="25"/>
  <c r="D167" i="25"/>
  <c r="D633" i="25"/>
  <c r="D627" i="25"/>
  <c r="D161" i="25"/>
  <c r="D156" i="25"/>
  <c r="D622" i="25"/>
  <c r="D148" i="25"/>
  <c r="D614" i="25"/>
  <c r="D142" i="25"/>
  <c r="D608" i="25"/>
  <c r="D138" i="25"/>
  <c r="D604" i="25"/>
  <c r="D462" i="25"/>
  <c r="D928" i="25"/>
  <c r="D448" i="25"/>
  <c r="D914" i="25"/>
  <c r="D443" i="25"/>
  <c r="D909" i="25"/>
  <c r="D438" i="25"/>
  <c r="D904" i="25"/>
  <c r="D430" i="25"/>
  <c r="D896" i="25"/>
  <c r="D423" i="25"/>
  <c r="D889" i="25"/>
  <c r="D418" i="25"/>
  <c r="D884" i="25"/>
  <c r="D408" i="25"/>
  <c r="D874" i="25"/>
  <c r="D404" i="25"/>
  <c r="D870" i="25"/>
  <c r="D397" i="25"/>
  <c r="D863" i="25"/>
  <c r="D394" i="25"/>
  <c r="D860" i="25"/>
  <c r="D390" i="25"/>
  <c r="D856" i="25"/>
  <c r="D385" i="25"/>
  <c r="D851" i="25"/>
  <c r="D376" i="25"/>
  <c r="D842" i="25"/>
  <c r="D370" i="25"/>
  <c r="D836" i="25"/>
  <c r="D364" i="25"/>
  <c r="D830" i="25"/>
  <c r="D354" i="25"/>
  <c r="D820" i="25"/>
  <c r="D338" i="25"/>
  <c r="D804" i="25"/>
  <c r="D332" i="25"/>
  <c r="D798" i="25"/>
  <c r="D328" i="25"/>
  <c r="D794" i="25"/>
  <c r="D324" i="25"/>
  <c r="D790" i="25"/>
  <c r="D319" i="25"/>
  <c r="D785" i="25"/>
  <c r="D780" i="25"/>
  <c r="D314" i="25"/>
  <c r="D772" i="25"/>
  <c r="D306" i="25"/>
  <c r="D301" i="25"/>
  <c r="D767" i="25"/>
  <c r="D761" i="25"/>
  <c r="D295" i="25"/>
  <c r="D757" i="25"/>
  <c r="D291" i="25"/>
  <c r="D752" i="25"/>
  <c r="D286" i="25"/>
  <c r="D927" i="25"/>
  <c r="D461" i="25"/>
  <c r="D918" i="25"/>
  <c r="D452" i="25"/>
  <c r="D913" i="25"/>
  <c r="D447" i="25"/>
  <c r="D908" i="25"/>
  <c r="D442" i="25"/>
  <c r="D899" i="25"/>
  <c r="D433" i="25"/>
  <c r="D895" i="25"/>
  <c r="D429" i="25"/>
  <c r="D883" i="25"/>
  <c r="D417" i="25"/>
  <c r="D873" i="25"/>
  <c r="D407" i="25"/>
  <c r="D869" i="25"/>
  <c r="D403" i="25"/>
  <c r="D862" i="25"/>
  <c r="D396" i="25"/>
  <c r="D859" i="25"/>
  <c r="D393" i="25"/>
  <c r="D855" i="25"/>
  <c r="D389" i="25"/>
  <c r="D850" i="25"/>
  <c r="D384" i="25"/>
  <c r="D841" i="25"/>
  <c r="D375" i="25"/>
  <c r="D834" i="25"/>
  <c r="D368" i="25"/>
  <c r="D827" i="25"/>
  <c r="D361" i="25"/>
  <c r="D819" i="25"/>
  <c r="D353" i="25"/>
  <c r="D803" i="25"/>
  <c r="D337" i="25"/>
  <c r="D797" i="25"/>
  <c r="D331" i="25"/>
  <c r="D793" i="25"/>
  <c r="D327" i="25"/>
  <c r="D788" i="25"/>
  <c r="D322" i="25"/>
  <c r="D784" i="25"/>
  <c r="D318" i="25"/>
  <c r="D779" i="25"/>
  <c r="D313" i="25"/>
  <c r="D775" i="25"/>
  <c r="D309" i="25"/>
  <c r="D770" i="25"/>
  <c r="D304" i="25"/>
  <c r="D766" i="25"/>
  <c r="D300" i="25"/>
  <c r="D760" i="25"/>
  <c r="D294" i="25"/>
  <c r="D756" i="25"/>
  <c r="D290" i="25"/>
  <c r="D751" i="25"/>
  <c r="D285" i="25"/>
  <c r="D747" i="25"/>
  <c r="D281" i="25"/>
  <c r="D743" i="25"/>
  <c r="D277" i="25"/>
  <c r="D739" i="25"/>
  <c r="D273" i="25"/>
  <c r="D735" i="25"/>
  <c r="D269" i="25"/>
  <c r="D731" i="25"/>
  <c r="D265" i="25"/>
  <c r="D727" i="25"/>
  <c r="D261" i="25"/>
  <c r="D723" i="25"/>
  <c r="D257" i="25"/>
  <c r="D716" i="25"/>
  <c r="D250" i="25"/>
  <c r="D710" i="25"/>
  <c r="D244" i="25"/>
  <c r="D706" i="25"/>
  <c r="D240" i="25"/>
  <c r="D699" i="25"/>
  <c r="D233" i="25"/>
  <c r="D224" i="25"/>
  <c r="D690" i="25"/>
  <c r="D685" i="25"/>
  <c r="D219" i="25"/>
  <c r="D677" i="25"/>
  <c r="D211" i="25"/>
  <c r="D671" i="25"/>
  <c r="D205" i="25"/>
  <c r="D667" i="25"/>
  <c r="D201" i="25"/>
  <c r="D661" i="25"/>
  <c r="D195" i="25"/>
  <c r="D653" i="25"/>
  <c r="D187" i="25"/>
  <c r="D647" i="25"/>
  <c r="D181" i="25"/>
  <c r="D641" i="25"/>
  <c r="D175" i="25"/>
  <c r="D635" i="25"/>
  <c r="D169" i="25"/>
  <c r="D165" i="25"/>
  <c r="D631" i="25"/>
  <c r="D625" i="25"/>
  <c r="D159" i="25"/>
  <c r="D153" i="25"/>
  <c r="D619" i="25"/>
  <c r="D610" i="25"/>
  <c r="D144" i="25"/>
  <c r="D601" i="25"/>
  <c r="D135" i="25"/>
  <c r="D140" i="25"/>
  <c r="D606" i="25"/>
  <c r="L40" i="4" l="1"/>
  <c r="O40" i="4"/>
  <c r="P40" i="4" s="1"/>
  <c r="K41" i="4"/>
</calcChain>
</file>

<file path=xl/connections.xml><?xml version="1.0" encoding="utf-8"?>
<connections xmlns="http://schemas.openxmlformats.org/spreadsheetml/2006/main">
  <connection id="1" sourceFile="C:\Users\Patrick\Desktop\document pour boulot\TEMPLATE.xlsx" keepAlive="1" name="TEMPLATE" type="5" refreshedVersion="0" new="1" background="1">
    <dbPr connection="Provider=Microsoft.ACE.OLEDB.12.0;Password=&quot;&quot;;User ID=Admin;Data Source=C:\Users\Patrick\Desktop\document pour boulot\TEMPLATE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DATABASE$" commandType="3"/>
  </connection>
</connections>
</file>

<file path=xl/sharedStrings.xml><?xml version="1.0" encoding="utf-8"?>
<sst xmlns="http://schemas.openxmlformats.org/spreadsheetml/2006/main" count="2528" uniqueCount="957">
  <si>
    <t>Commissions</t>
  </si>
  <si>
    <t>Taxes</t>
  </si>
  <si>
    <t>Subventions</t>
  </si>
  <si>
    <t>EBITDA</t>
  </si>
  <si>
    <t>BUDGET</t>
  </si>
  <si>
    <t>%</t>
  </si>
  <si>
    <t>N°</t>
  </si>
  <si>
    <t>POLE EMPLOI</t>
  </si>
  <si>
    <t>APGIS</t>
  </si>
  <si>
    <t>GENERALI</t>
  </si>
  <si>
    <t>ORGANIC</t>
  </si>
  <si>
    <t>TAXE APPRENTISSAGE</t>
  </si>
  <si>
    <t>URSSAF</t>
  </si>
  <si>
    <t>ACHATS STOCKES MAT. 1ERE</t>
  </si>
  <si>
    <t>ACHATS STOCKES MAT. 1ERE EXO</t>
  </si>
  <si>
    <t>ACHATS STOCKES MAT. 1ERE UE</t>
  </si>
  <si>
    <t>ACHATS STOCKES MAT. 1ERE EXPOR</t>
  </si>
  <si>
    <t>ACHATS STOCKES MAT. 1ERE UK</t>
  </si>
  <si>
    <t>ARTICLES CONDITIONNEMENT</t>
  </si>
  <si>
    <t>VARIAT. STOCKS MAT. 1ERE</t>
  </si>
  <si>
    <t>VARIAT. STOCKS ART. CONDIT.</t>
  </si>
  <si>
    <t>VARIAT. STOCKS MARCHANDISES</t>
  </si>
  <si>
    <t>FACONNAGE UE</t>
  </si>
  <si>
    <t>FACONNAGE EXPORT</t>
  </si>
  <si>
    <t>FACONNAGE UK</t>
  </si>
  <si>
    <t>FACONNAGE DE</t>
  </si>
  <si>
    <t>FRAIS DE STOCKAGE</t>
  </si>
  <si>
    <t>PRESTATIONS CSP</t>
  </si>
  <si>
    <t>ANALYSES &amp; CONTROLES</t>
  </si>
  <si>
    <t>EDF - EAUX - GAZ</t>
  </si>
  <si>
    <t>SUDAC - AIR LIQUIDE</t>
  </si>
  <si>
    <t>ACHATS NON STOCKES - CARBURANT</t>
  </si>
  <si>
    <t>PETIT EQUIPEMENT</t>
  </si>
  <si>
    <t>MATERIEL LABO</t>
  </si>
  <si>
    <t>REACTIFS LABO</t>
  </si>
  <si>
    <t>FOURNITURES BUREAU</t>
  </si>
  <si>
    <t>BOISSONS</t>
  </si>
  <si>
    <t>ACHATS FOURNITURES ET MATERIEL</t>
  </si>
  <si>
    <t>ACHATS MARCHANDISES EXO</t>
  </si>
  <si>
    <t>ACHATS MARCHANDISES UE</t>
  </si>
  <si>
    <t>ACHATS MARCHANDISES UK</t>
  </si>
  <si>
    <t>ACHATS MARCHANDISES EXPORT</t>
  </si>
  <si>
    <t>SOUS-TRAITANCE LOGISTIQUE</t>
  </si>
  <si>
    <t>SOUS-TRAITANCE LOGISTIQUE UK</t>
  </si>
  <si>
    <t>SOUS-TRAITANCE STOCKAGE</t>
  </si>
  <si>
    <t>SOUS-TRAITANCE DESTRUCTIONS</t>
  </si>
  <si>
    <t>CREDIT-BAIL MERCEDES</t>
  </si>
  <si>
    <t>CREDIT-BAIL KANGOO</t>
  </si>
  <si>
    <t>LOCATIONS MACHINE AFFRANCHIR</t>
  </si>
  <si>
    <t>HEBERGEMENT SITE INTERNET</t>
  </si>
  <si>
    <t>LOCATIONS IMMOBILIERES</t>
  </si>
  <si>
    <t>LOCATIONS PARKING</t>
  </si>
  <si>
    <t>LOCAT PHOTOCOP MINOLTA EP4000</t>
  </si>
  <si>
    <t>LOCATION SERVEUR HP</t>
  </si>
  <si>
    <t>LOCATION PHOTOC MINOLTA C353</t>
  </si>
  <si>
    <t>LOCATION VEHICULE</t>
  </si>
  <si>
    <t>LOCATION PHOTOC CANON CLC 5151</t>
  </si>
  <si>
    <t>LOCATIONS MATERIELS BUREAUTIQU</t>
  </si>
  <si>
    <t>CHARGES LOCATIVES &amp; DE COPRO</t>
  </si>
  <si>
    <t>ENT. REP. BIENS IMMOBILIERS</t>
  </si>
  <si>
    <t>ENT. REP. LOCAUX</t>
  </si>
  <si>
    <t>ENT. REP. GENERAL</t>
  </si>
  <si>
    <t>ENT. REP. BIENS MOBILIERS</t>
  </si>
  <si>
    <t>ENT. REP. MATERIEL</t>
  </si>
  <si>
    <t>ENT. REP. VEHICULES</t>
  </si>
  <si>
    <t>ENT. REP. MAT BUREAU</t>
  </si>
  <si>
    <t>ENT. REP. VETEMENTS TRAVAIL</t>
  </si>
  <si>
    <t>DESTRUCTION DECHETS</t>
  </si>
  <si>
    <t>MAINTENANCE INFORMATIQUE</t>
  </si>
  <si>
    <t>MAINTENANCE MINOLTA</t>
  </si>
  <si>
    <t>MAINTENANCE ARCM</t>
  </si>
  <si>
    <t>MAINTENANCE TELESURVEILLANCE</t>
  </si>
  <si>
    <t>MAINTENANCE SANITHERM 60</t>
  </si>
  <si>
    <t>MAINTENANCE CANON</t>
  </si>
  <si>
    <t>MAINTENANCE VEHICULES</t>
  </si>
  <si>
    <t>MAINTENANCE DIVERS</t>
  </si>
  <si>
    <t>MAINTENANCE RICOH</t>
  </si>
  <si>
    <t>ASSURANCE HOMME CLE LCL</t>
  </si>
  <si>
    <t>ASSURANCE RC EXPLOITATION</t>
  </si>
  <si>
    <t>ASSURANCE MULTIRISQUES</t>
  </si>
  <si>
    <t>ASSURANCE VEHICULES</t>
  </si>
  <si>
    <t>ASSURANCE EMPRUNTS</t>
  </si>
  <si>
    <t>ASSURANCE DPLCT INTERNATIONAL</t>
  </si>
  <si>
    <t>ETUDES ET RECHERCHES</t>
  </si>
  <si>
    <t>DOCUMENTATION</t>
  </si>
  <si>
    <t>DOCUMENTATION ELECTRONIQUE</t>
  </si>
  <si>
    <t>FRAIS DE CONGRES</t>
  </si>
  <si>
    <t>PERSONNEL INTERIMAIRE</t>
  </si>
  <si>
    <t>COMMISSIONS CENTRALES D'ACHATS</t>
  </si>
  <si>
    <t>COMMISSIONS CAHP/CACIC...</t>
  </si>
  <si>
    <t>COMMISSIONS ACLAE/GILBERT</t>
  </si>
  <si>
    <t>COMMISSIONS FG CONSULT</t>
  </si>
  <si>
    <t>COMMISSIONS MAROTE / KS ONE</t>
  </si>
  <si>
    <t>COMMISSIONS ROCHE</t>
  </si>
  <si>
    <t>COMMISSION ACCENTIS</t>
  </si>
  <si>
    <t>COMMISSIONS KALLISTOS</t>
  </si>
  <si>
    <t>COMMISSIONS SALTAJI</t>
  </si>
  <si>
    <t>COMMISSIONS MGHAEITH</t>
  </si>
  <si>
    <t>COMMISSIONS MAWDSLEYS</t>
  </si>
  <si>
    <t>COMMISSIONS BOOTS</t>
  </si>
  <si>
    <t>COMMISSIONS FAGRON/MYSO NL</t>
  </si>
  <si>
    <t>COMMISSIONS ALLIANCE HEALTHC</t>
  </si>
  <si>
    <t>COMMISSIONS AUDEN MCKENZIE</t>
  </si>
  <si>
    <t>COMMISSIONS DIVERSES</t>
  </si>
  <si>
    <t>COMMISSIONS DARENTH</t>
  </si>
  <si>
    <t>COMMISSIONS STAR MEDICA</t>
  </si>
  <si>
    <t>COMMISSIONS DOLIAGE</t>
  </si>
  <si>
    <t>COMMISSIONS OCP</t>
  </si>
  <si>
    <t>COMMISSIONS PFIZER</t>
  </si>
  <si>
    <t>HONORAIRES DIVERS</t>
  </si>
  <si>
    <t>HONORAIRES TRADUCTIONS</t>
  </si>
  <si>
    <t>HONORAIRES CONSEILS P.V.</t>
  </si>
  <si>
    <t>HONORAIRES CONCEPTION ADC</t>
  </si>
  <si>
    <t>HONORAIRES BREVETS ET MARQUES</t>
  </si>
  <si>
    <t>HONORAIRES EXPERT COMPTA</t>
  </si>
  <si>
    <t>HONORAIRES ARPEGE</t>
  </si>
  <si>
    <t>HONORAIRES SALANS</t>
  </si>
  <si>
    <t>HONORAIRES SARRAU</t>
  </si>
  <si>
    <t>HONORAIRES SAB FORMALITES</t>
  </si>
  <si>
    <t>HONORAIRES JURISCONTRA</t>
  </si>
  <si>
    <t>HONORAIRES CAC</t>
  </si>
  <si>
    <t>HONORAIRES GEAGEA</t>
  </si>
  <si>
    <t>HONORAIRES AVOCATS</t>
  </si>
  <si>
    <t>HONORAIRES COMMERCIAUX</t>
  </si>
  <si>
    <t>HONORAIRES DLA PIPER</t>
  </si>
  <si>
    <t>HONORAIRES MEDECINS-PROFESSEUR</t>
  </si>
  <si>
    <t>FRAIS ACTES ET DE CONTENTIEUX</t>
  </si>
  <si>
    <t>FRAIS VARIATIONS</t>
  </si>
  <si>
    <t>FRAIS DE LEGALISATION</t>
  </si>
  <si>
    <t>ANNONCES ET INSERTIONS</t>
  </si>
  <si>
    <t>SALONS ET EXPOSITIONS</t>
  </si>
  <si>
    <t>CADEAUX</t>
  </si>
  <si>
    <t>CATALOGUES ET IMPRIMES</t>
  </si>
  <si>
    <t>PUBLICATIONS INSERTIONS PRO.</t>
  </si>
  <si>
    <t>POURBOIRES &amp; DONS</t>
  </si>
  <si>
    <t>TRANSPORTS SUR ACHATS</t>
  </si>
  <si>
    <t>TRANSPORTS SUR VENTES</t>
  </si>
  <si>
    <t>TRANSPORTS ADMINISTRATIFS</t>
  </si>
  <si>
    <t>TRANSPORTS DIVERS COURSIERS</t>
  </si>
  <si>
    <t>FRS DE DEPLACEMENT - NATIONAL</t>
  </si>
  <si>
    <t>FRAIS DE DEMENAGEMENT</t>
  </si>
  <si>
    <t>FRS DE MISSIONS - INTERNATION.</t>
  </si>
  <si>
    <t>FRAIS DE RECEPTIONS</t>
  </si>
  <si>
    <t>FRAIS TELECOMMUNICATIONS</t>
  </si>
  <si>
    <t>FRAIS POSTAUX</t>
  </si>
  <si>
    <t>FRAIS BANCAIRES &amp; ASSIMILES</t>
  </si>
  <si>
    <t>COMM. BANCAIRE SUR VRTS RECUS</t>
  </si>
  <si>
    <t>COMM. BANCAIRE SUR VRTS EMIS</t>
  </si>
  <si>
    <t>AUTRES SERVICES EXTERIEURS</t>
  </si>
  <si>
    <t>AUTRES SERVICES EXTERIEURS UK</t>
  </si>
  <si>
    <t>COTISATIONS PROFESSIONNELLES</t>
  </si>
  <si>
    <t>ARCHIVAGE</t>
  </si>
  <si>
    <t>FRAIS DE RECRUTEMENT</t>
  </si>
  <si>
    <t>FORMATION CONTINUE</t>
  </si>
  <si>
    <t>FORMATION</t>
  </si>
  <si>
    <t>PART. EMPLOY. EFFORT CONSTRUCT</t>
  </si>
  <si>
    <t>CFE</t>
  </si>
  <si>
    <t>CVAE</t>
  </si>
  <si>
    <t>TAXE FONCIERE</t>
  </si>
  <si>
    <t>TVTS</t>
  </si>
  <si>
    <t>AUTRES IMPOTS ET TAXES</t>
  </si>
  <si>
    <t>IMPOT FORFAITAIRE ANNUEL</t>
  </si>
  <si>
    <t>DROITS ENREGISTREMENTS</t>
  </si>
  <si>
    <t>TAXES ET DROITS AFSSAPS</t>
  </si>
  <si>
    <t xml:space="preserve">   AFMPS TAXE S/SPEC PHARMA</t>
  </si>
  <si>
    <t>CEPS</t>
  </si>
  <si>
    <t>TAXES DIVERSES</t>
  </si>
  <si>
    <t>REMUNERATION PERSONNEL</t>
  </si>
  <si>
    <t>REMUNERATION PERSONNEL PRIME</t>
  </si>
  <si>
    <t>REMUNERATION PERSONNEL IJSS</t>
  </si>
  <si>
    <t>INDEMNITES DE TRANSPORT</t>
  </si>
  <si>
    <t>INDEMNITES DE LICENCIEMENT</t>
  </si>
  <si>
    <t>INDEMNITES TRANSACTIONNELLE</t>
  </si>
  <si>
    <t>INDEMNITES DEPART RETRAITE</t>
  </si>
  <si>
    <t>INDEMNITE TELETRAVAIL</t>
  </si>
  <si>
    <t>PROV. CP</t>
  </si>
  <si>
    <t>PROV. CS / CP</t>
  </si>
  <si>
    <t>TICKETS RESTAURANTS</t>
  </si>
  <si>
    <t>ABONDEMENT PEE</t>
  </si>
  <si>
    <t>MEDECINE DU TRAVAIL</t>
  </si>
  <si>
    <t xml:space="preserve">   CREDIT IMPOT CICE</t>
  </si>
  <si>
    <t>DROITS D'AUTEUR</t>
  </si>
  <si>
    <t>PERTES / CREANCES IRREC.</t>
  </si>
  <si>
    <t>C.D.G. ECARTS DE REGLEMENTS</t>
  </si>
  <si>
    <t>*INTERETS - CREDIT ROLL OVER</t>
  </si>
  <si>
    <t>*INTERETS - STRAIGHT LOAN 800K</t>
  </si>
  <si>
    <t>INTERETS - C/C ASSOCIES</t>
  </si>
  <si>
    <t>COUVERTURE TAUX - CAP 4.40</t>
  </si>
  <si>
    <t>COMMISSIONS SOFARIS</t>
  </si>
  <si>
    <t>INTERETS DES AUTRES DETTES</t>
  </si>
  <si>
    <t>ESCOMPTES ACCORDES</t>
  </si>
  <si>
    <t>PERTES DE CHANGE</t>
  </si>
  <si>
    <t>ECART DE CONVERSION</t>
  </si>
  <si>
    <t>CHARG. EXCEPT. / OPERAT. GEST.</t>
  </si>
  <si>
    <t>PENALITES / MARCHES</t>
  </si>
  <si>
    <t>PENALITES AMENDES FISC. &amp; PENA</t>
  </si>
  <si>
    <t>REDRESSEMENT IMPOT SOCIETE</t>
  </si>
  <si>
    <t xml:space="preserve">  RAPPEL IMPOT CONTROLE FISCAL</t>
  </si>
  <si>
    <t>AUTRES CHARGES EXCEP. / GESTIO</t>
  </si>
  <si>
    <t>TRANSACT. CONTENT. SOCIAUX</t>
  </si>
  <si>
    <t>VNC DES ACTIFS CEDES</t>
  </si>
  <si>
    <t>VNC /ACTIFS CEDES/IMMO FINAN</t>
  </si>
  <si>
    <t>DOT. AMORT. IMMO. INCORPO.</t>
  </si>
  <si>
    <t>DOT. AMORT. IMMO. CORPO.</t>
  </si>
  <si>
    <t>DOT. PROV. DEPREC. IMMO</t>
  </si>
  <si>
    <t>DOT. PROV. DEPREC. STOCKS</t>
  </si>
  <si>
    <t>DOT. PROV. DEPREC. CREANCE</t>
  </si>
  <si>
    <t>DOT. PROV. R. &amp; C. FINANCIERS</t>
  </si>
  <si>
    <t>DOT. PROV. IMMO FINANCIER</t>
  </si>
  <si>
    <t>DOT. AMORT. EXCEPT. IMMOS</t>
  </si>
  <si>
    <t>DOT. PROV. DEPREC. IMMO EXCE</t>
  </si>
  <si>
    <t>DOT. PROV. R. &amp; C. EXCEPT.</t>
  </si>
  <si>
    <t>DOT. PROV. IMPOT  NON DED.</t>
  </si>
  <si>
    <t>DOT. PROV. DEPREC. AUTRES CR</t>
  </si>
  <si>
    <t>IMPOTS SUR LES BENEFICES</t>
  </si>
  <si>
    <t>CONTRIBUTION ADDITIONNELLE</t>
  </si>
  <si>
    <t>CREDIT IMPOT RECHERCHE</t>
  </si>
  <si>
    <t>FACTURES A ETABLIR</t>
  </si>
  <si>
    <t>VENTES PF - FRANCE 2.10%</t>
  </si>
  <si>
    <t>VENTES PF - FRANCE 5.50 %</t>
  </si>
  <si>
    <t>VENTES PF - FRANCE 7%</t>
  </si>
  <si>
    <t>VENTES PF - FRANCE 10%</t>
  </si>
  <si>
    <t>VENTES PF - FRANCE EXO</t>
  </si>
  <si>
    <t>VENTES PF - FRANCE 19.6%</t>
  </si>
  <si>
    <t>VENTES PF - FRANCE 20%</t>
  </si>
  <si>
    <t>VENTES PF - CEE</t>
  </si>
  <si>
    <t>VENTES PF - CEE TVA</t>
  </si>
  <si>
    <t>VENTES PF - UK TVA</t>
  </si>
  <si>
    <t>VENTES PF - UK INTRACO</t>
  </si>
  <si>
    <t>VENTES PF - UK EXPORT</t>
  </si>
  <si>
    <t>VENTES PF - ES TVA</t>
  </si>
  <si>
    <t>VENTES PF - IE TVA</t>
  </si>
  <si>
    <t>VENTES PF - DE TVA</t>
  </si>
  <si>
    <t>VENTES PF - DE INTRACO</t>
  </si>
  <si>
    <t>VENTES PF - DE EXPORT</t>
  </si>
  <si>
    <t>VENTES PF - HORS CEE</t>
  </si>
  <si>
    <t>VENTES PF - HCEE TVA</t>
  </si>
  <si>
    <t>PRESTATIONS FRANCE 19.60%</t>
  </si>
  <si>
    <t>PRESTATIONS CEE</t>
  </si>
  <si>
    <t>PRESTATION CEE TVA</t>
  </si>
  <si>
    <t>PRESTATIONS HORS CEE</t>
  </si>
  <si>
    <t>Ventes de Marchandises</t>
  </si>
  <si>
    <t>VENTES MARCHANDISES 2.10%</t>
  </si>
  <si>
    <t>VENTES MARCHANDISES 5.50%</t>
  </si>
  <si>
    <t>*VENTES MARCHANDISES 6%</t>
  </si>
  <si>
    <t>VENTES MARCHANDISES 7%</t>
  </si>
  <si>
    <t>VENTES MARCHANDISES 10%</t>
  </si>
  <si>
    <t>VENTES MARCHANDISES EXO</t>
  </si>
  <si>
    <t>VENTES MARCHANDISES - CEE</t>
  </si>
  <si>
    <t>VENTES MARCHANDISES - CEE TVA</t>
  </si>
  <si>
    <t>VENTES MARCHANDISES - UK TVA</t>
  </si>
  <si>
    <t>VENTES MARCHANDISES - HORS CEE</t>
  </si>
  <si>
    <t>VENTES MARCH. - EXPORT DU UK</t>
  </si>
  <si>
    <t>VENTES MARCH. - EXPORT DU DE</t>
  </si>
  <si>
    <t>VENTES MARCHANDISES - HCEE TVA</t>
  </si>
  <si>
    <t>FRAIS ACCESSOIRES</t>
  </si>
  <si>
    <t>FRAIS ACCESSOIRES - 19.6%</t>
  </si>
  <si>
    <t xml:space="preserve">  FRAIS ACCESSOIRES - 20%</t>
  </si>
  <si>
    <t>FRAIS ACCESSOIRES - EXO</t>
  </si>
  <si>
    <t>FRAIS ACCESSOIRES - CEE</t>
  </si>
  <si>
    <t>FRAIS ACCESSOIRES - HCEE</t>
  </si>
  <si>
    <t>FRAIS ACCESSOIRES - CEE TVA</t>
  </si>
  <si>
    <t>FRAIS PORT - FRANCE 19,60%</t>
  </si>
  <si>
    <t>FRAIS PORT - CEE</t>
  </si>
  <si>
    <t>FRAIS PORT - UK 20%</t>
  </si>
  <si>
    <t>FRAIS PORT - EXPORT</t>
  </si>
  <si>
    <t>ECART D'ARRONDI FACTURE</t>
  </si>
  <si>
    <t>RABAIS ACCORDES SUR VENTES</t>
  </si>
  <si>
    <t>VARIATION STOCK - PF</t>
  </si>
  <si>
    <t>SUBVENTION D'EXPLOITATION</t>
  </si>
  <si>
    <t>P.D.G. ECARTS DE REGLEMENTS</t>
  </si>
  <si>
    <t>REVENUS TITRES DE PARTICIP.</t>
  </si>
  <si>
    <t>INTERETS MORATOIRES</t>
  </si>
  <si>
    <t>REVENUS VMP</t>
  </si>
  <si>
    <t>ESCOMPTES OBTENUS</t>
  </si>
  <si>
    <t>GAINS DE CHANGE</t>
  </si>
  <si>
    <t>PROD. NETS SUR CESS. VALEURS M</t>
  </si>
  <si>
    <t>AUTRES PRODUITS FINANCIERS</t>
  </si>
  <si>
    <t>PDTS EXCEPT. / OP. GESTION</t>
  </si>
  <si>
    <t>DEGREVEMENT IMPOTS - DE</t>
  </si>
  <si>
    <t>DEGREVEMENT IMPOTS</t>
  </si>
  <si>
    <t>AUTRES PDT. EXCEPT. / OP. GEST</t>
  </si>
  <si>
    <t>PDTS CESSIONS ELEMENTS D'ACTIF</t>
  </si>
  <si>
    <t>PDT CESS° ELEMT ACTIF IMMO FIN</t>
  </si>
  <si>
    <t>PRODUITS EXCEPTIONNELS DIVERS</t>
  </si>
  <si>
    <t>REP. PROV. DEP. STOCKS</t>
  </si>
  <si>
    <t>REP. PROV. DEP. CREANCES CLT</t>
  </si>
  <si>
    <t>REP. PROV. RISQ &amp; CH FI</t>
  </si>
  <si>
    <t>REP. PROV. AV ET ACPT</t>
  </si>
  <si>
    <t>REP. PROV. RISQ &amp; CH EX</t>
  </si>
  <si>
    <t>REP. PROV. RISQ &amp; CH EX ND</t>
  </si>
  <si>
    <t>REP. DEP. EXCEPTIONNELLES</t>
  </si>
  <si>
    <t>TRANSFERTS CHARGES D'EXPLOITA.</t>
  </si>
  <si>
    <t>ACTUAL</t>
  </si>
  <si>
    <t>COGS</t>
  </si>
  <si>
    <t>OTHER</t>
  </si>
  <si>
    <t>WAGES</t>
  </si>
  <si>
    <t>DA</t>
  </si>
  <si>
    <t>CAPITAL SOUSCRIT APPELE VERSE</t>
  </si>
  <si>
    <t>PRIMES DE FUSION</t>
  </si>
  <si>
    <t>RESERVE LEGALE PROPREMENT DITE</t>
  </si>
  <si>
    <t xml:space="preserve"> REPORT A NOUVEAU CREDITEUR</t>
  </si>
  <si>
    <t>ACOMPTES SUR DIVIDENDES</t>
  </si>
  <si>
    <t>PROV. POUR PERTE DE CHANGE</t>
  </si>
  <si>
    <t>CONCESS &amp; DROITS - D TECH.</t>
  </si>
  <si>
    <t>CONCESS. &amp; DROITS - FRAIS TECH</t>
  </si>
  <si>
    <t>CONCESS. &amp; DROITS - MARQUES</t>
  </si>
  <si>
    <t>CONCESS. &amp; DROITS - LOGICIELS</t>
  </si>
  <si>
    <t>INSTALL. CARACTERE SPECIFIQUE</t>
  </si>
  <si>
    <t>MATERIEL INDUSTRIEL</t>
  </si>
  <si>
    <t>INSTALL. GENE. AGENC. AMENAG.</t>
  </si>
  <si>
    <t>MATERIEL TRANSPORT</t>
  </si>
  <si>
    <t>MATERIEL BUREAU ET INFO</t>
  </si>
  <si>
    <t>MOBILIER</t>
  </si>
  <si>
    <t>OEUVRE D ART</t>
  </si>
  <si>
    <t>FRAIS RECHERCHES AMM EN COURS</t>
  </si>
  <si>
    <t>TITRES DE PARTICIPATION</t>
  </si>
  <si>
    <t xml:space="preserve">  CREANCE RATTA  A DES PARTIC</t>
  </si>
  <si>
    <t>DEPOTS ET CAUTIONNEMENTS VERSE</t>
  </si>
  <si>
    <t>AUTRES CREANCES IMMOBILISEES</t>
  </si>
  <si>
    <t>AMORT - DOSSIERS TECHNIQUE</t>
  </si>
  <si>
    <t>AMORT - FRAIS TECHNIQUE</t>
  </si>
  <si>
    <t>AMORT - LOGICIELS</t>
  </si>
  <si>
    <t>AMORT - INST. CARACTERE SPECIF</t>
  </si>
  <si>
    <t>AMORT - MAT INDUSTRIEL</t>
  </si>
  <si>
    <t>AMORT - AAI DIVERS</t>
  </si>
  <si>
    <t>AMORT - MAT TRANSPORT</t>
  </si>
  <si>
    <t>AMORT - MAT BUR ET INFO</t>
  </si>
  <si>
    <t>AMORT - MOBILIER</t>
  </si>
  <si>
    <t>PROVISION DEPREC TITRES</t>
  </si>
  <si>
    <t>STOCK - MATIERE 1 ERE</t>
  </si>
  <si>
    <t>STOCK - ART. CONDITIONNEMENT</t>
  </si>
  <si>
    <t>STOCK - PRODUITS FINIS</t>
  </si>
  <si>
    <t>STOCK - MARCHANDISES</t>
  </si>
  <si>
    <t>PROV. DEPR. STOCK MAT. 1ERE</t>
  </si>
  <si>
    <t>PROV. DEPR. STOCK PDTS FINIS</t>
  </si>
  <si>
    <t>FOURNISSEURS ETRANGERS</t>
  </si>
  <si>
    <t>FRS - FACTURES A RECEVOIR ACH</t>
  </si>
  <si>
    <t>FRS - FACTURES A RECEVOIR FGX</t>
  </si>
  <si>
    <t xml:space="preserve"> FRS - FRES A REC. COMMISSIONS</t>
  </si>
  <si>
    <t>FRS - FACTURES A RECEVOIR IMMO</t>
  </si>
  <si>
    <t>AVANCE &amp; ACOMPTE / COMMANDE AM</t>
  </si>
  <si>
    <t xml:space="preserve">  FRS - AVOIRS A RECEVOIR</t>
  </si>
  <si>
    <t>CLIENTS - REPARTITEUR DOM TOM</t>
  </si>
  <si>
    <t>CLIENTS - REPARTITEUR EXPORT</t>
  </si>
  <si>
    <t>CLIENTS - ETRANGERS</t>
  </si>
  <si>
    <t>CLIENTS - EFFETS A RECEVOIR</t>
  </si>
  <si>
    <t>CLIENTS - DOUTEUX NON DETAILLE</t>
  </si>
  <si>
    <t>CLIENTS - DOUTEUX DETAILLE</t>
  </si>
  <si>
    <t>CLIENTS - FACTURES A ETABLIR</t>
  </si>
  <si>
    <t>PERSONNEL REMUNERATIONS DUES</t>
  </si>
  <si>
    <t>PROVISION POUR CONGES PAYES</t>
  </si>
  <si>
    <t>AUTRES CHARGES A PAYER</t>
  </si>
  <si>
    <t>URSSAF PARIS</t>
  </si>
  <si>
    <t>GROUPE D &amp; O - KLESIA</t>
  </si>
  <si>
    <t>CHARGES SOCIALES CP</t>
  </si>
  <si>
    <t>ETAT IMPOTS SUR LES BENEFICES</t>
  </si>
  <si>
    <t>ACOMPTES IMPOT SOCIETES</t>
  </si>
  <si>
    <t>ETAT CIR</t>
  </si>
  <si>
    <t xml:space="preserve">  ETAT CICE</t>
  </si>
  <si>
    <t>HMRC - TVA UK A PAYER</t>
  </si>
  <si>
    <t>TVA DEDUCTIBLE / DECAISSEMENT</t>
  </si>
  <si>
    <t>CREDIT DE TVA A REPORTER</t>
  </si>
  <si>
    <t xml:space="preserve">  CREDIT DE TVA A REPORTER DE</t>
  </si>
  <si>
    <t>URSSAF - CONTRIBUTION CA</t>
  </si>
  <si>
    <t>CHARGES A PAYER - INAMI</t>
  </si>
  <si>
    <t>CHARGES A PAYER - CET CVAE</t>
  </si>
  <si>
    <t>CHARGES A PAYER - CCIP TA</t>
  </si>
  <si>
    <t>CHARGES A PAYER - ORGANIC</t>
  </si>
  <si>
    <t>CREDITEURS DIVERS</t>
  </si>
  <si>
    <t>UVIA</t>
  </si>
  <si>
    <t>VIREMENTS NON IDENTIF</t>
  </si>
  <si>
    <t>VARIATION (ANSM / HAS / AEMPS)</t>
  </si>
  <si>
    <t>DIFF DE CONVERSION ACTIF</t>
  </si>
  <si>
    <t>DIFF DE CONVERSION PASSIF</t>
  </si>
  <si>
    <t>CHARGES CONSTATEES D'AVANCE</t>
  </si>
  <si>
    <t>PRODUITS CONSTATES D'AVANCE</t>
  </si>
  <si>
    <t>PROV. DEPREC. CPTES CLIENT</t>
  </si>
  <si>
    <t>PROV. DEPREC. AUTRES</t>
  </si>
  <si>
    <t>LE CREDIT LYONNAIS</t>
  </si>
  <si>
    <t>LE CREDIT LYONNAIS - CAT</t>
  </si>
  <si>
    <t>SOCIETE GENERALE</t>
  </si>
  <si>
    <t>SOCIETE GENERALE - CAT</t>
  </si>
  <si>
    <t>BNP PARIBAS</t>
  </si>
  <si>
    <t>BNP PARIBAS GBP</t>
  </si>
  <si>
    <t>BNP PARIBAS GBP FORTIS</t>
  </si>
  <si>
    <t>ANALYSES</t>
  </si>
  <si>
    <t>REVENUES</t>
  </si>
  <si>
    <t>DISTRIBUTIONS COSTS</t>
  </si>
  <si>
    <t>FEE RETROCESSIONS</t>
  </si>
  <si>
    <t>TRANSPORT COSTS</t>
  </si>
  <si>
    <t>MIDDLEMEN REMUNERATIONS</t>
  </si>
  <si>
    <t>RENTAL</t>
  </si>
  <si>
    <t>SOCIAL SECURITY CONTRIBUTIONS</t>
  </si>
  <si>
    <t>TAXES</t>
  </si>
  <si>
    <t>SUBVENTION</t>
  </si>
  <si>
    <t>PROVISION EBITDA</t>
  </si>
  <si>
    <t xml:space="preserve">PROVISION  </t>
  </si>
  <si>
    <t>FINANCIAL RESULT PROV</t>
  </si>
  <si>
    <t xml:space="preserve">FINANCIAL RESULT  </t>
  </si>
  <si>
    <t>EXCEPTIONAL ITEMS PROV</t>
  </si>
  <si>
    <t xml:space="preserve">EXCEPTIONAL ITEMS  </t>
  </si>
  <si>
    <t>TAXATION</t>
  </si>
  <si>
    <t>Depreciation</t>
  </si>
  <si>
    <t>Provisions</t>
  </si>
  <si>
    <t>Turnover I/C</t>
  </si>
  <si>
    <t>COGS I/C</t>
  </si>
  <si>
    <t>REVENUES IC</t>
  </si>
  <si>
    <t>COGS IC</t>
  </si>
  <si>
    <t>Other</t>
  </si>
  <si>
    <t>Distribution costs</t>
  </si>
  <si>
    <t>Rentals</t>
  </si>
  <si>
    <t>Wages</t>
  </si>
  <si>
    <t>Social charges</t>
  </si>
  <si>
    <t>A/R, Stocks provisions</t>
  </si>
  <si>
    <t>Financial Provision</t>
  </si>
  <si>
    <t>Exceptional Provision</t>
  </si>
  <si>
    <t>Financial incomes and charges</t>
  </si>
  <si>
    <t>Exceptional incomes and charges</t>
  </si>
  <si>
    <t>Financial Result</t>
  </si>
  <si>
    <t>Net Result</t>
  </si>
  <si>
    <t>In KEUR</t>
  </si>
  <si>
    <t>Variance</t>
  </si>
  <si>
    <t>Product analyses</t>
  </si>
  <si>
    <t>Turnover</t>
  </si>
  <si>
    <t>COGS Third parties</t>
  </si>
  <si>
    <t>FÉVRIER</t>
  </si>
  <si>
    <t>CARTE BLEUE AFFAIRE LCL</t>
  </si>
  <si>
    <t>PROV. DEPR. STOCK ART. CONDIT.</t>
  </si>
  <si>
    <t>PROV. DEPR. STOCK MARCHANDISES</t>
  </si>
  <si>
    <t>CAPITAUX PRORES</t>
  </si>
  <si>
    <t>RESERVES STATUT. OU CONTRATUE</t>
  </si>
  <si>
    <t>INTERETS COURUS SUR EMPRUNTS</t>
  </si>
  <si>
    <t>AAI / SOL AUTRUI</t>
  </si>
  <si>
    <t>AMORT - AAI/SOL AUTRUI</t>
  </si>
  <si>
    <t>CLIENTS - AVOIRS A ETABLIR</t>
  </si>
  <si>
    <t>PERSONNEL IJSS</t>
  </si>
  <si>
    <t>NOTE DE FRAIS SALARIES</t>
  </si>
  <si>
    <t>PRODUITS A RECEVOIR</t>
  </si>
  <si>
    <t>ETAT TVA A PAYER</t>
  </si>
  <si>
    <t>TVA COLLECTEE TAUX 19.6%</t>
  </si>
  <si>
    <t>TVA A REGULARISER SUR CR IRREC</t>
  </si>
  <si>
    <t>TVA S/FACTURE A RECEVOIR</t>
  </si>
  <si>
    <t>TVA S/FACTURE A ETABLIR</t>
  </si>
  <si>
    <t>TVA S/AVOIR A RECEVOIR</t>
  </si>
  <si>
    <t>CHARGES A PAYER - DEFI FPC</t>
  </si>
  <si>
    <t>AMERICAN EXPRESS</t>
  </si>
  <si>
    <t>CHEQUES A ENCAISSER</t>
  </si>
  <si>
    <t>INTERETS COURUS A PAYER</t>
  </si>
  <si>
    <t>INTERETS COURUS A RECEVOIR</t>
  </si>
  <si>
    <t>CAISSE EUROS</t>
  </si>
  <si>
    <t>CH A PAYER - ANSM</t>
  </si>
  <si>
    <t>CHARGES A PAYER URSSAF</t>
  </si>
  <si>
    <t>FRAIS PORT EXPORT DU UK</t>
  </si>
  <si>
    <t>Check BG</t>
  </si>
  <si>
    <t>AUTRES RESERVES REGLEMENTEE</t>
  </si>
  <si>
    <t>FOURNISSEURS DOMESTIQUE</t>
  </si>
  <si>
    <t>CET : CVAE</t>
  </si>
  <si>
    <t>INDEMNITE RUPTURE CONVENTIO</t>
  </si>
  <si>
    <t>PRESTATIONS FRANCE 20%</t>
  </si>
  <si>
    <t>CLIENTS - NATIONAL</t>
  </si>
  <si>
    <t>CLIENTS - REPARTITEUR NATIONAL</t>
  </si>
  <si>
    <t>Turnover Third parties</t>
  </si>
  <si>
    <t>Gross Profit</t>
  </si>
  <si>
    <t>Transport costs</t>
  </si>
  <si>
    <t>Middlemen remunerations</t>
  </si>
  <si>
    <t>Total operating costs</t>
  </si>
  <si>
    <t>Operating Profit</t>
  </si>
  <si>
    <t>Exceptional Result</t>
  </si>
  <si>
    <t>Profit before corporate income tax</t>
  </si>
  <si>
    <t>Corporate income tax</t>
  </si>
  <si>
    <t>FACONNAGE NATIONAL</t>
  </si>
  <si>
    <t>FACONNAGE NATIONAL EXONERE</t>
  </si>
  <si>
    <t>ACHATS MARCHANDISES NATIONAL</t>
  </si>
  <si>
    <t>PRESTATIONS NATIONAL EXONERE</t>
  </si>
  <si>
    <t>FRAIS PORT - NATIONAL EXO</t>
  </si>
  <si>
    <t xml:space="preserve"> STABILITES ON GOING</t>
  </si>
  <si>
    <t xml:space="preserve"> FRAIS PORT - FRANCE 20%</t>
  </si>
  <si>
    <t>LIBELLE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</si>
  <si>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</si>
  <si>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</si>
  <si>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</si>
  <si>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</si>
  <si>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</si>
  <si>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</si>
  <si>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</si>
  <si>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</si>
  <si>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</si>
  <si>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</si>
  <si>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</si>
  <si>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</si>
  <si>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ANNEE</t>
  </si>
  <si>
    <t>MOIS</t>
  </si>
  <si>
    <t>GARP</t>
  </si>
  <si>
    <t>MENSUEL</t>
  </si>
  <si>
    <t>CUMULE</t>
  </si>
  <si>
    <t xml:space="preserve">   INDEMNITE RUPTURE CONVENTIO</t>
  </si>
  <si>
    <t>COMPTE</t>
  </si>
  <si>
    <t>CLIENTS</t>
  </si>
  <si>
    <t>CAPITAUX PROPRES</t>
  </si>
  <si>
    <t>STOCKS</t>
  </si>
  <si>
    <t>PARTICIPATIONS</t>
  </si>
  <si>
    <t xml:space="preserve">  AUTRES RESERVES REGLEMENTEES</t>
  </si>
  <si>
    <t>DETTES FISCALES et SOCIALES</t>
  </si>
  <si>
    <t>COMPTES COURANTS</t>
  </si>
  <si>
    <t xml:space="preserve">  EMPRUNT OBC - 1 093 334 €</t>
  </si>
  <si>
    <t>BANQUES</t>
  </si>
  <si>
    <t>REGULARISATION</t>
  </si>
  <si>
    <t xml:space="preserve">  PROVISION DEPREC TITRES</t>
  </si>
  <si>
    <t xml:space="preserve">    CREDIT DE TVA A REPORTER DE</t>
  </si>
  <si>
    <t xml:space="preserve">  CHARGES A PAYER - INAMI</t>
  </si>
  <si>
    <t xml:space="preserve">  CHARGES A PAYER - AFSSAPS</t>
  </si>
  <si>
    <t xml:space="preserve">  CPTE GROUPE SERB BELGIQUE</t>
  </si>
  <si>
    <t xml:space="preserve">  TRESOR PUBLIC (ANSM)</t>
  </si>
  <si>
    <t xml:space="preserve">  PRODUITS CONSTATES D'AVANCE</t>
  </si>
  <si>
    <t xml:space="preserve">  NEUFLIZE OBC - SC L'ARGUENON</t>
  </si>
  <si>
    <t xml:space="preserve">  NEUFLIZE OBC - JUVEST</t>
  </si>
  <si>
    <t xml:space="preserve">  NEUFLIZE OBC - JUPHARM</t>
  </si>
  <si>
    <t xml:space="preserve">  NEUFLIZE OBC - CAT</t>
  </si>
  <si>
    <t xml:space="preserve">  SOCIETE GENERALE - CAT</t>
  </si>
  <si>
    <t xml:space="preserve">  BNP PARIBAS</t>
  </si>
  <si>
    <t xml:space="preserve">  BNP PARIBAS GBP</t>
  </si>
  <si>
    <t xml:space="preserve">  BNP PARIBAS GBP FORTIS</t>
  </si>
  <si>
    <t xml:space="preserve">  ACHATS STOCKES MAT. 1ERE UK</t>
  </si>
  <si>
    <t xml:space="preserve">  COMMISSION ACCENTIS</t>
  </si>
  <si>
    <t xml:space="preserve">  COMMISSIONS SALTAJI</t>
  </si>
  <si>
    <t xml:space="preserve">  COMMISSIONS EQUAPHARMA</t>
  </si>
  <si>
    <t xml:space="preserve">  COMMISSIONS AUDEN MCKENZIE</t>
  </si>
  <si>
    <t xml:space="preserve">  HONORAIRES CONCEPTION ADC</t>
  </si>
  <si>
    <t xml:space="preserve">  FRAIS BANCAIRES &amp; ASSIMILES</t>
  </si>
  <si>
    <t xml:space="preserve">  AUTRES SERVICES EXTERIEURS</t>
  </si>
  <si>
    <t xml:space="preserve">  INAMI - TAXE/SPEC. PHARMA.</t>
  </si>
  <si>
    <t xml:space="preserve">  REMUNERATION PERSONNEL JUVEST</t>
  </si>
  <si>
    <t xml:space="preserve">  INDEMNITES DE TRANSPORT JUVEST</t>
  </si>
  <si>
    <t xml:space="preserve">  INDEMNITE TELETRAVAIL</t>
  </si>
  <si>
    <t xml:space="preserve">  URSSAF JUVEST</t>
  </si>
  <si>
    <t xml:space="preserve">  GENERALI JUVEST</t>
  </si>
  <si>
    <t xml:space="preserve">  GROUPE MORNAY JUVEST</t>
  </si>
  <si>
    <t xml:space="preserve">  GROUPE D&amp;O JUVEST</t>
  </si>
  <si>
    <t xml:space="preserve">  APGIS JUVEST</t>
  </si>
  <si>
    <t>INTERETS OBC - 1 093 334 €</t>
  </si>
  <si>
    <t xml:space="preserve">  INTERETS - EMPRUNT JUPHARM</t>
  </si>
  <si>
    <t xml:space="preserve">  VENTES PF - FRANCE 19.6%</t>
  </si>
  <si>
    <t xml:space="preserve">  VENTES PF - UK EXPORT</t>
  </si>
  <si>
    <t xml:space="preserve">  VENTES PF - DE INTRACO</t>
  </si>
  <si>
    <t xml:space="preserve">  VENTES PF - DE EXPORT</t>
  </si>
  <si>
    <t xml:space="preserve">  VENTES MARCH. - EXPORT DU UK</t>
  </si>
  <si>
    <t xml:space="preserve">     FRAIS PORT EXPORT DU UK</t>
  </si>
  <si>
    <t xml:space="preserve">  RABAIS ACCORDES SUR VENTES</t>
  </si>
  <si>
    <t>Salut Manu</t>
  </si>
  <si>
    <t>Je t'explique ce que je veux faire :</t>
  </si>
  <si>
    <t>Feuille reporting</t>
  </si>
  <si>
    <t>cellule en jaune :</t>
  </si>
  <si>
    <t>Je souhaite aller chercher la valeur dans la feuille database mais en fonction de deux critères, le mois et l'année en couleur bleu</t>
  </si>
  <si>
    <t>cellule en vert :</t>
  </si>
  <si>
    <t>Je souhaite aller chercher le cumul des valeurs dans la feuille database en fonction de deux critères, le mois et l'année en couleur bleu.</t>
  </si>
  <si>
    <t xml:space="preserve">Exemple : </t>
  </si>
  <si>
    <t>Si je mets Septembre et 2012. Je souhaite avec le cumul des valeur de la feuille database de janvier à septembre.</t>
  </si>
  <si>
    <t>Si tu as trouvé la solution fais juste les premières formules, je m'inspirerai de ce que tu as fait pour compléter mon fichier.</t>
  </si>
  <si>
    <t>Merci pour ton aide.</t>
  </si>
  <si>
    <t>Patrick</t>
  </si>
  <si>
    <t>CPTE GROUPE garp BELGIQUE</t>
  </si>
  <si>
    <t>garp II</t>
  </si>
  <si>
    <t>*REMUNERA° PERSONNEL garp SA</t>
  </si>
  <si>
    <t>INTERETS - EMPRUNT garp</t>
  </si>
  <si>
    <t>HONORAIRES garp</t>
  </si>
  <si>
    <t>REMUNERATION PERSONNEL garp</t>
  </si>
  <si>
    <t>INDEMNITES DE TRANSPORT garp</t>
  </si>
  <si>
    <t>URSSAF garp</t>
  </si>
  <si>
    <t>GENERALI garp</t>
  </si>
  <si>
    <t>APGIS garp</t>
  </si>
  <si>
    <t xml:space="preserve">COMMISSIONS  </t>
  </si>
  <si>
    <t>HONORAIRES</t>
  </si>
  <si>
    <t xml:space="preserve"> EMPRUNT  - 13 400 K€</t>
  </si>
  <si>
    <t>EMPRUNT - 1 093 334 €</t>
  </si>
  <si>
    <t xml:space="preserve"> EMPRUNT garp - 13 400 K€</t>
  </si>
  <si>
    <t>TAXE/ CA ESPAGNOL (garp)</t>
  </si>
  <si>
    <t>INTERETS - garp - 1 850 000</t>
  </si>
  <si>
    <t>INTERETS - garp - 300 000</t>
  </si>
  <si>
    <t>INTERETS - garp - 762 500</t>
  </si>
  <si>
    <t>INTERETS - garp - 1 237 500</t>
  </si>
  <si>
    <t>EMPRUNT garp - 1 093 334 €</t>
  </si>
  <si>
    <t>VMP - garp</t>
  </si>
  <si>
    <t>NEUFLIZE garp - garp</t>
  </si>
  <si>
    <t>NEUFLIZE garp</t>
  </si>
  <si>
    <t>NEUFLIZE garp - CAT</t>
  </si>
  <si>
    <t>INTERETS - garp - 750 000</t>
  </si>
  <si>
    <t>INTERETS - garp - 1 250 000</t>
  </si>
  <si>
    <t xml:space="preserve">  INTERETS garp - 1 093 334 €</t>
  </si>
  <si>
    <t>garp</t>
  </si>
  <si>
    <t>INTERETS -garp - 500 000 N°433</t>
  </si>
  <si>
    <t>INTERETS -garp - 500 000 N°434</t>
  </si>
  <si>
    <t>INTERETS - 13 400 000 garp</t>
  </si>
  <si>
    <t xml:space="preserve">COMMISSIONS </t>
  </si>
  <si>
    <t>*garp CAISSE ASS SOCIAL BELG</t>
  </si>
  <si>
    <t>GROUPE garp - KLESIA RETRAIT</t>
  </si>
  <si>
    <t>GROUPE garp</t>
  </si>
  <si>
    <t>GROUPE garp garp</t>
  </si>
  <si>
    <t xml:space="preserve">COTISATIONS SOCIALES </t>
  </si>
  <si>
    <t xml:space="preserve">   COTIS. garp &amp; garp</t>
  </si>
  <si>
    <t>TRANSPORTS CSP - garp</t>
  </si>
  <si>
    <t>MAINTENANCE EUROgarpMATIC</t>
  </si>
  <si>
    <t>ANSM - TAXES/SPEC. garpMA.</t>
  </si>
  <si>
    <t>INAMI - TAXE/SPEC. garpMA.</t>
  </si>
  <si>
    <t>MHRA - TAXE S/SPEC. garpMA</t>
  </si>
  <si>
    <t>IMB - TAXE S/SPEC. garpMA IE</t>
  </si>
  <si>
    <t xml:space="preserve">   AFMPS TAXE S/SPEC garpMA</t>
  </si>
  <si>
    <t>URSSAF - CONTRIB. CA garpMA.</t>
  </si>
  <si>
    <t>COMMISSIONS EQUAgarpMA</t>
  </si>
  <si>
    <t>COMMISSIONS UNIgarpM</t>
  </si>
  <si>
    <t>HONORAIRES EXPERTS garpMA.</t>
  </si>
  <si>
    <t>NEUFLIZE garp - SC L'garpNON</t>
  </si>
  <si>
    <t>COTISATIONS SOCIALES MU garpN</t>
  </si>
  <si>
    <t>PLUS-VALUES NETTES A LONG TERM</t>
  </si>
  <si>
    <t>RESERVES STATUT. OU CONTRACTUE</t>
  </si>
  <si>
    <t>REPORT A NOUVEAU CREDITEUR</t>
  </si>
  <si>
    <t>REPORT A NOUVEAU DEBITEUR</t>
  </si>
  <si>
    <t>RESULTAT EXERCICE (BENEFICE)</t>
  </si>
  <si>
    <t>Total</t>
  </si>
  <si>
    <t>TOTAL</t>
  </si>
  <si>
    <t>PROVISIONS REGLEMENTEES</t>
  </si>
  <si>
    <t>PROVISIONS</t>
  </si>
  <si>
    <t>AMORTISSEMENTS DEROGATOIRES</t>
  </si>
  <si>
    <t>PROV. RISQUES FISCAUX</t>
  </si>
  <si>
    <t>PROV. RISQUES FISCAUX NON DED</t>
  </si>
  <si>
    <t>EMPRUNTS</t>
  </si>
  <si>
    <t>EMPRUNT OBC - 1 850 000</t>
  </si>
  <si>
    <t>EMPRUNT OBC - 750 000</t>
  </si>
  <si>
    <t>EMPRUNT OBC - 1 250 000</t>
  </si>
  <si>
    <t xml:space="preserve">  *CREDIT ROLL OVER - 4 912 500</t>
  </si>
  <si>
    <t xml:space="preserve">  *STRAIGHT LOAN - 800 000</t>
  </si>
  <si>
    <t xml:space="preserve">  *STRAIGHT LOAN - 750 000</t>
  </si>
  <si>
    <t>EMPRUNT HSBC - 500 000 N°433</t>
  </si>
  <si>
    <t>EMPRUNT HSBC - 500 000 N°434</t>
  </si>
  <si>
    <t>EMPRUNT OSEO BDPME - 300 000</t>
  </si>
  <si>
    <t>EMPRUNT OSEO BDPME - 1 850 000</t>
  </si>
  <si>
    <t>EMPRUNT OSEO BDPME - 762 500</t>
  </si>
  <si>
    <t>EMPRUNT OSEO BDPME - 1 237 500</t>
  </si>
  <si>
    <t xml:space="preserve">  EMPRUNT MYSOLINE - 13 400 K€</t>
  </si>
  <si>
    <t>INTERETS COURUS / EMPRUNTS E.C</t>
  </si>
  <si>
    <t>IMMOBILISATIONS</t>
  </si>
  <si>
    <t>CONCESS. &amp; DROITS - D. TECH.</t>
  </si>
  <si>
    <t>ACTIFS</t>
  </si>
  <si>
    <t>CONCESS. &amp; DROITS - BMS</t>
  </si>
  <si>
    <t>CONCESS. &amp; DROITS</t>
  </si>
  <si>
    <t>AAI CONSTR. / SOL AUTRUI</t>
  </si>
  <si>
    <t>INSTALL. COMPLEXES SPECIALISEE</t>
  </si>
  <si>
    <t>MATERIEL DE TRANSPORT</t>
  </si>
  <si>
    <t>MATERIEL DE BUREAU ET INFORMAT</t>
  </si>
  <si>
    <t>IMMOBILISATIONS EN COURS</t>
  </si>
  <si>
    <t>IMMO. CORP. EN COURS - COURS</t>
  </si>
  <si>
    <t>IMMO. CORP. EN COURS - ETAGE</t>
  </si>
  <si>
    <t>IMMO. CORP. EN COURS - GENERAL</t>
  </si>
  <si>
    <t>IMMO. INCORP. EN COURS</t>
  </si>
  <si>
    <t>AVANC. ACOMPT. VERSES / IMMO.</t>
  </si>
  <si>
    <t xml:space="preserve">  *FRAIS AMM EN COURS BELGIQUE</t>
  </si>
  <si>
    <t>AVANC. ACOMP. VERSES CDES IMM.</t>
  </si>
  <si>
    <t>GARANTIE OSEO BDPME</t>
  </si>
  <si>
    <t>AMORTISSEMENTS</t>
  </si>
  <si>
    <t>DAM</t>
  </si>
  <si>
    <t>AMORT - CONCESS. DROITS - BMS</t>
  </si>
  <si>
    <t>AMORT - CONCESS. DROITS</t>
  </si>
  <si>
    <t>AMORT - AAI CONSTR/SOL AUTRUI</t>
  </si>
  <si>
    <t>AMORT - INSTAL COMPLEXE</t>
  </si>
  <si>
    <t>DEPREC. DES IMMOBILISATIONS</t>
  </si>
  <si>
    <t>PROVISIONS IMMOS</t>
  </si>
  <si>
    <t>MARQUES PROCEDES DROITS ET VAL</t>
  </si>
  <si>
    <t>DEPRECIATION AAI / SOL AUTRUI</t>
  </si>
  <si>
    <t>DEPRECIATION AAI / EXTERIEURS</t>
  </si>
  <si>
    <t>DEP. AAI / ELEC. PLOMB. CLI</t>
  </si>
  <si>
    <t>DEP. AAI / AGENC. INT ET DECO.</t>
  </si>
  <si>
    <t>DEP. INSTALL. CARACTERE SPECIF</t>
  </si>
  <si>
    <t>DEP. INSTALL. GENE. AGENC.</t>
  </si>
  <si>
    <t>DEP. MAT. BUREAU ET INFO</t>
  </si>
  <si>
    <t>PROVISION AV ET ACPTES IMMO</t>
  </si>
  <si>
    <t>PROVISION PARTICIPATIONS</t>
  </si>
  <si>
    <t>STOCK - EN-COURS DE PRODUCTION</t>
  </si>
  <si>
    <t>STOCK - PDTS INTERMEDIAIRES</t>
  </si>
  <si>
    <t>Total Stock</t>
  </si>
  <si>
    <t>DEPREC. STOCKS</t>
  </si>
  <si>
    <t>PROVISIONS STOCKS</t>
  </si>
  <si>
    <t>Total Provision Stock</t>
  </si>
  <si>
    <t>FOURNISSEURS</t>
  </si>
  <si>
    <t>FOURNISSEURS FRANCE</t>
  </si>
  <si>
    <t>FRS - EFFETS A PAYER</t>
  </si>
  <si>
    <t>FRS - IMMOBILISATIONS</t>
  </si>
  <si>
    <t>FRS - FACTURES A RECEVOIR FR</t>
  </si>
  <si>
    <t>FRS - FRES A REC. COMMISSIONS</t>
  </si>
  <si>
    <t>DETTES SUR IMMOS</t>
  </si>
  <si>
    <t>AVANCE &amp; ACOMPTE / COMMANDES</t>
  </si>
  <si>
    <t>AUTRES CREANCES et DETTES</t>
  </si>
  <si>
    <t>AVANCE &amp; ACOMPTE VERSE / IMMO</t>
  </si>
  <si>
    <t>RABAIS REMISES RISTOUR. A OBTE</t>
  </si>
  <si>
    <t>Total Fournisseurs</t>
  </si>
  <si>
    <t>CLIENTS - FRANCE</t>
  </si>
  <si>
    <t>CLIENTS - REPARTITEUR FRANCE</t>
  </si>
  <si>
    <t>CLIENTS - CREANCES PRO CEDEES</t>
  </si>
  <si>
    <t>CLIENTS - DOUTEUX NON AUXIL</t>
  </si>
  <si>
    <t>CLIENTS - DOUTEUX AUXIL</t>
  </si>
  <si>
    <t>CLIENTS - FAE / IMMOBILISATION</t>
  </si>
  <si>
    <t>CLIENTS - AVANCES ET ACOMPTES</t>
  </si>
  <si>
    <t>RABAIS REMISES RIST. A ACCORDE</t>
  </si>
  <si>
    <t>Total Client</t>
  </si>
  <si>
    <t>PERSONNEL</t>
  </si>
  <si>
    <t>PERSONNEL AVANCES ET ACOMPTES</t>
  </si>
  <si>
    <t>NOTE DE FRAIS DIRIGEANTS</t>
  </si>
  <si>
    <t>ORGANISMES SOCIAUX</t>
  </si>
  <si>
    <t>GROUPE MORNAY</t>
  </si>
  <si>
    <t>GROUPE D &amp; O</t>
  </si>
  <si>
    <t>Total Organismes Sociaux</t>
  </si>
  <si>
    <t>ETAT</t>
  </si>
  <si>
    <t>ETAT IS CONTRIBUTION 1.50%</t>
  </si>
  <si>
    <t>Total Etat</t>
  </si>
  <si>
    <t>TVA</t>
  </si>
  <si>
    <t>TVA DUE INTRACOMMUNAUTAIRE</t>
  </si>
  <si>
    <t>TVA DUE INTRACOMM. 2,10%</t>
  </si>
  <si>
    <t>TVA DUE INTRACOMM. 5,50%</t>
  </si>
  <si>
    <t>TVA DUE INTRACOMM. 7%</t>
  </si>
  <si>
    <t>TVA DUE INTRACOMM. 19,6%</t>
  </si>
  <si>
    <t xml:space="preserve"> TVA DUE INTRACOMMUNAUTAIRE IE</t>
  </si>
  <si>
    <t xml:space="preserve">  TVA DUE INTRACOMMUNAUTAIRE UK</t>
  </si>
  <si>
    <t xml:space="preserve">  TVA DUE AUTOLIQUIDEE HCEE</t>
  </si>
  <si>
    <t xml:space="preserve">  TVA DUE INTRACOMMUNAUTAIRE DE</t>
  </si>
  <si>
    <t xml:space="preserve">  *TVA DUE INTRACOMMUNAUTAIRE BE</t>
  </si>
  <si>
    <t xml:space="preserve">   TVA IRLANDE A PAYER</t>
  </si>
  <si>
    <t xml:space="preserve">  *TVA BELGE A PAYER</t>
  </si>
  <si>
    <t>TVA DEDUCTIBLE / IMMOBILISATIO</t>
  </si>
  <si>
    <t>TVA DEDUCTIBLE / ABS</t>
  </si>
  <si>
    <t xml:space="preserve">  TVA SUR CREDIT ENLEVEMENT</t>
  </si>
  <si>
    <t xml:space="preserve">   TVA SUR ENC A DECLARER</t>
  </si>
  <si>
    <t xml:space="preserve">  *TVA DEDUCTIBLE BELGIQUE</t>
  </si>
  <si>
    <t>TVA DEDUCTIBLE COMMUNAUTAIRE</t>
  </si>
  <si>
    <t>TVA DEDUCTIBLE COMM. 2,10%</t>
  </si>
  <si>
    <t>TVA DEDUCTIBLE COMM. 5,50%</t>
  </si>
  <si>
    <t>TVA DEDUCTIBLE COMM. 7%</t>
  </si>
  <si>
    <t>TVA DEDUCTIBLE COMM. 19,60%</t>
  </si>
  <si>
    <t xml:space="preserve">  TVA DEDUCTIBLE COMMUNAUT. UK</t>
  </si>
  <si>
    <t xml:space="preserve">  TVA DED. COMMUNAUTAIRE IE</t>
  </si>
  <si>
    <t xml:space="preserve">  TVA DED. COMMUNAUTAIRE DE</t>
  </si>
  <si>
    <t xml:space="preserve">  *TVA DED. COMMUNAUTAIRE BE</t>
  </si>
  <si>
    <t>TVA DEDUCTIBLE UK</t>
  </si>
  <si>
    <t>TVA DEDUCTIBLE ES</t>
  </si>
  <si>
    <t xml:space="preserve">  TVA DEDUCTIBLE AUTOLIQUID HCEE</t>
  </si>
  <si>
    <t xml:space="preserve">  TVA DEDUCTIBLE DE</t>
  </si>
  <si>
    <t>CREDIT DE TVA UK A REPORTER</t>
  </si>
  <si>
    <t>Total TVA DEDUCTIBLE</t>
  </si>
  <si>
    <t>TVA Collectée</t>
  </si>
  <si>
    <t>TVA COLLECTEE TAUX 2.10%</t>
  </si>
  <si>
    <t>TVA COLLECTEE TAUX 5.50%</t>
  </si>
  <si>
    <t xml:space="preserve">  *TVA COLLECTEE TAUX 6%</t>
  </si>
  <si>
    <t xml:space="preserve">  *TVA COLLECTEE BELGE TAUX 21%</t>
  </si>
  <si>
    <t>TVA COLLECTEE TAUX 7%</t>
  </si>
  <si>
    <t xml:space="preserve">  TVA COLLECTEE TAUX 10%</t>
  </si>
  <si>
    <t xml:space="preserve">  TVA COLLECTEE TAUX 20%</t>
  </si>
  <si>
    <t>TVA COLLECTEE UK 20%</t>
  </si>
  <si>
    <t>TVA COLLECTEE ES 4%</t>
  </si>
  <si>
    <t>TVA COLLECTEE IE 21%</t>
  </si>
  <si>
    <t>TAXE ASSIMILEE A TVA</t>
  </si>
  <si>
    <t>Total TVA COLLECTEE</t>
  </si>
  <si>
    <t xml:space="preserve">  TAXE / CA A REGULARISER</t>
  </si>
  <si>
    <t>REMBOURS. TAXES SUR CA DEMANDE</t>
  </si>
  <si>
    <t>REMBOURS. TVA UK DEMANDE</t>
  </si>
  <si>
    <t>Total TVA</t>
  </si>
  <si>
    <t>ETAT - AUTRES</t>
  </si>
  <si>
    <t>TVA S/FACTURE A RECEVOIR UK</t>
  </si>
  <si>
    <t xml:space="preserve">  TVA S/FACTURE A RECEVOIR DE</t>
  </si>
  <si>
    <t>TVA UK S/FACTURE A ETABLIR</t>
  </si>
  <si>
    <t>AUTRES IMPOTS TAXES ASSIMILES</t>
  </si>
  <si>
    <t>PLVT LIB 18% + CSG / DIVIDENDE</t>
  </si>
  <si>
    <t>TAXE AFSSAPS</t>
  </si>
  <si>
    <t>TAXE PROFESSIONNELLE</t>
  </si>
  <si>
    <t xml:space="preserve">  AFSSAPS</t>
  </si>
  <si>
    <t>FORMATION PROFESSIONNELLE</t>
  </si>
  <si>
    <t>INAMI</t>
  </si>
  <si>
    <t>ETAT CHARG. A PAY. &amp; PROD. A R</t>
  </si>
  <si>
    <t>CHARGES A PAYER - CEPS</t>
  </si>
  <si>
    <t>CHARGES A PAYER – CVAE</t>
  </si>
  <si>
    <t>CHARGES A PAYER – FONGECIF</t>
  </si>
  <si>
    <t>CHARGES A PAYER – CCIP</t>
  </si>
  <si>
    <t>CHARGES A PAYER - C2P FORMAT</t>
  </si>
  <si>
    <t>CHARGES A PAYER - RSI - C3S</t>
  </si>
  <si>
    <t>CHARGES A PAYER - URSSAF</t>
  </si>
  <si>
    <t>CHARGES A PAYER - AFMPS LUXEM.</t>
  </si>
  <si>
    <t>GROUPES ET ASSOCIES</t>
  </si>
  <si>
    <t>GROUPES &amp; ASSOCIES</t>
  </si>
  <si>
    <t>C/C ARGUENON</t>
  </si>
  <si>
    <t>C/C Jérémie URBAIN</t>
  </si>
  <si>
    <t>C/C Michel URBAIN</t>
  </si>
  <si>
    <t xml:space="preserve">  C/C JUPHARM</t>
  </si>
  <si>
    <t>C/C SC ARGUENON</t>
  </si>
  <si>
    <t>SARL ARGUENON - CPTE D'APPORT</t>
  </si>
  <si>
    <t xml:space="preserve">  SC ARGUENON - CPTE D'APPORT</t>
  </si>
  <si>
    <t xml:space="preserve">  JUVEST - CPTE D'APPORT</t>
  </si>
  <si>
    <t xml:space="preserve">  JUPHARM - TUP DANS JUVEST</t>
  </si>
  <si>
    <t xml:space="preserve">  C/C SERB II</t>
  </si>
  <si>
    <t>Total Groupes &amp; Associés</t>
  </si>
  <si>
    <t>DEBITEURS &amp; CREDITEURS DIVERS</t>
  </si>
  <si>
    <t>ARGUENON</t>
  </si>
  <si>
    <t xml:space="preserve">  BIODEMAB</t>
  </si>
  <si>
    <t xml:space="preserve">   DEBITEURS DIVERS</t>
  </si>
  <si>
    <t>SERB II</t>
  </si>
  <si>
    <t xml:space="preserve">   VIREMENTS NON IDENTIFIES</t>
  </si>
  <si>
    <t>CB AFFAIRE</t>
  </si>
  <si>
    <t>DEBOURS</t>
  </si>
  <si>
    <t>CHARGES A PAYER</t>
  </si>
  <si>
    <t>COMPTES D'ATTENTES</t>
  </si>
  <si>
    <t>COMPTES D'ATTENTE</t>
  </si>
  <si>
    <t>ACHATS CONSTATES D'AVANCE</t>
  </si>
  <si>
    <t>PROVISIONS CLIENTS</t>
  </si>
  <si>
    <t xml:space="preserve">   PROV. DEPREC. AUTRES</t>
  </si>
  <si>
    <t>VMP - CREDIT LYONNAIS</t>
  </si>
  <si>
    <t>VMP - SOCIETE GENERALE</t>
  </si>
  <si>
    <t>VMP - OBC</t>
  </si>
  <si>
    <t xml:space="preserve">   VMP - BNP PARIBAS</t>
  </si>
  <si>
    <t>TRAITES A L'ENCAISSEMENT</t>
  </si>
  <si>
    <t xml:space="preserve">  *BNP PARIBAS FORTIS SERB SA</t>
  </si>
  <si>
    <t>NEUFLIZE OBC - ARGUENON SARL</t>
  </si>
  <si>
    <t>BNP PARIBAS - ARGUENON SARL</t>
  </si>
  <si>
    <t>NEUFLIZE OBC</t>
  </si>
  <si>
    <t>HSBC - UBP</t>
  </si>
  <si>
    <t xml:space="preserve">  BNP PARIBAS - CAT</t>
  </si>
  <si>
    <t xml:space="preserve">  BNP PARIBAS GBP - CAT</t>
  </si>
  <si>
    <t>LA BANQUE POSTALE</t>
  </si>
  <si>
    <t>OSEO BDPME</t>
  </si>
  <si>
    <t>CAISSE EN DEVISES</t>
  </si>
  <si>
    <t>VIREMENTS INTERNES</t>
  </si>
  <si>
    <t>Total Banque</t>
  </si>
  <si>
    <t>------------------------------</t>
  </si>
  <si>
    <t>ACHATS STOCKES MAT. 1ERE CEE</t>
  </si>
  <si>
    <t>ACHATS STOCKES MAT. 1ERE HCEE</t>
  </si>
  <si>
    <t>FACONNAGE FRANCE</t>
  </si>
  <si>
    <t>FACONNAGE FRANCE EXO</t>
  </si>
  <si>
    <t>FACONNAGE CEE</t>
  </si>
  <si>
    <t>FACONNAGE IMPORT</t>
  </si>
  <si>
    <t xml:space="preserve">  FACONNAGE UK</t>
  </si>
  <si>
    <t xml:space="preserve">  FACONNAGE DE</t>
  </si>
  <si>
    <t>STABILITES ON GOING</t>
  </si>
  <si>
    <t>EDF - EAUX</t>
  </si>
  <si>
    <t>BOISSONS - COFIGES</t>
  </si>
  <si>
    <t>ACHATS MARCHANDISES</t>
  </si>
  <si>
    <t>ACHATS MARCHANDISES CEE</t>
  </si>
  <si>
    <t>ACHATS MARCHANDISES IMPORT</t>
  </si>
  <si>
    <t>CREDIT-BAIL BMW</t>
  </si>
  <si>
    <t>LOCATIONS SATAS</t>
  </si>
  <si>
    <t>MAINTENANCE EUROPHARMATIC</t>
  </si>
  <si>
    <t>COMMISSIONS MAROTE LTD</t>
  </si>
  <si>
    <t>COMMISSIONS VENTES EXPORT</t>
  </si>
  <si>
    <t xml:space="preserve">  COMMISSIONS MGAEITH</t>
  </si>
  <si>
    <t xml:space="preserve">  COMMISSIONS BOOTS</t>
  </si>
  <si>
    <t xml:space="preserve">  COMMISSIONS FAGRON/MYSO NL</t>
  </si>
  <si>
    <t xml:space="preserve">  COMMISSIONS ALLIANCE HEALTHC</t>
  </si>
  <si>
    <t>COMMISSIONS UNIPHARM</t>
  </si>
  <si>
    <t>HONORAIRES EXPERTS PHARMA.</t>
  </si>
  <si>
    <t>HONORAIRES COMPTABILITE</t>
  </si>
  <si>
    <t>HONORAIRES AVOCAT SARRAU</t>
  </si>
  <si>
    <t>HONORAIRES AVOCAT ME GEAGEA</t>
  </si>
  <si>
    <t xml:space="preserve">   HONORAIRES AVOCATS</t>
  </si>
  <si>
    <t xml:space="preserve">  HONORAIRES MEDECINS-PROFESSEUR</t>
  </si>
  <si>
    <t>HONORAIRES JUVEST</t>
  </si>
  <si>
    <t>FRAIS AFSSAPS...</t>
  </si>
  <si>
    <t>TRANSPORTS CSP - TRANSLAB</t>
  </si>
  <si>
    <t>FRAIS DE DEPLACEMENT</t>
  </si>
  <si>
    <t>FRAIS DE MISSIONS</t>
  </si>
  <si>
    <t xml:space="preserve"> COMM. BANCAIRE SUR VRTS EMIS</t>
  </si>
  <si>
    <t>COTIS. CYCLAMED &amp; ADELPHE</t>
  </si>
  <si>
    <t>AFFSAPS - TAXES/SPEC. PHARMA.</t>
  </si>
  <si>
    <t>TAXE/ CA ESPAGNOL (MYSOLINE)</t>
  </si>
  <si>
    <t>MHRA - TAXE S/SPEC. PHARMA</t>
  </si>
  <si>
    <t>IMB - TAXE S/SPEC. PHARMA IE</t>
  </si>
  <si>
    <t>URSSAF - CONTRIB. CA PHARMA.</t>
  </si>
  <si>
    <t>Total Taxes</t>
  </si>
  <si>
    <t>Social</t>
  </si>
  <si>
    <t xml:space="preserve">  *REMUNERA° PERSONNEL SERB SA</t>
  </si>
  <si>
    <t>COT. RETRAITES (83 &amp; 39)</t>
  </si>
  <si>
    <t>GROUPE D&amp;O</t>
  </si>
  <si>
    <t>COTISATIONS SOCIALES MU ARGUEN</t>
  </si>
  <si>
    <t>Total Social</t>
  </si>
  <si>
    <t>Autres Charges</t>
  </si>
  <si>
    <t>NON AFFECTE</t>
  </si>
  <si>
    <t>EXCEPTIONAL ITEMS</t>
  </si>
  <si>
    <t>Total Autres Charges</t>
  </si>
  <si>
    <t>Charges Financières</t>
  </si>
  <si>
    <t xml:space="preserve">  *INTERETS - CREDIT ROLL OVER</t>
  </si>
  <si>
    <t>FINANCIAL RESULT</t>
  </si>
  <si>
    <t xml:space="preserve">  *INTERETS - STRAIGHT LOAN 800K</t>
  </si>
  <si>
    <t xml:space="preserve">  *INTERETS - STRAIGHT LOAN 750K</t>
  </si>
  <si>
    <t>INTERETS - OSEO - 1 850 000</t>
  </si>
  <si>
    <t>INTERETS - OBC - 1 850 000</t>
  </si>
  <si>
    <t>INTERETS - OSEO - 300 000</t>
  </si>
  <si>
    <t>INTERETS - OBC - 750 000</t>
  </si>
  <si>
    <t>INTERETS - OSEO - 752 500</t>
  </si>
  <si>
    <t>INTERETS - HSBC - 500 000 N°1</t>
  </si>
  <si>
    <t>INTERETS - HSBC - 500 000 N°2</t>
  </si>
  <si>
    <t>INTERETS - OSEO - 1 237 500</t>
  </si>
  <si>
    <t>INTERETS - OBC - 1 250 000</t>
  </si>
  <si>
    <t xml:space="preserve">   INTERETS - 13 400 000 MYSOL</t>
  </si>
  <si>
    <t>Total Charges Financières</t>
  </si>
  <si>
    <t>Charges Exceptionnelles</t>
  </si>
  <si>
    <t>Total Charges Exceptionnelles</t>
  </si>
  <si>
    <t>Dot. &amp; Prov.</t>
  </si>
  <si>
    <t>PROVISION</t>
  </si>
  <si>
    <t xml:space="preserve">  DOT. PROV. IMMO FINANCIER</t>
  </si>
  <si>
    <t xml:space="preserve">  DOT. PROV. DEPREC. IMMO EXCE</t>
  </si>
  <si>
    <t xml:space="preserve">  DOT. PROV. DEPREC. AUTRES CR</t>
  </si>
  <si>
    <t>Total Dot. &amp; Prov.</t>
  </si>
  <si>
    <t>Impôts</t>
  </si>
  <si>
    <t>INTERESSEMENT</t>
  </si>
  <si>
    <t>Total Impôts</t>
  </si>
  <si>
    <t>Total Comptes de Charges</t>
  </si>
  <si>
    <t>Ventes Produits Finis</t>
  </si>
  <si>
    <t xml:space="preserve">   VENTES PF - FRANCE 7%</t>
  </si>
  <si>
    <t xml:space="preserve">  VENTES PF - FRANCE 10%</t>
  </si>
  <si>
    <t xml:space="preserve">  VENTES PF - FRANCE 20%</t>
  </si>
  <si>
    <t xml:space="preserve">   VENTES PF - UK TVA</t>
  </si>
  <si>
    <t xml:space="preserve">   VENTES PF - ES TVA</t>
  </si>
  <si>
    <t xml:space="preserve">   VENTES PF - IE TVA</t>
  </si>
  <si>
    <t xml:space="preserve">  VENTES PF - DE TVA</t>
  </si>
  <si>
    <t>Total Ventes de Produits Finis</t>
  </si>
  <si>
    <t>Prestations de Services</t>
  </si>
  <si>
    <t xml:space="preserve">    PRESTATIONS FRANCE 20%</t>
  </si>
  <si>
    <t>PRESTATIONS FRANCE EXO</t>
  </si>
  <si>
    <t xml:space="preserve">  PRESTATION CEE TVA</t>
  </si>
  <si>
    <t>Total Prestations de Services</t>
  </si>
  <si>
    <t xml:space="preserve">  *VENTES MARCHANDISES 6%</t>
  </si>
  <si>
    <t xml:space="preserve">   VENTES MARCHANDISES 7%</t>
  </si>
  <si>
    <t xml:space="preserve">  VENTES MARCHANDISES 10%</t>
  </si>
  <si>
    <t xml:space="preserve">  VENTES MARCHANDISES - UK TVA</t>
  </si>
  <si>
    <t xml:space="preserve">  VENTES MARCH. - EXPORT DU DE</t>
  </si>
  <si>
    <t>Total Ventes de Marchandises</t>
  </si>
  <si>
    <t>Frais Annexes</t>
  </si>
  <si>
    <t xml:space="preserve">    FRAIS ACCESSOIRES - 20%</t>
  </si>
  <si>
    <t xml:space="preserve">    FRAIS PORT - FRANCE 20%</t>
  </si>
  <si>
    <t>FRAIS PORT - FRANCE EXO</t>
  </si>
  <si>
    <t>Total Frais Annexes</t>
  </si>
  <si>
    <t>Total Chiffre d'Affaires</t>
  </si>
  <si>
    <t>Variation Stock</t>
  </si>
  <si>
    <t>Total variation stock</t>
  </si>
  <si>
    <t>Produits Divers</t>
  </si>
  <si>
    <t>Total Produits divers</t>
  </si>
  <si>
    <t>Produits Financiers</t>
  </si>
  <si>
    <t>Total Produits Financiers</t>
  </si>
  <si>
    <t>Produits Exceptionnels</t>
  </si>
  <si>
    <t xml:space="preserve">  DEGREVEMENT IMPOTS - DE</t>
  </si>
  <si>
    <t xml:space="preserve">  DEGREVEMENT IMPOTS</t>
  </si>
  <si>
    <t>Total Produits Exceptionnels</t>
  </si>
  <si>
    <t>Provision &amp; Transfert Charge</t>
  </si>
  <si>
    <t xml:space="preserve">  REP. PROV. AV ET ACPT</t>
  </si>
  <si>
    <t xml:space="preserve">  REP. PROV. RISQ &amp; CH EX ND</t>
  </si>
  <si>
    <t xml:space="preserve">  REP. DEP. EXCEPTIONNELLES</t>
  </si>
  <si>
    <t>TRANSFERTS CHARGES D'EXPLOI</t>
  </si>
  <si>
    <t>TRANSFERTS CHARGES RBT. S.S.</t>
  </si>
  <si>
    <t>Total Prov. &amp; Transfert Charge</t>
  </si>
  <si>
    <t>Total produits</t>
  </si>
  <si>
    <t>Produits - Charges</t>
  </si>
  <si>
    <t>RESULTAT NET</t>
  </si>
  <si>
    <t>REPRISE A NOUVEAU CPTE BILAN</t>
  </si>
  <si>
    <t>REPRISE A  NOUVEAUX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</si>
</sst>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_-;\-* #,##0_-;_-* &quot;-&quot;_-;_-@_-"/>
    <numFmt numFmtId="165" formatCode="_-&quot;€&quot;\ * #,##0.00_-;\-&quot;€&quot;\ * #,##0.00_-;_-&quot;€&quot;\ * &quot;-&quot;??_-;_-@_-"/>
    <numFmt numFmtId="166" formatCode="_-* #,##0.00_-;\-* #,##0.00_-;_-* &quot;-&quot;??_-;_-@_-"/>
    <numFmt numFmtId="167" formatCode="#,##0;\(#,##0\)"/>
    <numFmt numFmtId="168" formatCode="_-* #,##0.0_-;\-* #,##0.0_-;_-* &quot;-&quot;??_-;_-@_-"/>
    <numFmt numFmtId="169" formatCode="#,##0.0"/>
    <numFmt numFmtId="170" formatCode="_-* #,##0.00\ _F_-;\-* #,##0.00\ _F_-;_-* &quot;-&quot;??\ _F_-;_-@_-"/>
    <numFmt numFmtId="171" formatCode="#,##0;\(#,##0\);&quot;-&quot;"/>
    <numFmt numFmtId="172" formatCode="_(&quot;$&quot;* #,##0_);_(&quot;$&quot;* \(#,##0\);_(&quot;$&quot;* &quot;-&quot;_);_(@_)"/>
    <numFmt numFmtId="173" formatCode="_(* #,###.0_);_(* \(#,###.0\);_(* &quot;-&quot;?_);_(@_)"/>
    <numFmt numFmtId="174" formatCode="_(\ #,##0.0_%_);_(\ \(#,##0.0_%\);_(\ &quot; - &quot;_%_);_(@_)"/>
    <numFmt numFmtId="175" formatCode="_(\ #,##0.0%_);_(\ \(#,##0.0%\);_(\ &quot; - &quot;\%_);_(@_)"/>
    <numFmt numFmtId="176" formatCode="#,##0_);\(#,##0\);&quot; - &quot;_);@_)"/>
    <numFmt numFmtId="177" formatCode="\ #,##0.0_);\(#,##0.0\);&quot; - &quot;_);@_)"/>
    <numFmt numFmtId="178" formatCode="\ #,##0.00_);\(#,##0.00\);&quot; - &quot;_);@_)"/>
    <numFmt numFmtId="179" formatCode="\ #,##0.000_);\(#,##0.000\);&quot; - &quot;_);@_)"/>
    <numFmt numFmtId="180" formatCode="d\ mmmm\ yyyy"/>
    <numFmt numFmtId="181" formatCode="#,##0;[Red]\(#,##0\);0"/>
    <numFmt numFmtId="182" formatCode="0.00;[Red]0.00"/>
    <numFmt numFmtId="183" formatCode="#,##0;[Red]\(#,##0\)"/>
    <numFmt numFmtId="184" formatCode="_-* #,##0.00\ [$€-1]_-;\-* #,##0.00\ [$€-1]_-;_-* &quot;-&quot;??\ [$€-1]_-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9F6EB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sz val="8"/>
      <name val="Verdana"/>
      <family val="2"/>
    </font>
    <font>
      <i/>
      <sz val="10"/>
      <color indexed="32"/>
      <name val="Arial Narrow"/>
      <family val="2"/>
    </font>
    <font>
      <u val="doubleAccounting"/>
      <sz val="10"/>
      <name val="Times New Roman"/>
      <family val="1"/>
    </font>
    <font>
      <sz val="10"/>
      <name val="Times New Roman"/>
      <family val="1"/>
    </font>
    <font>
      <sz val="10"/>
      <name val="Arial Narrow"/>
      <family val="2"/>
    </font>
    <font>
      <i/>
      <sz val="10"/>
      <name val="Arial Narrow"/>
      <family val="2"/>
    </font>
    <font>
      <b/>
      <sz val="10"/>
      <color indexed="32"/>
      <name val="Arial Narrow"/>
      <family val="2"/>
    </font>
    <font>
      <sz val="14"/>
      <name val="Arial"/>
      <family val="2"/>
    </font>
    <font>
      <b/>
      <sz val="12"/>
      <color indexed="55"/>
      <name val="Arial"/>
      <family val="2"/>
    </font>
    <font>
      <b/>
      <sz val="14"/>
      <name val="Arial"/>
      <family val="2"/>
    </font>
    <font>
      <b/>
      <sz val="11"/>
      <name val="Times New Roman"/>
      <family val="1"/>
    </font>
    <font>
      <b/>
      <sz val="10"/>
      <name val="Times New Roman"/>
      <family val="1"/>
    </font>
    <font>
      <b/>
      <i/>
      <sz val="9.5"/>
      <name val="Times New Roman"/>
      <family val="1"/>
    </font>
    <font>
      <sz val="10"/>
      <color indexed="32"/>
      <name val="Arial Narrow"/>
      <family val="2"/>
    </font>
    <font>
      <sz val="12"/>
      <name val="Arial"/>
      <family val="2"/>
    </font>
    <font>
      <b/>
      <sz val="16"/>
      <name val="Arial"/>
      <family val="2"/>
    </font>
    <font>
      <b/>
      <sz val="14"/>
      <color indexed="32"/>
      <name val="Arial"/>
      <family val="2"/>
    </font>
    <font>
      <sz val="8"/>
      <color indexed="32"/>
      <name val="Arial Narrow"/>
      <family val="2"/>
    </font>
    <font>
      <b/>
      <sz val="10"/>
      <name val="Arial Narrow"/>
      <family val="2"/>
    </font>
    <font>
      <b/>
      <i/>
      <sz val="10"/>
      <name val="Arial Narrow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u val="singleAccounting"/>
      <sz val="10"/>
      <name val="Times New Roman"/>
      <family val="1"/>
    </font>
    <font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  <font>
      <sz val="11"/>
      <color rgb="FF006699"/>
      <name val="Calibri"/>
      <family val="2"/>
      <scheme val="minor"/>
    </font>
    <font>
      <sz val="8"/>
      <name val="Arial"/>
      <family val="2"/>
    </font>
    <font>
      <sz val="9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32"/>
      </top>
      <bottom style="thin">
        <color indexed="3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 style="thin">
        <color indexed="32"/>
      </top>
      <bottom style="thin">
        <color indexed="3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64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333">
    <xf numFmtId="0" fontId="0" fillId="0" borderId="0"/>
    <xf numFmtId="0" fontId="6" fillId="0" borderId="0"/>
    <xf numFmtId="166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0" applyNumberFormat="0" applyBorder="0" applyAlignment="0" applyProtection="0"/>
    <xf numFmtId="0" fontId="18" fillId="7" borderId="6" applyNumberFormat="0" applyAlignment="0" applyProtection="0"/>
    <xf numFmtId="0" fontId="19" fillId="8" borderId="7" applyNumberFormat="0" applyAlignment="0" applyProtection="0"/>
    <xf numFmtId="0" fontId="20" fillId="8" borderId="6" applyNumberFormat="0" applyAlignment="0" applyProtection="0"/>
    <xf numFmtId="0" fontId="21" fillId="0" borderId="8" applyNumberFormat="0" applyFill="0" applyAlignment="0" applyProtection="0"/>
    <xf numFmtId="0" fontId="22" fillId="9" borderId="9" applyNumberFormat="0" applyAlignment="0" applyProtection="0"/>
    <xf numFmtId="0" fontId="9" fillId="0" borderId="0" applyNumberFormat="0" applyFill="0" applyBorder="0" applyAlignment="0" applyProtection="0"/>
    <xf numFmtId="0" fontId="1" fillId="10" borderId="10" applyNumberFormat="0" applyFont="0" applyAlignment="0" applyProtection="0"/>
    <xf numFmtId="0" fontId="23" fillId="0" borderId="0" applyNumberFormat="0" applyFill="0" applyBorder="0" applyAlignment="0" applyProtection="0"/>
    <xf numFmtId="0" fontId="7" fillId="0" borderId="11" applyNumberFormat="0" applyFill="0" applyAlignment="0" applyProtection="0"/>
    <xf numFmtId="0" fontId="24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4" fillId="34" borderId="0" applyNumberFormat="0" applyBorder="0" applyAlignment="0" applyProtection="0"/>
    <xf numFmtId="170" fontId="6" fillId="0" borderId="0" applyFont="0" applyFill="0" applyBorder="0" applyAlignment="0" applyProtection="0"/>
    <xf numFmtId="171" fontId="27" fillId="0" borderId="12">
      <alignment horizontal="left" vertical="center"/>
    </xf>
    <xf numFmtId="171" fontId="27" fillId="0" borderId="12">
      <alignment horizontal="left" vertical="center"/>
    </xf>
    <xf numFmtId="172" fontId="28" fillId="0" borderId="0"/>
    <xf numFmtId="173" fontId="28" fillId="0" borderId="0"/>
    <xf numFmtId="172" fontId="29" fillId="0" borderId="0"/>
    <xf numFmtId="44" fontId="6" fillId="0" borderId="0" applyFont="0" applyFill="0" applyBorder="0" applyAlignment="0" applyProtection="0"/>
    <xf numFmtId="49" fontId="30" fillId="0" borderId="0" applyNumberFormat="0" applyFill="0" applyBorder="0" applyProtection="0">
      <alignment horizontal="center" vertical="top"/>
    </xf>
    <xf numFmtId="174" fontId="31" fillId="0" borderId="0" applyBorder="0">
      <alignment horizontal="right" vertical="top"/>
    </xf>
    <xf numFmtId="175" fontId="30" fillId="0" borderId="0" applyBorder="0">
      <alignment horizontal="right" vertical="top"/>
    </xf>
    <xf numFmtId="175" fontId="31" fillId="0" borderId="0" applyBorder="0">
      <alignment horizontal="right" vertical="top"/>
    </xf>
    <xf numFmtId="176" fontId="30" fillId="0" borderId="0" applyFill="0" applyBorder="0">
      <alignment horizontal="right" vertical="top"/>
    </xf>
    <xf numFmtId="177" fontId="30" fillId="0" borderId="0" applyFill="0" applyBorder="0">
      <alignment horizontal="right" vertical="top"/>
    </xf>
    <xf numFmtId="178" fontId="30" fillId="0" borderId="0" applyFill="0" applyBorder="0">
      <alignment horizontal="right" vertical="top"/>
    </xf>
    <xf numFmtId="179" fontId="30" fillId="0" borderId="0" applyFill="0" applyBorder="0">
      <alignment horizontal="right" vertical="top"/>
    </xf>
    <xf numFmtId="0" fontId="32" fillId="0" borderId="0">
      <alignment horizontal="left"/>
    </xf>
    <xf numFmtId="0" fontId="32" fillId="0" borderId="12">
      <alignment horizontal="right" wrapText="1"/>
    </xf>
    <xf numFmtId="171" fontId="27" fillId="0" borderId="12">
      <alignment horizontal="left"/>
    </xf>
    <xf numFmtId="0" fontId="33" fillId="0" borderId="0">
      <alignment vertical="center"/>
    </xf>
    <xf numFmtId="180" fontId="33" fillId="0" borderId="0">
      <alignment horizontal="left" vertical="center"/>
    </xf>
    <xf numFmtId="181" fontId="34" fillId="0" borderId="0">
      <alignment vertical="center"/>
    </xf>
    <xf numFmtId="0" fontId="35" fillId="0" borderId="0">
      <alignment vertical="center"/>
    </xf>
    <xf numFmtId="171" fontId="27" fillId="0" borderId="12">
      <alignment horizontal="left"/>
    </xf>
    <xf numFmtId="171" fontId="36" fillId="0" borderId="0" applyFill="0" applyBorder="0">
      <alignment vertical="top"/>
    </xf>
    <xf numFmtId="171" fontId="37" fillId="0" borderId="0" applyFill="0" applyBorder="0" applyProtection="0">
      <alignment vertical="top"/>
    </xf>
    <xf numFmtId="171" fontId="38" fillId="0" borderId="0">
      <alignment vertical="top"/>
    </xf>
    <xf numFmtId="171" fontId="30" fillId="0" borderId="0">
      <alignment horizontal="center"/>
    </xf>
    <xf numFmtId="171" fontId="39" fillId="0" borderId="12">
      <alignment horizontal="center"/>
    </xf>
    <xf numFmtId="164" fontId="30" fillId="0" borderId="12" applyFill="0" applyBorder="0" applyProtection="0">
      <alignment horizontal="right" vertical="top"/>
    </xf>
    <xf numFmtId="171" fontId="40" fillId="0" borderId="0"/>
    <xf numFmtId="171" fontId="41" fillId="0" borderId="0"/>
    <xf numFmtId="171" fontId="42" fillId="0" borderId="0"/>
    <xf numFmtId="171" fontId="6" fillId="0" borderId="0"/>
    <xf numFmtId="171" fontId="43" fillId="0" borderId="0">
      <alignment horizontal="left" vertical="top"/>
    </xf>
    <xf numFmtId="0" fontId="30" fillId="0" borderId="0" applyFill="0" applyBorder="0">
      <alignment horizontal="left" vertical="top" wrapText="1"/>
    </xf>
    <xf numFmtId="0" fontId="44" fillId="0" borderId="0">
      <alignment horizontal="left" vertical="top" wrapText="1"/>
    </xf>
    <xf numFmtId="0" fontId="45" fillId="0" borderId="0">
      <alignment horizontal="left" vertical="top" wrapText="1"/>
    </xf>
    <xf numFmtId="0" fontId="31" fillId="0" borderId="0">
      <alignment horizontal="left" vertical="top" wrapText="1"/>
    </xf>
    <xf numFmtId="43" fontId="6" fillId="0" borderId="0" applyFont="0" applyFill="0" applyBorder="0" applyAlignment="0" applyProtection="0"/>
    <xf numFmtId="0" fontId="25" fillId="0" borderId="0"/>
    <xf numFmtId="0" fontId="6" fillId="0" borderId="0"/>
    <xf numFmtId="0" fontId="6" fillId="0" borderId="0"/>
    <xf numFmtId="0" fontId="6" fillId="0" borderId="0"/>
    <xf numFmtId="0" fontId="46" fillId="0" borderId="0"/>
    <xf numFmtId="0" fontId="4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47" fillId="35" borderId="13" applyNumberFormat="0" applyProtection="0">
      <alignment horizontal="left" vertical="center" indent="1"/>
    </xf>
    <xf numFmtId="182" fontId="48" fillId="36" borderId="13" applyProtection="0">
      <alignment horizontal="right" vertical="center"/>
    </xf>
    <xf numFmtId="164" fontId="49" fillId="0" borderId="0"/>
    <xf numFmtId="173" fontId="49" fillId="0" borderId="0"/>
    <xf numFmtId="0" fontId="46" fillId="0" borderId="0"/>
    <xf numFmtId="0" fontId="6" fillId="0" borderId="0"/>
    <xf numFmtId="0" fontId="1" fillId="0" borderId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83" fontId="26" fillId="0" borderId="1">
      <alignment vertical="top"/>
    </xf>
    <xf numFmtId="183" fontId="26" fillId="0" borderId="1">
      <alignment vertical="top"/>
    </xf>
    <xf numFmtId="183" fontId="26" fillId="0" borderId="1">
      <alignment vertical="top"/>
    </xf>
    <xf numFmtId="0" fontId="6" fillId="0" borderId="0"/>
    <xf numFmtId="0" fontId="1" fillId="10" borderId="10" applyNumberFormat="0" applyFont="0" applyAlignment="0" applyProtection="0"/>
    <xf numFmtId="0" fontId="1" fillId="10" borderId="10" applyNumberFormat="0" applyFont="0" applyAlignment="0" applyProtection="0"/>
    <xf numFmtId="0" fontId="1" fillId="10" borderId="10" applyNumberFormat="0" applyFont="0" applyAlignment="0" applyProtection="0"/>
    <xf numFmtId="0" fontId="1" fillId="10" borderId="10" applyNumberFormat="0" applyFont="0" applyAlignment="0" applyProtection="0"/>
    <xf numFmtId="0" fontId="1" fillId="10" borderId="10" applyNumberFormat="0" applyFont="0" applyAlignment="0" applyProtection="0"/>
    <xf numFmtId="0" fontId="1" fillId="10" borderId="10" applyNumberFormat="0" applyFont="0" applyAlignment="0" applyProtection="0"/>
    <xf numFmtId="0" fontId="1" fillId="10" borderId="10" applyNumberFormat="0" applyFont="0" applyAlignment="0" applyProtection="0"/>
    <xf numFmtId="0" fontId="1" fillId="10" borderId="10" applyNumberFormat="0" applyFont="0" applyAlignment="0" applyProtection="0"/>
    <xf numFmtId="0" fontId="1" fillId="10" borderId="10" applyNumberFormat="0" applyFont="0" applyAlignment="0" applyProtection="0"/>
    <xf numFmtId="0" fontId="1" fillId="10" borderId="10" applyNumberFormat="0" applyFont="0" applyAlignment="0" applyProtection="0"/>
    <xf numFmtId="0" fontId="1" fillId="10" borderId="10" applyNumberFormat="0" applyFont="0" applyAlignment="0" applyProtection="0"/>
    <xf numFmtId="0" fontId="1" fillId="10" borderId="10" applyNumberFormat="0" applyFont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27" fillId="0" borderId="15">
      <alignment horizontal="left" vertical="center"/>
    </xf>
    <xf numFmtId="171" fontId="27" fillId="0" borderId="15">
      <alignment horizontal="left"/>
    </xf>
    <xf numFmtId="171" fontId="27" fillId="0" borderId="15">
      <alignment horizontal="left"/>
    </xf>
    <xf numFmtId="171" fontId="27" fillId="0" borderId="15">
      <alignment horizontal="left" vertical="center"/>
    </xf>
    <xf numFmtId="183" fontId="26" fillId="0" borderId="17">
      <alignment vertical="top"/>
    </xf>
    <xf numFmtId="171" fontId="27" fillId="0" borderId="15">
      <alignment horizontal="left" vertical="center"/>
    </xf>
    <xf numFmtId="182" fontId="48" fillId="36" borderId="16" applyProtection="0">
      <alignment horizontal="right" vertical="center"/>
    </xf>
    <xf numFmtId="171" fontId="27" fillId="0" borderId="15">
      <alignment horizontal="left" vertical="center"/>
    </xf>
    <xf numFmtId="0" fontId="1" fillId="0" borderId="0"/>
    <xf numFmtId="166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27" fillId="0" borderId="12">
      <alignment horizontal="left" vertical="center"/>
    </xf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71" fontId="27" fillId="0" borderId="12">
      <alignment horizontal="left" vertical="center"/>
    </xf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10" applyNumberFormat="0" applyFont="0" applyAlignment="0" applyProtection="0"/>
    <xf numFmtId="0" fontId="1" fillId="10" borderId="10" applyNumberFormat="0" applyFont="0" applyAlignment="0" applyProtection="0"/>
    <xf numFmtId="0" fontId="1" fillId="10" borderId="10" applyNumberFormat="0" applyFont="0" applyAlignment="0" applyProtection="0"/>
    <xf numFmtId="18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2" fillId="0" borderId="12">
      <alignment horizontal="right" wrapText="1"/>
    </xf>
    <xf numFmtId="171" fontId="27" fillId="0" borderId="12">
      <alignment horizontal="left"/>
    </xf>
    <xf numFmtId="171" fontId="27" fillId="0" borderId="12">
      <alignment horizontal="left"/>
    </xf>
    <xf numFmtId="171" fontId="39" fillId="0" borderId="12">
      <alignment horizontal="center"/>
    </xf>
    <xf numFmtId="164" fontId="30" fillId="0" borderId="12" applyFill="0" applyBorder="0" applyProtection="0">
      <alignment horizontal="right" vertical="top"/>
    </xf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0" fontId="6" fillId="0" borderId="0"/>
    <xf numFmtId="0" fontId="25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46" fillId="0" borderId="0"/>
    <xf numFmtId="0" fontId="46" fillId="0" borderId="0"/>
    <xf numFmtId="0" fontId="6" fillId="0" borderId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7" fillId="35" borderId="13" applyNumberFormat="0" applyProtection="0">
      <alignment horizontal="left" vertical="center" indent="1"/>
    </xf>
    <xf numFmtId="0" fontId="47" fillId="35" borderId="13" applyNumberFormat="0" applyProtection="0">
      <alignment horizontal="left" vertical="center" indent="1"/>
    </xf>
    <xf numFmtId="182" fontId="48" fillId="36" borderId="13" applyProtection="0">
      <alignment horizontal="right" vertical="center"/>
    </xf>
    <xf numFmtId="182" fontId="48" fillId="36" borderId="13" applyProtection="0">
      <alignment horizontal="right" vertical="center"/>
    </xf>
    <xf numFmtId="183" fontId="26" fillId="0" borderId="1">
      <alignment vertical="top"/>
    </xf>
    <xf numFmtId="183" fontId="26" fillId="0" borderId="1">
      <alignment vertical="top"/>
    </xf>
    <xf numFmtId="183" fontId="26" fillId="0" borderId="1">
      <alignment vertical="top"/>
    </xf>
    <xf numFmtId="183" fontId="26" fillId="0" borderId="1">
      <alignment vertical="top"/>
    </xf>
    <xf numFmtId="183" fontId="26" fillId="0" borderId="1">
      <alignment vertical="top"/>
    </xf>
    <xf numFmtId="183" fontId="26" fillId="0" borderId="17">
      <alignment vertical="top"/>
    </xf>
    <xf numFmtId="183" fontId="26" fillId="0" borderId="17">
      <alignment vertical="top"/>
    </xf>
    <xf numFmtId="183" fontId="26" fillId="0" borderId="17">
      <alignment vertical="top"/>
    </xf>
    <xf numFmtId="182" fontId="48" fillId="36" borderId="16" applyProtection="0">
      <alignment horizontal="right" vertical="center"/>
    </xf>
    <xf numFmtId="0" fontId="47" fillId="35" borderId="16" applyNumberFormat="0" applyProtection="0">
      <alignment horizontal="left" vertical="center" indent="1"/>
    </xf>
    <xf numFmtId="171" fontId="27" fillId="0" borderId="15">
      <alignment horizontal="left" vertical="center"/>
    </xf>
    <xf numFmtId="182" fontId="48" fillId="36" borderId="16" applyProtection="0">
      <alignment horizontal="right" vertical="center"/>
    </xf>
    <xf numFmtId="171" fontId="39" fillId="0" borderId="15">
      <alignment horizontal="center"/>
    </xf>
    <xf numFmtId="164" fontId="30" fillId="0" borderId="15" applyFill="0" applyBorder="0" applyProtection="0">
      <alignment horizontal="right" vertical="top"/>
    </xf>
    <xf numFmtId="171" fontId="27" fillId="0" borderId="15">
      <alignment horizontal="left"/>
    </xf>
    <xf numFmtId="171" fontId="27" fillId="0" borderId="15">
      <alignment horizontal="left"/>
    </xf>
    <xf numFmtId="0" fontId="32" fillId="0" borderId="15">
      <alignment horizontal="right" wrapText="1"/>
    </xf>
    <xf numFmtId="171" fontId="27" fillId="0" borderId="15">
      <alignment horizontal="left" vertical="center"/>
    </xf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6" fillId="0" borderId="0"/>
    <xf numFmtId="183" fontId="26" fillId="0" borderId="17">
      <alignment vertical="top"/>
    </xf>
    <xf numFmtId="0" fontId="32" fillId="0" borderId="15">
      <alignment horizontal="right" wrapText="1"/>
    </xf>
    <xf numFmtId="182" fontId="48" fillId="36" borderId="16" applyProtection="0">
      <alignment horizontal="right" vertical="center"/>
    </xf>
    <xf numFmtId="171" fontId="27" fillId="0" borderId="15">
      <alignment horizontal="left" vertical="center"/>
    </xf>
    <xf numFmtId="171" fontId="27" fillId="0" borderId="15">
      <alignment horizontal="left"/>
    </xf>
    <xf numFmtId="171" fontId="39" fillId="0" borderId="15">
      <alignment horizontal="center"/>
    </xf>
    <xf numFmtId="0" fontId="47" fillId="35" borderId="16" applyNumberFormat="0" applyProtection="0">
      <alignment horizontal="left" vertical="center" indent="1"/>
    </xf>
    <xf numFmtId="0" fontId="47" fillId="35" borderId="16" applyNumberFormat="0" applyProtection="0">
      <alignment horizontal="left" vertical="center" indent="1"/>
    </xf>
    <xf numFmtId="171" fontId="27" fillId="0" borderId="15">
      <alignment horizontal="left"/>
    </xf>
    <xf numFmtId="171" fontId="39" fillId="0" borderId="15">
      <alignment horizontal="center"/>
    </xf>
    <xf numFmtId="171" fontId="39" fillId="0" borderId="12">
      <alignment horizontal="center"/>
    </xf>
    <xf numFmtId="171" fontId="27" fillId="0" borderId="12">
      <alignment horizontal="left" vertical="center"/>
    </xf>
    <xf numFmtId="164" fontId="30" fillId="0" borderId="12" applyFill="0" applyBorder="0" applyProtection="0">
      <alignment horizontal="right" vertical="top"/>
    </xf>
    <xf numFmtId="171" fontId="27" fillId="0" borderId="12">
      <alignment horizontal="left"/>
    </xf>
    <xf numFmtId="171" fontId="27" fillId="0" borderId="12">
      <alignment horizontal="left"/>
    </xf>
    <xf numFmtId="0" fontId="32" fillId="0" borderId="12">
      <alignment horizontal="right" wrapText="1"/>
    </xf>
    <xf numFmtId="171" fontId="27" fillId="0" borderId="12">
      <alignment horizontal="left" vertical="center"/>
    </xf>
    <xf numFmtId="171" fontId="27" fillId="0" borderId="12">
      <alignment horizontal="left" vertical="center"/>
    </xf>
    <xf numFmtId="171" fontId="27" fillId="0" borderId="12">
      <alignment horizontal="left" vertical="center"/>
    </xf>
    <xf numFmtId="0" fontId="47" fillId="35" borderId="13" applyNumberFormat="0" applyProtection="0">
      <alignment horizontal="left" vertical="center" indent="1"/>
    </xf>
    <xf numFmtId="182" fontId="48" fillId="36" borderId="13" applyProtection="0">
      <alignment horizontal="right" vertical="center"/>
    </xf>
    <xf numFmtId="0" fontId="32" fillId="0" borderId="12">
      <alignment horizontal="right" wrapText="1"/>
    </xf>
    <xf numFmtId="171" fontId="27" fillId="0" borderId="12">
      <alignment horizontal="left"/>
    </xf>
    <xf numFmtId="171" fontId="27" fillId="0" borderId="12">
      <alignment horizontal="left"/>
    </xf>
    <xf numFmtId="171" fontId="39" fillId="0" borderId="12">
      <alignment horizontal="center"/>
    </xf>
    <xf numFmtId="164" fontId="30" fillId="0" borderId="12" applyFill="0" applyBorder="0" applyProtection="0">
      <alignment horizontal="right" vertical="top"/>
    </xf>
    <xf numFmtId="183" fontId="26" fillId="0" borderId="17">
      <alignment vertical="top"/>
    </xf>
    <xf numFmtId="0" fontId="47" fillId="35" borderId="16" applyNumberFormat="0" applyProtection="0">
      <alignment horizontal="left" vertical="center" indent="1"/>
    </xf>
    <xf numFmtId="0" fontId="32" fillId="0" borderId="15">
      <alignment horizontal="right" wrapText="1"/>
    </xf>
    <xf numFmtId="164" fontId="30" fillId="0" borderId="15" applyFill="0" applyBorder="0" applyProtection="0">
      <alignment horizontal="right" vertical="top"/>
    </xf>
    <xf numFmtId="164" fontId="30" fillId="0" borderId="15" applyFill="0" applyBorder="0" applyProtection="0">
      <alignment horizontal="right" vertical="top"/>
    </xf>
    <xf numFmtId="171" fontId="27" fillId="0" borderId="15">
      <alignment horizontal="left" vertical="center"/>
    </xf>
    <xf numFmtId="4" fontId="53" fillId="37" borderId="14" applyNumberFormat="0" applyProtection="0">
      <alignment horizontal="left" vertical="center" indent="1"/>
    </xf>
    <xf numFmtId="0" fontId="32" fillId="0" borderId="15">
      <alignment horizontal="right" wrapText="1"/>
    </xf>
    <xf numFmtId="171" fontId="27" fillId="0" borderId="15">
      <alignment horizontal="left"/>
    </xf>
    <xf numFmtId="171" fontId="27" fillId="0" borderId="15">
      <alignment horizontal="left"/>
    </xf>
    <xf numFmtId="171" fontId="39" fillId="0" borderId="15">
      <alignment horizontal="center"/>
    </xf>
    <xf numFmtId="164" fontId="30" fillId="0" borderId="15" applyFill="0" applyBorder="0" applyProtection="0">
      <alignment horizontal="right" vertical="top"/>
    </xf>
    <xf numFmtId="4" fontId="53" fillId="37" borderId="18" applyNumberFormat="0" applyProtection="0">
      <alignment horizontal="left" vertical="center" indent="1"/>
    </xf>
  </cellStyleXfs>
  <cellXfs count="84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67" fontId="3" fillId="0" borderId="0" xfId="0" applyNumberFormat="1" applyFont="1" applyAlignment="1">
      <alignment vertical="center"/>
    </xf>
    <xf numFmtId="0" fontId="5" fillId="0" borderId="1" xfId="0" applyFont="1" applyFill="1" applyBorder="1" applyAlignment="1">
      <alignment vertical="center"/>
    </xf>
    <xf numFmtId="167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67" fontId="3" fillId="0" borderId="0" xfId="0" applyNumberFormat="1" applyFont="1" applyFill="1" applyAlignment="1">
      <alignment vertical="center"/>
    </xf>
    <xf numFmtId="167" fontId="5" fillId="0" borderId="2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167" fontId="5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0" xfId="0"/>
    <xf numFmtId="166" fontId="5" fillId="0" borderId="1" xfId="2" applyFont="1" applyBorder="1" applyAlignment="1">
      <alignment vertical="center"/>
    </xf>
    <xf numFmtId="166" fontId="3" fillId="0" borderId="0" xfId="2" applyFont="1" applyAlignment="1">
      <alignment vertical="center"/>
    </xf>
    <xf numFmtId="166" fontId="3" fillId="0" borderId="0" xfId="2" applyFont="1" applyFill="1" applyAlignment="1">
      <alignment vertical="center"/>
    </xf>
    <xf numFmtId="166" fontId="3" fillId="0" borderId="0" xfId="2" applyFont="1" applyFill="1" applyBorder="1" applyAlignment="1">
      <alignment vertical="center"/>
    </xf>
    <xf numFmtId="166" fontId="5" fillId="0" borderId="2" xfId="2" applyFont="1" applyBorder="1" applyAlignment="1">
      <alignment vertical="center"/>
    </xf>
    <xf numFmtId="166" fontId="0" fillId="0" borderId="0" xfId="2" applyFont="1"/>
    <xf numFmtId="167" fontId="0" fillId="0" borderId="0" xfId="0" applyNumberFormat="1"/>
    <xf numFmtId="0" fontId="3" fillId="0" borderId="0" xfId="0" applyFont="1" applyBorder="1" applyAlignment="1">
      <alignment vertical="center"/>
    </xf>
    <xf numFmtId="167" fontId="3" fillId="0" borderId="0" xfId="0" applyNumberFormat="1" applyFont="1" applyBorder="1" applyAlignment="1">
      <alignment vertical="center"/>
    </xf>
    <xf numFmtId="167" fontId="3" fillId="0" borderId="2" xfId="0" applyNumberFormat="1" applyFont="1" applyBorder="1" applyAlignment="1">
      <alignment vertical="center"/>
    </xf>
    <xf numFmtId="166" fontId="3" fillId="0" borderId="2" xfId="2" applyFont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167" fontId="8" fillId="0" borderId="2" xfId="0" applyNumberFormat="1" applyFont="1" applyFill="1" applyBorder="1" applyAlignment="1">
      <alignment vertical="center"/>
    </xf>
    <xf numFmtId="166" fontId="8" fillId="0" borderId="2" xfId="2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167" fontId="8" fillId="0" borderId="2" xfId="0" applyNumberFormat="1" applyFont="1" applyBorder="1" applyAlignment="1">
      <alignment vertical="center"/>
    </xf>
    <xf numFmtId="166" fontId="8" fillId="0" borderId="2" xfId="2" applyFont="1" applyBorder="1" applyAlignment="1">
      <alignment vertical="center"/>
    </xf>
    <xf numFmtId="0" fontId="8" fillId="0" borderId="2" xfId="0" applyFont="1" applyBorder="1" applyAlignment="1">
      <alignment vertical="center"/>
    </xf>
    <xf numFmtId="167" fontId="5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167" fontId="3" fillId="0" borderId="0" xfId="0" applyNumberFormat="1" applyFont="1" applyBorder="1" applyAlignment="1">
      <alignment horizontal="center" vertical="center"/>
    </xf>
    <xf numFmtId="167" fontId="3" fillId="0" borderId="2" xfId="0" applyNumberFormat="1" applyFont="1" applyBorder="1" applyAlignment="1">
      <alignment horizontal="center" vertical="center"/>
    </xf>
    <xf numFmtId="167" fontId="3" fillId="0" borderId="0" xfId="0" applyNumberFormat="1" applyFont="1" applyFill="1" applyAlignment="1">
      <alignment horizontal="center" vertical="center"/>
    </xf>
    <xf numFmtId="167" fontId="5" fillId="0" borderId="2" xfId="0" applyNumberFormat="1" applyFont="1" applyFill="1" applyBorder="1" applyAlignment="1">
      <alignment horizontal="center" vertical="center"/>
    </xf>
    <xf numFmtId="167" fontId="8" fillId="0" borderId="2" xfId="0" applyNumberFormat="1" applyFont="1" applyBorder="1" applyAlignment="1">
      <alignment horizontal="center" vertical="center"/>
    </xf>
    <xf numFmtId="167" fontId="5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4" fontId="5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0" fontId="0" fillId="0" borderId="0" xfId="0" applyAlignment="1">
      <alignment horizontal="right"/>
    </xf>
    <xf numFmtId="167" fontId="3" fillId="0" borderId="0" xfId="0" applyNumberFormat="1" applyFont="1" applyAlignment="1">
      <alignment horizontal="right" vertical="center"/>
    </xf>
    <xf numFmtId="0" fontId="10" fillId="0" borderId="0" xfId="0" applyFont="1"/>
    <xf numFmtId="4" fontId="10" fillId="0" borderId="0" xfId="0" applyNumberFormat="1" applyFont="1"/>
    <xf numFmtId="168" fontId="5" fillId="0" borderId="0" xfId="2" applyNumberFormat="1" applyFont="1" applyAlignment="1">
      <alignment vertical="center"/>
    </xf>
    <xf numFmtId="168" fontId="3" fillId="0" borderId="0" xfId="2" applyNumberFormat="1" applyFont="1" applyAlignment="1">
      <alignment vertical="center"/>
    </xf>
    <xf numFmtId="168" fontId="5" fillId="0" borderId="1" xfId="2" applyNumberFormat="1" applyFont="1" applyBorder="1" applyAlignment="1">
      <alignment vertical="center"/>
    </xf>
    <xf numFmtId="168" fontId="3" fillId="0" borderId="2" xfId="2" applyNumberFormat="1" applyFont="1" applyBorder="1" applyAlignment="1">
      <alignment vertical="center"/>
    </xf>
    <xf numFmtId="168" fontId="5" fillId="0" borderId="2" xfId="2" applyNumberFormat="1" applyFont="1" applyBorder="1" applyAlignment="1">
      <alignment vertical="center"/>
    </xf>
    <xf numFmtId="168" fontId="3" fillId="0" borderId="0" xfId="2" applyNumberFormat="1" applyFont="1" applyFill="1" applyAlignment="1">
      <alignment vertical="center"/>
    </xf>
    <xf numFmtId="168" fontId="8" fillId="0" borderId="2" xfId="2" applyNumberFormat="1" applyFont="1" applyFill="1" applyBorder="1" applyAlignment="1">
      <alignment vertical="center"/>
    </xf>
    <xf numFmtId="168" fontId="3" fillId="0" borderId="0" xfId="2" applyNumberFormat="1" applyFont="1" applyFill="1" applyBorder="1" applyAlignment="1">
      <alignment vertical="center"/>
    </xf>
    <xf numFmtId="168" fontId="8" fillId="0" borderId="2" xfId="2" applyNumberFormat="1" applyFont="1" applyBorder="1" applyAlignment="1">
      <alignment vertical="center"/>
    </xf>
    <xf numFmtId="169" fontId="5" fillId="0" borderId="0" xfId="0" applyNumberFormat="1" applyFont="1" applyAlignment="1">
      <alignment horizontal="center" vertical="center"/>
    </xf>
    <xf numFmtId="169" fontId="3" fillId="0" borderId="0" xfId="0" applyNumberFormat="1" applyFont="1" applyAlignment="1">
      <alignment horizontal="center" vertical="center"/>
    </xf>
    <xf numFmtId="169" fontId="5" fillId="0" borderId="1" xfId="0" applyNumberFormat="1" applyFont="1" applyBorder="1" applyAlignment="1">
      <alignment horizontal="center" vertical="center"/>
    </xf>
    <xf numFmtId="169" fontId="3" fillId="0" borderId="0" xfId="0" applyNumberFormat="1" applyFont="1" applyBorder="1" applyAlignment="1">
      <alignment horizontal="center" vertical="center"/>
    </xf>
    <xf numFmtId="169" fontId="3" fillId="0" borderId="2" xfId="0" applyNumberFormat="1" applyFont="1" applyBorder="1" applyAlignment="1">
      <alignment horizontal="center" vertical="center"/>
    </xf>
    <xf numFmtId="169" fontId="3" fillId="0" borderId="0" xfId="0" applyNumberFormat="1" applyFont="1" applyFill="1" applyAlignment="1">
      <alignment horizontal="center" vertical="center"/>
    </xf>
    <xf numFmtId="169" fontId="5" fillId="0" borderId="2" xfId="0" applyNumberFormat="1" applyFont="1" applyFill="1" applyBorder="1" applyAlignment="1">
      <alignment horizontal="center" vertical="center"/>
    </xf>
    <xf numFmtId="169" fontId="8" fillId="0" borderId="2" xfId="0" applyNumberFormat="1" applyFont="1" applyBorder="1" applyAlignment="1">
      <alignment horizontal="center" vertical="center"/>
    </xf>
    <xf numFmtId="169" fontId="5" fillId="0" borderId="2" xfId="0" applyNumberFormat="1" applyFont="1" applyBorder="1" applyAlignment="1">
      <alignment horizontal="center" vertical="center"/>
    </xf>
    <xf numFmtId="0" fontId="0" fillId="0" borderId="0" xfId="0" applyNumberFormat="1"/>
    <xf numFmtId="0" fontId="0" fillId="0" borderId="0" xfId="0" applyFill="1"/>
    <xf numFmtId="167" fontId="5" fillId="38" borderId="0" xfId="0" applyNumberFormat="1" applyFont="1" applyFill="1" applyAlignment="1">
      <alignment horizontal="right" vertical="center"/>
    </xf>
    <xf numFmtId="167" fontId="3" fillId="38" borderId="0" xfId="0" applyNumberFormat="1" applyFont="1" applyFill="1" applyAlignment="1">
      <alignment vertical="center"/>
    </xf>
    <xf numFmtId="167" fontId="5" fillId="39" borderId="0" xfId="0" applyNumberFormat="1" applyFont="1" applyFill="1" applyAlignment="1">
      <alignment horizontal="right" vertical="center"/>
    </xf>
    <xf numFmtId="0" fontId="0" fillId="40" borderId="0" xfId="0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4" fillId="0" borderId="0" xfId="0" applyFont="1" applyFill="1"/>
    <xf numFmtId="0" fontId="54" fillId="0" borderId="0" xfId="0" applyFont="1"/>
  </cellXfs>
  <cellStyles count="333">
    <cellStyle name="+" xfId="45"/>
    <cellStyle name="+ 2" xfId="203"/>
    <cellStyle name="+ 2 2" xfId="312"/>
    <cellStyle name="+ 2 2 2" xfId="192"/>
    <cellStyle name="+ 2 3" xfId="195"/>
    <cellStyle name="+ 3" xfId="311"/>
    <cellStyle name="+ 3 2" xfId="199"/>
    <cellStyle name="+ 4" xfId="282"/>
    <cellStyle name="20 % - Accent1" xfId="21" builtinId="30" customBuiltin="1"/>
    <cellStyle name="20 % - Accent1 2" xfId="204"/>
    <cellStyle name="20 % - Accent1 3" xfId="205"/>
    <cellStyle name="20 % - Accent2" xfId="25" builtinId="34" customBuiltin="1"/>
    <cellStyle name="20 % - Accent2 2" xfId="206"/>
    <cellStyle name="20 % - Accent2 3" xfId="207"/>
    <cellStyle name="20 % - Accent3" xfId="29" builtinId="38" customBuiltin="1"/>
    <cellStyle name="20 % - Accent3 2" xfId="208"/>
    <cellStyle name="20 % - Accent3 3" xfId="209"/>
    <cellStyle name="20 % - Accent4" xfId="33" builtinId="42" customBuiltin="1"/>
    <cellStyle name="20 % - Accent4 2" xfId="210"/>
    <cellStyle name="20 % - Accent4 3" xfId="211"/>
    <cellStyle name="20 % - Accent5" xfId="37" builtinId="46" customBuiltin="1"/>
    <cellStyle name="20 % - Accent5 2" xfId="212"/>
    <cellStyle name="20 % - Accent5 3" xfId="213"/>
    <cellStyle name="20 % - Accent6" xfId="41" builtinId="50" customBuiltin="1"/>
    <cellStyle name="20 % - Accent6 2" xfId="214"/>
    <cellStyle name="20 % - Accent6 3" xfId="215"/>
    <cellStyle name="3" xfId="46"/>
    <cellStyle name="3 2" xfId="216"/>
    <cellStyle name="3 2 2" xfId="305"/>
    <cellStyle name="3 2 2 2" xfId="197"/>
    <cellStyle name="3 2 3" xfId="325"/>
    <cellStyle name="3 3" xfId="310"/>
    <cellStyle name="3 3 2" xfId="297"/>
    <cellStyle name="3 4" xfId="289"/>
    <cellStyle name="40 % - Accent1" xfId="22" builtinId="31" customBuiltin="1"/>
    <cellStyle name="40 % - Accent1 2" xfId="217"/>
    <cellStyle name="40 % - Accent1 3" xfId="218"/>
    <cellStyle name="40 % - Accent2" xfId="26" builtinId="35" customBuiltin="1"/>
    <cellStyle name="40 % - Accent2 2" xfId="219"/>
    <cellStyle name="40 % - Accent2 3" xfId="220"/>
    <cellStyle name="40 % - Accent3" xfId="30" builtinId="39" customBuiltin="1"/>
    <cellStyle name="40 % - Accent3 2" xfId="221"/>
    <cellStyle name="40 % - Accent3 3" xfId="222"/>
    <cellStyle name="40 % - Accent4" xfId="34" builtinId="43" customBuiltin="1"/>
    <cellStyle name="40 % - Accent4 2" xfId="223"/>
    <cellStyle name="40 % - Accent4 3" xfId="224"/>
    <cellStyle name="40 % - Accent5" xfId="38" builtinId="47" customBuiltin="1"/>
    <cellStyle name="40 % - Accent5 2" xfId="225"/>
    <cellStyle name="40 % - Accent5 3" xfId="226"/>
    <cellStyle name="40 % - Accent6" xfId="42" builtinId="51" customBuiltin="1"/>
    <cellStyle name="40 % - Accent6 2" xfId="227"/>
    <cellStyle name="40 % - Accent6 3" xfId="228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Commentaire 10" xfId="229"/>
    <cellStyle name="Commentaire 2" xfId="108"/>
    <cellStyle name="Commentaire 2 2" xfId="109"/>
    <cellStyle name="Commentaire 3" xfId="110"/>
    <cellStyle name="Commentaire 3 2" xfId="111"/>
    <cellStyle name="Commentaire 4" xfId="112"/>
    <cellStyle name="Commentaire 4 2" xfId="113"/>
    <cellStyle name="Commentaire 5" xfId="114"/>
    <cellStyle name="Commentaire 5 2" xfId="115"/>
    <cellStyle name="Commentaire 6" xfId="116"/>
    <cellStyle name="Commentaire 6 2" xfId="117"/>
    <cellStyle name="Commentaire 7" xfId="118"/>
    <cellStyle name="Commentaire 7 2" xfId="119"/>
    <cellStyle name="Commentaire 8" xfId="230"/>
    <cellStyle name="Commentaire 9" xfId="231"/>
    <cellStyle name="DblLineDollarAcct" xfId="47"/>
    <cellStyle name="DblLinePercent" xfId="48"/>
    <cellStyle name="DollarAccounting" xfId="49"/>
    <cellStyle name="Entrée" xfId="11" builtinId="20" customBuiltin="1"/>
    <cellStyle name="Euro" xfId="50"/>
    <cellStyle name="Euro 2" xfId="233"/>
    <cellStyle name="Euro 3" xfId="232"/>
    <cellStyle name="EY Narrative text" xfId="51"/>
    <cellStyle name="EY%colcalc" xfId="52"/>
    <cellStyle name="EY%input" xfId="53"/>
    <cellStyle name="EY%rowcalc" xfId="54"/>
    <cellStyle name="EY0dp" xfId="55"/>
    <cellStyle name="EY1dp" xfId="56"/>
    <cellStyle name="EY2dp" xfId="57"/>
    <cellStyle name="EY3dp" xfId="58"/>
    <cellStyle name="EYChartTitle" xfId="59"/>
    <cellStyle name="EYColumnHeading" xfId="60"/>
    <cellStyle name="EYColumnHeading 2" xfId="234"/>
    <cellStyle name="EYColumnHeading 2 2" xfId="315"/>
    <cellStyle name="EYColumnHeading 2 2 2" xfId="327"/>
    <cellStyle name="EYColumnHeading 2 3" xfId="295"/>
    <cellStyle name="EYColumnHeading 3" xfId="309"/>
    <cellStyle name="EYColumnHeading 3 2" xfId="322"/>
    <cellStyle name="EYColumnHeading 4" xfId="288"/>
    <cellStyle name="EYColumnHeadingItalic" xfId="61"/>
    <cellStyle name="EYColumnHeadingItalic 2" xfId="235"/>
    <cellStyle name="EYColumnHeadingItalic 2 2" xfId="316"/>
    <cellStyle name="EYColumnHeadingItalic 2 2 2" xfId="328"/>
    <cellStyle name="EYColumnHeadingItalic 2 3" xfId="193"/>
    <cellStyle name="EYColumnHeadingItalic 3" xfId="308"/>
    <cellStyle name="EYColumnHeadingItalic 3 2" xfId="194"/>
    <cellStyle name="EYColumnHeadingItalic 4" xfId="287"/>
    <cellStyle name="EYCoverDatabookName" xfId="62"/>
    <cellStyle name="EYCoverDate" xfId="63"/>
    <cellStyle name="EYCoverDraft" xfId="64"/>
    <cellStyle name="EYCoverProjectName" xfId="65"/>
    <cellStyle name="EYCurrency" xfId="66"/>
    <cellStyle name="EYCurrency 2" xfId="236"/>
    <cellStyle name="EYCurrency 2 2" xfId="317"/>
    <cellStyle name="EYCurrency 2 2 2" xfId="329"/>
    <cellStyle name="EYCurrency 2 3" xfId="302"/>
    <cellStyle name="EYCurrency 3" xfId="307"/>
    <cellStyle name="EYCurrency 3 2" xfId="298"/>
    <cellStyle name="EYCurrency 4" xfId="286"/>
    <cellStyle name="EYHeading1" xfId="67"/>
    <cellStyle name="EYheading2" xfId="68"/>
    <cellStyle name="EYheading3" xfId="69"/>
    <cellStyle name="EYNotes" xfId="70"/>
    <cellStyle name="EYNotesHeading" xfId="71"/>
    <cellStyle name="EYNotesHeading 2" xfId="237"/>
    <cellStyle name="EYNotesHeading 2 2" xfId="318"/>
    <cellStyle name="EYNotesHeading 2 2 2" xfId="330"/>
    <cellStyle name="EYNotesHeading 2 3" xfId="284"/>
    <cellStyle name="EYNotesHeading 3" xfId="304"/>
    <cellStyle name="EYNotesHeading 3 2" xfId="299"/>
    <cellStyle name="EYNotesHeading 4" xfId="303"/>
    <cellStyle name="EYnumber" xfId="72"/>
    <cellStyle name="EYnumber 2" xfId="238"/>
    <cellStyle name="EYnumber 2 2" xfId="319"/>
    <cellStyle name="EYnumber 2 2 2" xfId="331"/>
    <cellStyle name="EYnumber 2 3" xfId="324"/>
    <cellStyle name="EYnumber 3" xfId="306"/>
    <cellStyle name="EYnumber 3 2" xfId="323"/>
    <cellStyle name="EYnumber 4" xfId="285"/>
    <cellStyle name="EYSectionHeading" xfId="73"/>
    <cellStyle name="EYSheetHeader1" xfId="74"/>
    <cellStyle name="EYSheetHeading" xfId="75"/>
    <cellStyle name="EYsmallheading" xfId="76"/>
    <cellStyle name="EYSource" xfId="77"/>
    <cellStyle name="EYtext" xfId="78"/>
    <cellStyle name="EYtextbold" xfId="79"/>
    <cellStyle name="EYtextbolditalic" xfId="80"/>
    <cellStyle name="EYtextitalic" xfId="81"/>
    <cellStyle name="Insatisfaisant" xfId="9" builtinId="27" customBuiltin="1"/>
    <cellStyle name="Lien hypertexte 2" xfId="120"/>
    <cellStyle name="Lien hypertexte 3" xfId="290"/>
    <cellStyle name="Lien hypertexte 4" xfId="292"/>
    <cellStyle name="Lien hypertexte visité" xfId="291" builtinId="9" customBuiltin="1"/>
    <cellStyle name="Milliers" xfId="2" builtinId="3"/>
    <cellStyle name="Milliers 10" xfId="121"/>
    <cellStyle name="Milliers 10 2" xfId="122"/>
    <cellStyle name="Milliers 10 3" xfId="123"/>
    <cellStyle name="Milliers 11" xfId="124"/>
    <cellStyle name="Milliers 12" xfId="125"/>
    <cellStyle name="Milliers 13" xfId="239"/>
    <cellStyle name="Milliers 14" xfId="201"/>
    <cellStyle name="Milliers 15" xfId="240"/>
    <cellStyle name="Milliers 2" xfId="44"/>
    <cellStyle name="Milliers 2 2" xfId="126"/>
    <cellStyle name="Milliers 2 3" xfId="202"/>
    <cellStyle name="Milliers 3" xfId="82"/>
    <cellStyle name="Milliers 3 2" xfId="242"/>
    <cellStyle name="Milliers 3 3" xfId="241"/>
    <cellStyle name="Milliers 4" xfId="127"/>
    <cellStyle name="Milliers 4 2" xfId="128"/>
    <cellStyle name="Milliers 5" xfId="129"/>
    <cellStyle name="Milliers 5 2" xfId="130"/>
    <cellStyle name="Milliers 6" xfId="131"/>
    <cellStyle name="Milliers 6 2" xfId="132"/>
    <cellStyle name="Milliers 7" xfId="133"/>
    <cellStyle name="Milliers 7 2" xfId="134"/>
    <cellStyle name="Milliers 7 2 2" xfId="135"/>
    <cellStyle name="Milliers 7 3" xfId="136"/>
    <cellStyle name="Milliers 8" xfId="137"/>
    <cellStyle name="Milliers 8 2" xfId="138"/>
    <cellStyle name="Milliers 9" xfId="139"/>
    <cellStyle name="Monétaire 2" xfId="100"/>
    <cellStyle name="Neutre" xfId="10" builtinId="28" customBuiltin="1"/>
    <cellStyle name="Normal" xfId="0" builtinId="0"/>
    <cellStyle name="Normal 10" xfId="140"/>
    <cellStyle name="Normal 10 2" xfId="141"/>
    <cellStyle name="Normal 10 2 2" xfId="142"/>
    <cellStyle name="Normal 10 2 2 2" xfId="143"/>
    <cellStyle name="Normal 10 2 3" xfId="144"/>
    <cellStyle name="Normal 10 3" xfId="145"/>
    <cellStyle name="Normal 11" xfId="146"/>
    <cellStyle name="Normal 11 2" xfId="147"/>
    <cellStyle name="Normal 11 3" xfId="148"/>
    <cellStyle name="Normal 12" xfId="149"/>
    <cellStyle name="Normal 12 2" xfId="150"/>
    <cellStyle name="Normal 12 2 2" xfId="151"/>
    <cellStyle name="Normal 12 3" xfId="152"/>
    <cellStyle name="Normal 13" xfId="153"/>
    <cellStyle name="Normal 13 2" xfId="102"/>
    <cellStyle name="Normal 13 2 2" xfId="244"/>
    <cellStyle name="Normal 13 2 3" xfId="243"/>
    <cellStyle name="Normal 13 3" xfId="154"/>
    <cellStyle name="Normal 14" xfId="155"/>
    <cellStyle name="Normal 14 2" xfId="156"/>
    <cellStyle name="Normal 14 2 2" xfId="157"/>
    <cellStyle name="Normal 14 2 2 2" xfId="158"/>
    <cellStyle name="Normal 14 2 2 2 2" xfId="159"/>
    <cellStyle name="Normal 15" xfId="160"/>
    <cellStyle name="Normal 15 2" xfId="161"/>
    <cellStyle name="Normal 15 3" xfId="162"/>
    <cellStyle name="Normal 16" xfId="163"/>
    <cellStyle name="Normal 17" xfId="164"/>
    <cellStyle name="Normal 18" xfId="165"/>
    <cellStyle name="Normal 19" xfId="166"/>
    <cellStyle name="Normal 2" xfId="83"/>
    <cellStyle name="Normal 2 2" xfId="99"/>
    <cellStyle name="Normal 2 3" xfId="107"/>
    <cellStyle name="Normal 2 3 2" xfId="167"/>
    <cellStyle name="Normal 2 4" xfId="245"/>
    <cellStyle name="Normal 20" xfId="168"/>
    <cellStyle name="Normal 21" xfId="169"/>
    <cellStyle name="Normal 22" xfId="170"/>
    <cellStyle name="Normal 22 2" xfId="171"/>
    <cellStyle name="Normal 23" xfId="172"/>
    <cellStyle name="Normal 23 2" xfId="173"/>
    <cellStyle name="Normal 23 2 2" xfId="174"/>
    <cellStyle name="Normal 23 3" xfId="175"/>
    <cellStyle name="Normal 23 3 2" xfId="176"/>
    <cellStyle name="Normal 24" xfId="177"/>
    <cellStyle name="Normal 25" xfId="178"/>
    <cellStyle name="Normal 26" xfId="179"/>
    <cellStyle name="Normal 27" xfId="180"/>
    <cellStyle name="Normal 28" xfId="181"/>
    <cellStyle name="Normal 28 2" xfId="182"/>
    <cellStyle name="Normal 28 3" xfId="246"/>
    <cellStyle name="Normal 28_60605000" xfId="247"/>
    <cellStyle name="Normal 29" xfId="248"/>
    <cellStyle name="Normal 29 2" xfId="249"/>
    <cellStyle name="Normal 29 3" xfId="250"/>
    <cellStyle name="Normal 29 4" xfId="293"/>
    <cellStyle name="Normal 29_60605000" xfId="251"/>
    <cellStyle name="Normal 3" xfId="84"/>
    <cellStyle name="Normal 3 2" xfId="253"/>
    <cellStyle name="Normal 3 3" xfId="252"/>
    <cellStyle name="Normal 30" xfId="254"/>
    <cellStyle name="Normal 31" xfId="255"/>
    <cellStyle name="Normal 31 2" xfId="256"/>
    <cellStyle name="Normal 32" xfId="200"/>
    <cellStyle name="Normal 33" xfId="257"/>
    <cellStyle name="Normal 4" xfId="85"/>
    <cellStyle name="Normal 4 2" xfId="86"/>
    <cellStyle name="Normal 4_60605000" xfId="258"/>
    <cellStyle name="Normal 5" xfId="87"/>
    <cellStyle name="Normal 5 2" xfId="183"/>
    <cellStyle name="Normal 5 3" xfId="259"/>
    <cellStyle name="Normal 6" xfId="88"/>
    <cellStyle name="Normal 6 2" xfId="184"/>
    <cellStyle name="Normal 6 3" xfId="260"/>
    <cellStyle name="Normal 7" xfId="1"/>
    <cellStyle name="Normal 7 2" xfId="101"/>
    <cellStyle name="Normal 8" xfId="185"/>
    <cellStyle name="Normal 8 2" xfId="186"/>
    <cellStyle name="Normal 8 2 2" xfId="187"/>
    <cellStyle name="Normal 8 3" xfId="188"/>
    <cellStyle name="Normal 9" xfId="103"/>
    <cellStyle name="Normal 9 2" xfId="189"/>
    <cellStyle name="Normal 9 2 2" xfId="190"/>
    <cellStyle name="Normal 9 3" xfId="191"/>
    <cellStyle name="Normal 9 4" xfId="261"/>
    <cellStyle name="Pourcentage 2" xfId="89"/>
    <cellStyle name="Pourcentage 3" xfId="90"/>
    <cellStyle name="Pourcentage 3 2" xfId="263"/>
    <cellStyle name="Pourcentage 3 3" xfId="262"/>
    <cellStyle name="Pourcentage 4" xfId="91"/>
    <cellStyle name="Pourcentage 4 2" xfId="265"/>
    <cellStyle name="Pourcentage 4 3" xfId="264"/>
    <cellStyle name="Pourcentage 5" xfId="92"/>
    <cellStyle name="Pourcentage 6" xfId="266"/>
    <cellStyle name="Pourcentage 7" xfId="267"/>
    <cellStyle name="SAPBEXHLevel1" xfId="93"/>
    <cellStyle name="SAPBEXHLevel1 2" xfId="269"/>
    <cellStyle name="SAPBEXHLevel1 2 2" xfId="313"/>
    <cellStyle name="SAPBEXHLevel1 2 2 2" xfId="301"/>
    <cellStyle name="SAPBEXHLevel1 2 3" xfId="300"/>
    <cellStyle name="SAPBEXHLevel1 3" xfId="268"/>
    <cellStyle name="SAPBEXHLevel1 3 2" xfId="321"/>
    <cellStyle name="SAPBEXHLevel1 4" xfId="281"/>
    <cellStyle name="SAPBEXstdData" xfId="94"/>
    <cellStyle name="SAPBEXstdData 2" xfId="271"/>
    <cellStyle name="SAPBEXstdData 2 2" xfId="314"/>
    <cellStyle name="SAPBEXstdData 2 2 2" xfId="283"/>
    <cellStyle name="SAPBEXstdData 2 3" xfId="198"/>
    <cellStyle name="SAPBEXstdData 3" xfId="270"/>
    <cellStyle name="SAPBEXstdData 3 2" xfId="296"/>
    <cellStyle name="SAPBEXstdData 4" xfId="280"/>
    <cellStyle name="SAPBEXstdItem 2" xfId="326"/>
    <cellStyle name="SAPBEXstdItem 2 2" xfId="332"/>
    <cellStyle name="Satisfaisant" xfId="8" builtinId="26" customBuiltin="1"/>
    <cellStyle name="SFFReportTotal01" xfId="104"/>
    <cellStyle name="SFFReportTotal01 2" xfId="106"/>
    <cellStyle name="SFFReportTotal01 2 2" xfId="273"/>
    <cellStyle name="SFFReportTotal01 2 2 2" xfId="294"/>
    <cellStyle name="SFFReportTotal01 2 3" xfId="272"/>
    <cellStyle name="SFFReportTotal01 2 4" xfId="277"/>
    <cellStyle name="SFFReportTotal01 3" xfId="105"/>
    <cellStyle name="SFFReportTotal01 3 2" xfId="275"/>
    <cellStyle name="SFFReportTotal01 3 2 2" xfId="320"/>
    <cellStyle name="SFFReportTotal01 3 3" xfId="274"/>
    <cellStyle name="SFFReportTotal01 3 4" xfId="278"/>
    <cellStyle name="SFFReportTotal01 4" xfId="276"/>
    <cellStyle name="SFFReportTotal01 4 2" xfId="196"/>
    <cellStyle name="SFFReportTotal01 5" xfId="279"/>
    <cellStyle name="SingleLineAcctgn" xfId="95"/>
    <cellStyle name="SingleLinePercent" xfId="96"/>
    <cellStyle name="Sortie" xfId="12" builtinId="21" customBuiltin="1"/>
    <cellStyle name="Standard_Erfassungsblatt97_4_04" xfId="97"/>
    <cellStyle name="Style 1" xfId="98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33"/>
  <sheetViews>
    <sheetView tabSelected="1" workbookViewId="0">
      <selection activeCell="D7" sqref="D7"/>
    </sheetView>
  </sheetViews>
  <sheetFormatPr baseColWidth="10" defaultRowHeight="15" x14ac:dyDescent="0.25"/>
  <cols>
    <col min="1" max="1" width="8.28515625" style="18" customWidth="1"/>
    <col min="2" max="2" width="11.42578125" style="18"/>
    <col min="3" max="3" width="36.140625" style="18" bestFit="1" customWidth="1"/>
    <col min="4" max="4" width="36.140625" style="18" customWidth="1"/>
    <col min="5" max="16384" width="11.42578125" style="18"/>
  </cols>
  <sheetData>
    <row r="1" spans="1:16" x14ac:dyDescent="0.25">
      <c r="A1" s="18" t="s">
        <v>491</v>
      </c>
      <c r="B1" s="18" t="s">
        <v>6</v>
      </c>
      <c r="C1" s="18" t="s">
        <v>478</v>
      </c>
      <c r="E1" s="18" t="s">
        <v>479</v>
      </c>
      <c r="F1" s="18" t="s">
        <v>480</v>
      </c>
      <c r="G1" s="18" t="s">
        <v>481</v>
      </c>
      <c r="H1" s="18" t="s">
        <v>482</v>
      </c>
      <c r="I1" s="18" t="s">
        <v>483</v>
      </c>
      <c r="J1" s="18" t="s">
        <v>484</v>
      </c>
      <c r="K1" s="18" t="s">
        <v>485</v>
      </c>
      <c r="L1" s="18" t="s">
        <v>486</v>
      </c>
      <c r="M1" s="18" t="s">
        <v>487</v>
      </c>
      <c r="N1" s="18" t="s">
        <v>488</v>
      </c>
      <c r="O1" s="18" t="s">
        <v>489</v>
      </c>
      <c r="P1" s="18" t="s">
        <v>490</v>
      </c>
    </row>
    <row r="2" spans="1:16" x14ac:dyDescent="0.25">
      <c r="A2" s="18">
        <v>2012</v>
      </c>
      <c r="B2" s="74">
        <v>10100000</v>
      </c>
      <c r="C2" s="18" t="s">
        <v>430</v>
      </c>
      <c r="D2" s="18" t="str">
        <f>+VLOOKUP(B2,MAPPING!A:C,3,FALSE)</f>
        <v>CAPITAUX PROPRES</v>
      </c>
      <c r="E2" s="18">
        <v>0</v>
      </c>
      <c r="F2" s="18">
        <v>0</v>
      </c>
      <c r="G2" s="18">
        <v>0</v>
      </c>
      <c r="H2" s="18">
        <v>0</v>
      </c>
      <c r="I2" s="18">
        <v>0</v>
      </c>
      <c r="J2" s="18">
        <v>0</v>
      </c>
      <c r="K2" s="18">
        <v>0</v>
      </c>
      <c r="L2" s="18">
        <v>0</v>
      </c>
      <c r="M2" s="18">
        <v>0</v>
      </c>
      <c r="N2" s="18">
        <v>0</v>
      </c>
      <c r="O2" s="18">
        <v>0</v>
      </c>
      <c r="P2" s="18">
        <v>0</v>
      </c>
    </row>
    <row r="3" spans="1:16" x14ac:dyDescent="0.25">
      <c r="A3" s="18">
        <v>2012</v>
      </c>
      <c r="B3" s="74">
        <v>10130000</v>
      </c>
      <c r="C3" s="18" t="s">
        <v>298</v>
      </c>
      <c r="D3" s="18" t="str">
        <f>+VLOOKUP(B3,MAPPING!A:C,3,FALSE)</f>
        <v>CAPITAUX PROPRES</v>
      </c>
      <c r="E3" s="18">
        <v>0</v>
      </c>
      <c r="F3" s="18">
        <v>0</v>
      </c>
      <c r="G3" s="18">
        <v>0</v>
      </c>
      <c r="H3" s="18">
        <v>0</v>
      </c>
      <c r="I3" s="18">
        <v>0</v>
      </c>
      <c r="J3" s="18">
        <v>0</v>
      </c>
      <c r="K3" s="18">
        <v>0</v>
      </c>
      <c r="L3" s="18">
        <v>0</v>
      </c>
      <c r="M3" s="18">
        <v>0</v>
      </c>
      <c r="N3" s="18">
        <v>0</v>
      </c>
      <c r="O3" s="18">
        <v>0</v>
      </c>
      <c r="P3" s="18">
        <v>0</v>
      </c>
    </row>
    <row r="4" spans="1:16" x14ac:dyDescent="0.25">
      <c r="A4" s="18">
        <v>2012</v>
      </c>
      <c r="B4" s="74">
        <v>10420000</v>
      </c>
      <c r="C4" s="18" t="s">
        <v>299</v>
      </c>
      <c r="D4" s="18" t="str">
        <f>+VLOOKUP(B4,MAPPING!A:C,3,FALSE)</f>
        <v>CAPITAUX PROPRES</v>
      </c>
      <c r="E4" s="18">
        <v>0</v>
      </c>
      <c r="F4" s="18">
        <v>0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>
        <v>0</v>
      </c>
      <c r="M4" s="18">
        <v>0</v>
      </c>
      <c r="N4" s="18">
        <v>0</v>
      </c>
      <c r="O4" s="18">
        <v>0</v>
      </c>
      <c r="P4" s="18">
        <v>0</v>
      </c>
    </row>
    <row r="5" spans="1:16" x14ac:dyDescent="0.25">
      <c r="A5" s="18">
        <v>2012</v>
      </c>
      <c r="B5" s="74">
        <v>10611000</v>
      </c>
      <c r="C5" s="18" t="s">
        <v>300</v>
      </c>
      <c r="D5" s="18" t="str">
        <f>+VLOOKUP(B5,MAPPING!A:C,3,FALSE)</f>
        <v>CAPITAUX PROPRES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</row>
    <row r="6" spans="1:16" x14ac:dyDescent="0.25">
      <c r="A6" s="18">
        <v>2012</v>
      </c>
      <c r="B6" s="74">
        <v>10630000</v>
      </c>
      <c r="C6" s="18" t="s">
        <v>431</v>
      </c>
      <c r="D6" s="18" t="str">
        <f>+VLOOKUP(B6,MAPPING!A:C,3,FALSE)</f>
        <v>CAPITAUX PROPRES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</row>
    <row r="7" spans="1:16" x14ac:dyDescent="0.25">
      <c r="A7" s="18">
        <v>2012</v>
      </c>
      <c r="B7" s="74">
        <v>10648000</v>
      </c>
      <c r="C7" s="18" t="s">
        <v>455</v>
      </c>
      <c r="D7" s="18" t="str">
        <f>+VLOOKUP(B7,MAPPING!A:C,3,FALSE)</f>
        <v>CAPITAUX PROPRES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16" x14ac:dyDescent="0.25">
      <c r="A8" s="18">
        <v>2012</v>
      </c>
      <c r="B8" s="74">
        <v>11000000</v>
      </c>
      <c r="C8" s="18" t="s">
        <v>301</v>
      </c>
      <c r="D8" s="18" t="str">
        <f>+VLOOKUP(B8,MAPPING!A:C,3,FALSE)</f>
        <v>CAPITAUX PROPRES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16" x14ac:dyDescent="0.25">
      <c r="A9" s="18">
        <v>2012</v>
      </c>
      <c r="B9" s="74">
        <v>12910000</v>
      </c>
      <c r="C9" s="18" t="s">
        <v>302</v>
      </c>
      <c r="D9" s="18" t="str">
        <f>+VLOOKUP(B9,MAPPING!A:C,3,FALSE)</f>
        <v>CAPITAUX PROPRES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16" x14ac:dyDescent="0.25">
      <c r="A10" s="18">
        <v>2012</v>
      </c>
      <c r="B10" s="74">
        <v>15150000</v>
      </c>
      <c r="C10" s="18" t="s">
        <v>303</v>
      </c>
      <c r="D10" s="18" t="str">
        <f>+VLOOKUP(B10,MAPPING!A:C,3,FALSE)</f>
        <v>PROVISIONS</v>
      </c>
      <c r="E10" s="18">
        <v>-91.68</v>
      </c>
      <c r="F10" s="18">
        <v>8.3199999999999932</v>
      </c>
      <c r="G10" s="18">
        <v>108.32</v>
      </c>
      <c r="H10" s="18">
        <v>208.32</v>
      </c>
      <c r="I10" s="18">
        <v>308.32</v>
      </c>
      <c r="J10" s="18">
        <v>408.32</v>
      </c>
      <c r="K10" s="18">
        <v>508.32</v>
      </c>
      <c r="L10" s="18">
        <v>608.31999999999994</v>
      </c>
      <c r="M10" s="18">
        <v>708.31999999999994</v>
      </c>
      <c r="N10" s="18">
        <v>808.31999999999994</v>
      </c>
      <c r="O10" s="18">
        <v>908.31999999999994</v>
      </c>
      <c r="P10" s="18">
        <v>1008.3199999999999</v>
      </c>
    </row>
    <row r="11" spans="1:16" x14ac:dyDescent="0.25">
      <c r="A11" s="18">
        <v>2012</v>
      </c>
      <c r="B11" s="74">
        <v>16490000</v>
      </c>
      <c r="C11" s="18" t="s">
        <v>575</v>
      </c>
      <c r="D11" s="18" t="str">
        <f>+VLOOKUP(B11,MAPPING!A:C,3,FALSE)</f>
        <v>EMPRUNTS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16" x14ac:dyDescent="0.25">
      <c r="A12" s="18">
        <v>2012</v>
      </c>
      <c r="B12" s="74">
        <v>16491000</v>
      </c>
      <c r="C12" s="18" t="s">
        <v>581</v>
      </c>
      <c r="D12" s="18" t="str">
        <f>+VLOOKUP(B12,MAPPING!A:C,3,FALSE)</f>
        <v>EMPRUNTS</v>
      </c>
      <c r="E12" s="18">
        <v>820334</v>
      </c>
      <c r="F12" s="18">
        <v>820434</v>
      </c>
      <c r="G12" s="18">
        <v>820534</v>
      </c>
      <c r="H12" s="18">
        <v>820634</v>
      </c>
      <c r="I12" s="18">
        <v>820734</v>
      </c>
      <c r="J12" s="18">
        <v>820834</v>
      </c>
      <c r="K12" s="18">
        <v>820934</v>
      </c>
      <c r="L12" s="18">
        <v>821034</v>
      </c>
      <c r="M12" s="18">
        <v>821134</v>
      </c>
      <c r="N12" s="18">
        <v>821234</v>
      </c>
      <c r="O12" s="18">
        <v>821334</v>
      </c>
      <c r="P12" s="18">
        <v>821434</v>
      </c>
    </row>
    <row r="13" spans="1:16" x14ac:dyDescent="0.25">
      <c r="A13" s="18">
        <v>2012</v>
      </c>
      <c r="B13" s="74">
        <v>16884000</v>
      </c>
      <c r="C13" s="18" t="s">
        <v>432</v>
      </c>
      <c r="D13" s="18" t="str">
        <f>+VLOOKUP(B13,MAPPING!A:C,3,FALSE)</f>
        <v>EMPRUNTS</v>
      </c>
      <c r="E13" s="18">
        <v>4416.6899999999996</v>
      </c>
      <c r="F13" s="18">
        <v>4516.6899999999996</v>
      </c>
      <c r="G13" s="18">
        <v>4616.6899999999996</v>
      </c>
      <c r="H13" s="18">
        <v>4716.6899999999996</v>
      </c>
      <c r="I13" s="18">
        <v>4816.6899999999996</v>
      </c>
      <c r="J13" s="18">
        <v>4916.6899999999996</v>
      </c>
      <c r="K13" s="18">
        <v>5016.6899999999996</v>
      </c>
      <c r="L13" s="18">
        <v>5116.6899999999996</v>
      </c>
      <c r="M13" s="18">
        <v>5216.6899999999996</v>
      </c>
      <c r="N13" s="18">
        <v>5316.69</v>
      </c>
      <c r="O13" s="18">
        <v>5416.69</v>
      </c>
      <c r="P13" s="18">
        <v>5516.69</v>
      </c>
    </row>
    <row r="14" spans="1:16" x14ac:dyDescent="0.25">
      <c r="A14" s="18">
        <v>2012</v>
      </c>
      <c r="B14" s="74">
        <v>20500100</v>
      </c>
      <c r="C14" s="18" t="s">
        <v>304</v>
      </c>
      <c r="D14" s="18" t="str">
        <f>+VLOOKUP(B14,MAPPING!A:C,3,FALSE)</f>
        <v>ACTIFS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16" x14ac:dyDescent="0.25">
      <c r="A15" s="18">
        <v>2012</v>
      </c>
      <c r="B15" s="74">
        <v>20500300</v>
      </c>
      <c r="C15" s="18" t="s">
        <v>305</v>
      </c>
      <c r="D15" s="18" t="str">
        <f>+VLOOKUP(B15,MAPPING!A:C,3,FALSE)</f>
        <v>ACTIFS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16" x14ac:dyDescent="0.25">
      <c r="A16" s="18">
        <v>2012</v>
      </c>
      <c r="B16" s="74">
        <v>20500500</v>
      </c>
      <c r="C16" s="18" t="s">
        <v>306</v>
      </c>
      <c r="D16" s="18" t="str">
        <f>+VLOOKUP(B16,MAPPING!A:C,3,FALSE)</f>
        <v>ACTIFS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x14ac:dyDescent="0.25">
      <c r="A17" s="18">
        <v>2012</v>
      </c>
      <c r="B17" s="74">
        <v>20510000</v>
      </c>
      <c r="C17" s="18" t="s">
        <v>307</v>
      </c>
      <c r="D17" s="18" t="str">
        <f>+VLOOKUP(B17,MAPPING!A:C,3,FALSE)</f>
        <v>ACTIFS</v>
      </c>
      <c r="E17" s="18">
        <v>4735.7</v>
      </c>
      <c r="F17" s="18">
        <v>4835.7</v>
      </c>
      <c r="G17" s="18">
        <v>4935.7</v>
      </c>
      <c r="H17" s="18">
        <v>5035.7</v>
      </c>
      <c r="I17" s="18">
        <v>5135.7</v>
      </c>
      <c r="J17" s="18">
        <v>5235.7</v>
      </c>
      <c r="K17" s="18">
        <v>5335.7</v>
      </c>
      <c r="L17" s="18">
        <v>5435.7</v>
      </c>
      <c r="M17" s="18">
        <v>5535.7</v>
      </c>
      <c r="N17" s="18">
        <v>5635.7</v>
      </c>
      <c r="O17" s="18">
        <v>5735.7</v>
      </c>
      <c r="P17" s="18">
        <v>5835.7</v>
      </c>
    </row>
    <row r="18" spans="1:16" x14ac:dyDescent="0.25">
      <c r="A18" s="18">
        <v>2012</v>
      </c>
      <c r="B18" s="74">
        <v>21450000</v>
      </c>
      <c r="C18" s="18" t="s">
        <v>433</v>
      </c>
      <c r="D18" s="18" t="str">
        <f>+VLOOKUP(B18,MAPPING!A:C,3,FALSE)</f>
        <v>ACTIFS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16" x14ac:dyDescent="0.25">
      <c r="A19" s="18">
        <v>2012</v>
      </c>
      <c r="B19" s="74">
        <v>21530000</v>
      </c>
      <c r="C19" s="18" t="s">
        <v>308</v>
      </c>
      <c r="D19" s="18" t="str">
        <f>+VLOOKUP(B19,MAPPING!A:C,3,FALSE)</f>
        <v>ACTIFS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16" x14ac:dyDescent="0.25">
      <c r="A20" s="18">
        <v>2012</v>
      </c>
      <c r="B20" s="74">
        <v>21540000</v>
      </c>
      <c r="C20" s="18" t="s">
        <v>309</v>
      </c>
      <c r="D20" s="18" t="str">
        <f>+VLOOKUP(B20,MAPPING!A:C,3,FALSE)</f>
        <v>ACTIFS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16" x14ac:dyDescent="0.25">
      <c r="A21" s="18">
        <v>2012</v>
      </c>
      <c r="B21" s="74">
        <v>21810000</v>
      </c>
      <c r="C21" s="18" t="s">
        <v>310</v>
      </c>
      <c r="D21" s="18" t="str">
        <f>+VLOOKUP(B21,MAPPING!A:C,3,FALSE)</f>
        <v>ACTIFS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16" x14ac:dyDescent="0.25">
      <c r="A22" s="18">
        <v>2012</v>
      </c>
      <c r="B22" s="74">
        <v>21820000</v>
      </c>
      <c r="C22" s="18" t="s">
        <v>311</v>
      </c>
      <c r="D22" s="18" t="str">
        <f>+VLOOKUP(B22,MAPPING!A:C,3,FALSE)</f>
        <v>ACTIFS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16" x14ac:dyDescent="0.25">
      <c r="A23" s="18">
        <v>2012</v>
      </c>
      <c r="B23" s="74">
        <v>21830000</v>
      </c>
      <c r="C23" s="18" t="s">
        <v>312</v>
      </c>
      <c r="D23" s="18" t="str">
        <f>+VLOOKUP(B23,MAPPING!A:C,3,FALSE)</f>
        <v>ACTIFS</v>
      </c>
      <c r="E23" s="18">
        <v>-1945.65</v>
      </c>
      <c r="F23" s="18">
        <v>-1845.65</v>
      </c>
      <c r="G23" s="18">
        <v>-1745.65</v>
      </c>
      <c r="H23" s="18">
        <v>-1645.65</v>
      </c>
      <c r="I23" s="18">
        <v>-1545.65</v>
      </c>
      <c r="J23" s="18">
        <v>-1445.65</v>
      </c>
      <c r="K23" s="18">
        <v>-1345.65</v>
      </c>
      <c r="L23" s="18">
        <v>-1245.6500000000001</v>
      </c>
      <c r="M23" s="18">
        <v>-1145.6500000000001</v>
      </c>
      <c r="N23" s="18">
        <v>-1045.6500000000001</v>
      </c>
      <c r="O23" s="18">
        <v>-945.65000000000009</v>
      </c>
      <c r="P23" s="18">
        <v>-845.65000000000009</v>
      </c>
    </row>
    <row r="24" spans="1:16" x14ac:dyDescent="0.25">
      <c r="A24" s="18">
        <v>2012</v>
      </c>
      <c r="B24" s="74">
        <v>21840000</v>
      </c>
      <c r="C24" s="18" t="s">
        <v>313</v>
      </c>
      <c r="D24" s="18" t="str">
        <f>+VLOOKUP(B24,MAPPING!A:C,3,FALSE)</f>
        <v>ACTIFS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16" x14ac:dyDescent="0.25">
      <c r="A25" s="18">
        <v>2012</v>
      </c>
      <c r="B25" s="74">
        <v>21841000</v>
      </c>
      <c r="C25" s="18" t="s">
        <v>314</v>
      </c>
      <c r="D25" s="18" t="str">
        <f>+VLOOKUP(B25,MAPPING!A:C,3,FALSE)</f>
        <v>ACTIFS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16" x14ac:dyDescent="0.25">
      <c r="A26" s="18">
        <v>2012</v>
      </c>
      <c r="B26" s="74">
        <v>23710000</v>
      </c>
      <c r="C26" s="18" t="s">
        <v>315</v>
      </c>
      <c r="D26" s="18" t="str">
        <f>+VLOOKUP(B26,MAPPING!A:C,3,FALSE)</f>
        <v>ACTIFS</v>
      </c>
      <c r="E26" s="18">
        <v>106.35</v>
      </c>
      <c r="F26" s="18">
        <v>206.35</v>
      </c>
      <c r="G26" s="18">
        <v>306.35000000000002</v>
      </c>
      <c r="H26" s="18">
        <v>406.35</v>
      </c>
      <c r="I26" s="18">
        <v>506.35</v>
      </c>
      <c r="J26" s="18">
        <v>606.35</v>
      </c>
      <c r="K26" s="18">
        <v>706.35</v>
      </c>
      <c r="L26" s="18">
        <v>806.35</v>
      </c>
      <c r="M26" s="18">
        <v>906.35</v>
      </c>
      <c r="N26" s="18">
        <v>1006.35</v>
      </c>
      <c r="O26" s="18">
        <v>1106.3499999999999</v>
      </c>
      <c r="P26" s="18">
        <v>1206.3499999999999</v>
      </c>
    </row>
    <row r="27" spans="1:16" x14ac:dyDescent="0.25">
      <c r="A27" s="18">
        <v>2012</v>
      </c>
      <c r="B27" s="74">
        <v>26100000</v>
      </c>
      <c r="C27" s="18" t="s">
        <v>316</v>
      </c>
      <c r="D27" s="18" t="str">
        <f>+VLOOKUP(B27,MAPPING!A:C,3,FALSE)</f>
        <v>PARTICIPATIONS</v>
      </c>
      <c r="E27" s="18">
        <v>-100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16" x14ac:dyDescent="0.25">
      <c r="A28" s="18">
        <v>2012</v>
      </c>
      <c r="B28" s="74">
        <v>26710000</v>
      </c>
      <c r="C28" s="18" t="s">
        <v>317</v>
      </c>
      <c r="D28" s="18" t="str">
        <f>+VLOOKUP(B28,MAPPING!A:C,3,FALSE)</f>
        <v>PARTICIPATIONS</v>
      </c>
      <c r="E28" s="18">
        <v>-3766.69</v>
      </c>
      <c r="F28" s="18">
        <v>-3666.69</v>
      </c>
      <c r="G28" s="18">
        <v>-3566.69</v>
      </c>
      <c r="H28" s="18">
        <v>-3466.69</v>
      </c>
      <c r="I28" s="18">
        <v>-3366.69</v>
      </c>
      <c r="J28" s="18">
        <v>-3266.69</v>
      </c>
      <c r="K28" s="18">
        <v>-3166.69</v>
      </c>
      <c r="L28" s="18">
        <v>-3066.69</v>
      </c>
      <c r="M28" s="18">
        <v>-2966.69</v>
      </c>
      <c r="N28" s="18">
        <v>-2866.69</v>
      </c>
      <c r="O28" s="18">
        <v>-2766.69</v>
      </c>
      <c r="P28" s="18">
        <v>-2666.69</v>
      </c>
    </row>
    <row r="29" spans="1:16" x14ac:dyDescent="0.25">
      <c r="A29" s="18">
        <v>2012</v>
      </c>
      <c r="B29" s="74">
        <v>27500000</v>
      </c>
      <c r="C29" s="18" t="s">
        <v>318</v>
      </c>
      <c r="D29" s="18" t="str">
        <f>+VLOOKUP(B29,MAPPING!A:C,3,FALSE)</f>
        <v>PARTICIPATIONS</v>
      </c>
      <c r="E29" s="18">
        <v>-767.82</v>
      </c>
      <c r="F29" s="18">
        <v>-667.82</v>
      </c>
      <c r="G29" s="18">
        <v>-567.82000000000005</v>
      </c>
      <c r="H29" s="18">
        <v>-467.82000000000005</v>
      </c>
      <c r="I29" s="18">
        <v>-367.82000000000005</v>
      </c>
      <c r="J29" s="18">
        <v>-267.82000000000005</v>
      </c>
      <c r="K29" s="18">
        <v>-167.82000000000005</v>
      </c>
      <c r="L29" s="18">
        <v>-67.82000000000005</v>
      </c>
      <c r="M29" s="18">
        <v>32.17999999999995</v>
      </c>
      <c r="N29" s="18">
        <v>132.17999999999995</v>
      </c>
      <c r="O29" s="18">
        <v>232.17999999999995</v>
      </c>
      <c r="P29" s="18">
        <v>332.17999999999995</v>
      </c>
    </row>
    <row r="30" spans="1:16" x14ac:dyDescent="0.25">
      <c r="A30" s="18">
        <v>2012</v>
      </c>
      <c r="B30" s="74">
        <v>27600000</v>
      </c>
      <c r="C30" s="18" t="s">
        <v>319</v>
      </c>
      <c r="D30" s="18" t="str">
        <f>+VLOOKUP(B30,MAPPING!A:C,3,FALSE)</f>
        <v>PARTICIPATIONS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16" x14ac:dyDescent="0.25">
      <c r="A31" s="18">
        <v>2012</v>
      </c>
      <c r="B31" s="74">
        <v>28050010</v>
      </c>
      <c r="C31" s="18" t="s">
        <v>320</v>
      </c>
      <c r="D31" s="18" t="str">
        <f>+VLOOKUP(B31,MAPPING!A:C,3,FALSE)</f>
        <v>DAM</v>
      </c>
      <c r="E31" s="18">
        <v>-86495.02</v>
      </c>
      <c r="F31" s="18">
        <v>-86395.02</v>
      </c>
      <c r="G31" s="18">
        <v>-86295.02</v>
      </c>
      <c r="H31" s="18">
        <v>-86195.02</v>
      </c>
      <c r="I31" s="18">
        <v>-86095.02</v>
      </c>
      <c r="J31" s="18">
        <v>-85995.02</v>
      </c>
      <c r="K31" s="18">
        <v>-85895.02</v>
      </c>
      <c r="L31" s="18">
        <v>-85795.02</v>
      </c>
      <c r="M31" s="18">
        <v>-85695.02</v>
      </c>
      <c r="N31" s="18">
        <v>-85595.02</v>
      </c>
      <c r="O31" s="18">
        <v>-85495.02</v>
      </c>
      <c r="P31" s="18">
        <v>-85395.02</v>
      </c>
    </row>
    <row r="32" spans="1:16" x14ac:dyDescent="0.25">
      <c r="A32" s="18">
        <v>2012</v>
      </c>
      <c r="B32" s="74">
        <v>28050030</v>
      </c>
      <c r="C32" s="18" t="s">
        <v>321</v>
      </c>
      <c r="D32" s="18" t="str">
        <f>+VLOOKUP(B32,MAPPING!A:C,3,FALSE)</f>
        <v>DAM</v>
      </c>
      <c r="E32" s="18">
        <v>-2727.56</v>
      </c>
      <c r="F32" s="18">
        <v>-2627.56</v>
      </c>
      <c r="G32" s="18">
        <v>-2527.56</v>
      </c>
      <c r="H32" s="18">
        <v>-2427.56</v>
      </c>
      <c r="I32" s="18">
        <v>-2327.56</v>
      </c>
      <c r="J32" s="18">
        <v>-2227.56</v>
      </c>
      <c r="K32" s="18">
        <v>-2127.56</v>
      </c>
      <c r="L32" s="18">
        <v>-2027.56</v>
      </c>
      <c r="M32" s="18">
        <v>-1927.56</v>
      </c>
      <c r="N32" s="18">
        <v>-1827.56</v>
      </c>
      <c r="O32" s="18">
        <v>-1727.56</v>
      </c>
      <c r="P32" s="18">
        <v>-1627.56</v>
      </c>
    </row>
    <row r="33" spans="1:16" x14ac:dyDescent="0.25">
      <c r="A33" s="18">
        <v>2012</v>
      </c>
      <c r="B33" s="74">
        <v>28051000</v>
      </c>
      <c r="C33" s="18" t="s">
        <v>322</v>
      </c>
      <c r="D33" s="18" t="str">
        <f>+VLOOKUP(B33,MAPPING!A:C,3,FALSE)</f>
        <v>DAM</v>
      </c>
      <c r="E33" s="18">
        <v>-10184.99</v>
      </c>
      <c r="F33" s="18">
        <v>-10084.99</v>
      </c>
      <c r="G33" s="18">
        <v>-9984.99</v>
      </c>
      <c r="H33" s="18">
        <v>-9884.99</v>
      </c>
      <c r="I33" s="18">
        <v>-9784.99</v>
      </c>
      <c r="J33" s="18">
        <v>-9684.99</v>
      </c>
      <c r="K33" s="18">
        <v>-9584.99</v>
      </c>
      <c r="L33" s="18">
        <v>-9484.99</v>
      </c>
      <c r="M33" s="18">
        <v>-9384.99</v>
      </c>
      <c r="N33" s="18">
        <v>-9284.99</v>
      </c>
      <c r="O33" s="18">
        <v>-9184.99</v>
      </c>
      <c r="P33" s="18">
        <v>-9084.99</v>
      </c>
    </row>
    <row r="34" spans="1:16" x14ac:dyDescent="0.25">
      <c r="A34" s="18">
        <v>2012</v>
      </c>
      <c r="B34" s="74">
        <v>28145000</v>
      </c>
      <c r="C34" s="18" t="s">
        <v>434</v>
      </c>
      <c r="D34" s="18" t="str">
        <f>+VLOOKUP(B34,MAPPING!A:C,3,FALSE)</f>
        <v>DAM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16" x14ac:dyDescent="0.25">
      <c r="A35" s="18">
        <v>2012</v>
      </c>
      <c r="B35" s="74">
        <v>28153000</v>
      </c>
      <c r="C35" s="18" t="s">
        <v>323</v>
      </c>
      <c r="D35" s="18" t="str">
        <f>+VLOOKUP(B35,MAPPING!A:C,3,FALSE)</f>
        <v>DAM</v>
      </c>
      <c r="E35" s="18">
        <v>-1386.02</v>
      </c>
      <c r="F35" s="18">
        <v>-1286.02</v>
      </c>
      <c r="G35" s="18">
        <v>-1186.02</v>
      </c>
      <c r="H35" s="18">
        <v>-1086.02</v>
      </c>
      <c r="I35" s="18">
        <v>-986.02</v>
      </c>
      <c r="J35" s="18">
        <v>-886.02</v>
      </c>
      <c r="K35" s="18">
        <v>-786.02</v>
      </c>
      <c r="L35" s="18">
        <v>-686.02</v>
      </c>
      <c r="M35" s="18">
        <v>-586.02</v>
      </c>
      <c r="N35" s="18">
        <v>-486.02</v>
      </c>
      <c r="O35" s="18">
        <v>-386.02</v>
      </c>
      <c r="P35" s="18">
        <v>-286.02</v>
      </c>
    </row>
    <row r="36" spans="1:16" x14ac:dyDescent="0.25">
      <c r="A36" s="18">
        <v>2012</v>
      </c>
      <c r="B36" s="74">
        <v>28154000</v>
      </c>
      <c r="C36" s="18" t="s">
        <v>324</v>
      </c>
      <c r="D36" s="18" t="str">
        <f>+VLOOKUP(B36,MAPPING!A:C,3,FALSE)</f>
        <v>DAM</v>
      </c>
      <c r="E36" s="18">
        <v>-4538.0200000000004</v>
      </c>
      <c r="F36" s="18">
        <v>-4438.0200000000004</v>
      </c>
      <c r="G36" s="18">
        <v>-4338.0200000000004</v>
      </c>
      <c r="H36" s="18">
        <v>-4238.0200000000004</v>
      </c>
      <c r="I36" s="18">
        <v>-4138.0200000000004</v>
      </c>
      <c r="J36" s="18">
        <v>-4038.0200000000004</v>
      </c>
      <c r="K36" s="18">
        <v>-3938.0200000000004</v>
      </c>
      <c r="L36" s="18">
        <v>-3838.0200000000004</v>
      </c>
      <c r="M36" s="18">
        <v>-3738.0200000000004</v>
      </c>
      <c r="N36" s="18">
        <v>-3638.0200000000004</v>
      </c>
      <c r="O36" s="18">
        <v>-3538.0200000000004</v>
      </c>
      <c r="P36" s="18">
        <v>-3438.0200000000004</v>
      </c>
    </row>
    <row r="37" spans="1:16" x14ac:dyDescent="0.25">
      <c r="A37" s="18">
        <v>2012</v>
      </c>
      <c r="B37" s="74">
        <v>28181000</v>
      </c>
      <c r="C37" s="18" t="s">
        <v>325</v>
      </c>
      <c r="D37" s="18" t="str">
        <f>+VLOOKUP(B37,MAPPING!A:C,3,FALSE)</f>
        <v>DAM</v>
      </c>
      <c r="E37" s="18">
        <v>-10310.469999999999</v>
      </c>
      <c r="F37" s="18">
        <v>-10210.469999999999</v>
      </c>
      <c r="G37" s="18">
        <v>-10110.469999999999</v>
      </c>
      <c r="H37" s="18">
        <v>-10010.469999999999</v>
      </c>
      <c r="I37" s="18">
        <v>-9910.4699999999993</v>
      </c>
      <c r="J37" s="18">
        <v>-9810.4699999999993</v>
      </c>
      <c r="K37" s="18">
        <v>-9710.4699999999993</v>
      </c>
      <c r="L37" s="18">
        <v>-9610.4699999999993</v>
      </c>
      <c r="M37" s="18">
        <v>-9510.4699999999993</v>
      </c>
      <c r="N37" s="18">
        <v>-9410.4699999999993</v>
      </c>
      <c r="O37" s="18">
        <v>-9310.4699999999993</v>
      </c>
      <c r="P37" s="18">
        <v>-9210.4699999999993</v>
      </c>
    </row>
    <row r="38" spans="1:16" x14ac:dyDescent="0.25">
      <c r="A38" s="18">
        <v>2012</v>
      </c>
      <c r="B38" s="74">
        <v>28182000</v>
      </c>
      <c r="C38" s="18" t="s">
        <v>326</v>
      </c>
      <c r="D38" s="18" t="str">
        <f>+VLOOKUP(B38,MAPPING!A:C,3,FALSE)</f>
        <v>DAM</v>
      </c>
      <c r="E38" s="18">
        <v>-7023.42</v>
      </c>
      <c r="F38" s="18">
        <v>-6923.42</v>
      </c>
      <c r="G38" s="18">
        <v>-6823.42</v>
      </c>
      <c r="H38" s="18">
        <v>-6723.42</v>
      </c>
      <c r="I38" s="18">
        <v>-6623.42</v>
      </c>
      <c r="J38" s="18">
        <v>-6523.42</v>
      </c>
      <c r="K38" s="18">
        <v>-6423.42</v>
      </c>
      <c r="L38" s="18">
        <v>-6323.42</v>
      </c>
      <c r="M38" s="18">
        <v>-6223.42</v>
      </c>
      <c r="N38" s="18">
        <v>-6123.42</v>
      </c>
      <c r="O38" s="18">
        <v>-6023.42</v>
      </c>
      <c r="P38" s="18">
        <v>-5923.42</v>
      </c>
    </row>
    <row r="39" spans="1:16" x14ac:dyDescent="0.25">
      <c r="A39" s="18">
        <v>2012</v>
      </c>
      <c r="B39" s="74">
        <v>28183000</v>
      </c>
      <c r="C39" s="18" t="s">
        <v>327</v>
      </c>
      <c r="D39" s="18" t="str">
        <f>+VLOOKUP(B39,MAPPING!A:C,3,FALSE)</f>
        <v>DAM</v>
      </c>
      <c r="E39" s="18">
        <v>-13100.82</v>
      </c>
      <c r="F39" s="18">
        <v>-13000.82</v>
      </c>
      <c r="G39" s="18">
        <v>-12900.82</v>
      </c>
      <c r="H39" s="18">
        <v>-12800.82</v>
      </c>
      <c r="I39" s="18">
        <v>-12700.82</v>
      </c>
      <c r="J39" s="18">
        <v>-12600.82</v>
      </c>
      <c r="K39" s="18">
        <v>-12500.82</v>
      </c>
      <c r="L39" s="18">
        <v>-12400.82</v>
      </c>
      <c r="M39" s="18">
        <v>-12300.82</v>
      </c>
      <c r="N39" s="18">
        <v>-12200.82</v>
      </c>
      <c r="O39" s="18">
        <v>-12100.82</v>
      </c>
      <c r="P39" s="18">
        <v>-12000.82</v>
      </c>
    </row>
    <row r="40" spans="1:16" x14ac:dyDescent="0.25">
      <c r="A40" s="18">
        <v>2012</v>
      </c>
      <c r="B40" s="74">
        <v>28184000</v>
      </c>
      <c r="C40" s="18" t="s">
        <v>328</v>
      </c>
      <c r="D40" s="18" t="str">
        <f>+VLOOKUP(B40,MAPPING!A:C,3,FALSE)</f>
        <v>DAM</v>
      </c>
      <c r="E40" s="18">
        <v>-8877.5300000000007</v>
      </c>
      <c r="F40" s="18">
        <v>-8777.5300000000007</v>
      </c>
      <c r="G40" s="18">
        <v>-8677.5300000000007</v>
      </c>
      <c r="H40" s="18">
        <v>-8577.5300000000007</v>
      </c>
      <c r="I40" s="18">
        <v>-8477.5300000000007</v>
      </c>
      <c r="J40" s="18">
        <v>-8377.5300000000007</v>
      </c>
      <c r="K40" s="18">
        <v>-8277.5300000000007</v>
      </c>
      <c r="L40" s="18">
        <v>-8177.5300000000007</v>
      </c>
      <c r="M40" s="18">
        <v>-8077.5300000000007</v>
      </c>
      <c r="N40" s="18">
        <v>-7977.5300000000007</v>
      </c>
      <c r="O40" s="18">
        <v>-7877.5300000000007</v>
      </c>
      <c r="P40" s="18">
        <v>-7777.5300000000007</v>
      </c>
    </row>
    <row r="41" spans="1:16" x14ac:dyDescent="0.25">
      <c r="A41" s="18">
        <v>2012</v>
      </c>
      <c r="B41" s="74">
        <v>29610000</v>
      </c>
      <c r="C41" s="18" t="s">
        <v>329</v>
      </c>
      <c r="D41" s="18" t="str">
        <f>+VLOOKUP(B41,MAPPING!A:C,3,FALSE)</f>
        <v>PROVISION PARTICIPATIONS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16" x14ac:dyDescent="0.25">
      <c r="A42" s="18">
        <v>2012</v>
      </c>
      <c r="B42" s="74">
        <v>31100000</v>
      </c>
      <c r="C42" s="18" t="s">
        <v>330</v>
      </c>
      <c r="D42" s="18" t="str">
        <f>+VLOOKUP(B42,MAPPING!A:C,3,FALSE)</f>
        <v>STOCKS</v>
      </c>
      <c r="E42" s="18">
        <v>-117159.86</v>
      </c>
      <c r="F42" s="18">
        <v>-117059.86</v>
      </c>
      <c r="G42" s="18">
        <v>-116959.86</v>
      </c>
      <c r="H42" s="18">
        <v>-116859.86</v>
      </c>
      <c r="I42" s="18">
        <v>-116759.86</v>
      </c>
      <c r="J42" s="18">
        <v>-116659.86</v>
      </c>
      <c r="K42" s="18">
        <v>-116559.86</v>
      </c>
      <c r="L42" s="18">
        <v>-116459.86</v>
      </c>
      <c r="M42" s="18">
        <v>-116359.86</v>
      </c>
      <c r="N42" s="18">
        <v>-116259.86</v>
      </c>
      <c r="O42" s="18">
        <v>-116159.86</v>
      </c>
      <c r="P42" s="18">
        <v>-116059.86</v>
      </c>
    </row>
    <row r="43" spans="1:16" x14ac:dyDescent="0.25">
      <c r="A43" s="18">
        <v>2012</v>
      </c>
      <c r="B43" s="74">
        <v>32600000</v>
      </c>
      <c r="C43" s="18" t="s">
        <v>331</v>
      </c>
      <c r="D43" s="18" t="str">
        <f>+VLOOKUP(B43,MAPPING!A:C,3,FALSE)</f>
        <v>STOCKS</v>
      </c>
      <c r="E43" s="18">
        <v>108.38</v>
      </c>
      <c r="F43" s="18">
        <v>208.38</v>
      </c>
      <c r="G43" s="18">
        <v>308.38</v>
      </c>
      <c r="H43" s="18">
        <v>408.38</v>
      </c>
      <c r="I43" s="18">
        <v>508.38</v>
      </c>
      <c r="J43" s="18">
        <v>608.38</v>
      </c>
      <c r="K43" s="18">
        <v>708.38</v>
      </c>
      <c r="L43" s="18">
        <v>808.38</v>
      </c>
      <c r="M43" s="18">
        <v>908.38</v>
      </c>
      <c r="N43" s="18">
        <v>1008.38</v>
      </c>
      <c r="O43" s="18">
        <v>1108.3800000000001</v>
      </c>
      <c r="P43" s="18">
        <v>1208.3800000000001</v>
      </c>
    </row>
    <row r="44" spans="1:16" x14ac:dyDescent="0.25">
      <c r="A44" s="18">
        <v>2012</v>
      </c>
      <c r="B44" s="74">
        <v>35500000</v>
      </c>
      <c r="C44" s="18" t="s">
        <v>332</v>
      </c>
      <c r="D44" s="18" t="str">
        <f>+VLOOKUP(B44,MAPPING!A:C,3,FALSE)</f>
        <v>STOCKS</v>
      </c>
      <c r="E44" s="18">
        <v>-66861.679999999993</v>
      </c>
      <c r="F44" s="18">
        <v>-66761.679999999993</v>
      </c>
      <c r="G44" s="18">
        <v>-66661.679999999993</v>
      </c>
      <c r="H44" s="18">
        <v>-66561.679999999993</v>
      </c>
      <c r="I44" s="18">
        <v>-66461.679999999993</v>
      </c>
      <c r="J44" s="18">
        <v>-66361.679999999993</v>
      </c>
      <c r="K44" s="18">
        <v>-66261.679999999993</v>
      </c>
      <c r="L44" s="18">
        <v>-66161.679999999993</v>
      </c>
      <c r="M44" s="18">
        <v>-66061.679999999993</v>
      </c>
      <c r="N44" s="18">
        <v>-65961.679999999993</v>
      </c>
      <c r="O44" s="18">
        <v>-65861.679999999993</v>
      </c>
      <c r="P44" s="18">
        <v>-65761.679999999993</v>
      </c>
    </row>
    <row r="45" spans="1:16" x14ac:dyDescent="0.25">
      <c r="A45" s="18">
        <v>2012</v>
      </c>
      <c r="B45" s="74">
        <v>37100000</v>
      </c>
      <c r="C45" s="18" t="s">
        <v>333</v>
      </c>
      <c r="D45" s="18" t="str">
        <f>+VLOOKUP(B45,MAPPING!A:C,3,FALSE)</f>
        <v>STOCKS</v>
      </c>
      <c r="E45" s="18">
        <v>-217967.3</v>
      </c>
      <c r="F45" s="18">
        <v>-217867.3</v>
      </c>
      <c r="G45" s="18">
        <v>-217767.3</v>
      </c>
      <c r="H45" s="18">
        <v>-217667.3</v>
      </c>
      <c r="I45" s="18">
        <v>-217567.3</v>
      </c>
      <c r="J45" s="18">
        <v>-217467.3</v>
      </c>
      <c r="K45" s="18">
        <v>-217367.3</v>
      </c>
      <c r="L45" s="18">
        <v>-217267.3</v>
      </c>
      <c r="M45" s="18">
        <v>-217167.3</v>
      </c>
      <c r="N45" s="18">
        <v>-217067.3</v>
      </c>
      <c r="O45" s="18">
        <v>-216967.3</v>
      </c>
      <c r="P45" s="18">
        <v>-216867.3</v>
      </c>
    </row>
    <row r="46" spans="1:16" x14ac:dyDescent="0.25">
      <c r="A46" s="18">
        <v>2012</v>
      </c>
      <c r="B46" s="74">
        <v>39100000</v>
      </c>
      <c r="C46" s="18" t="s">
        <v>334</v>
      </c>
      <c r="D46" s="18" t="str">
        <f>+VLOOKUP(B46,MAPPING!A:C,3,FALSE)</f>
        <v>PROVISIONS STOCKS</v>
      </c>
      <c r="E46" s="18">
        <v>2334.98</v>
      </c>
      <c r="F46" s="18">
        <v>2434.98</v>
      </c>
      <c r="G46" s="18">
        <v>2534.98</v>
      </c>
      <c r="H46" s="18">
        <v>2634.98</v>
      </c>
      <c r="I46" s="18">
        <v>2734.98</v>
      </c>
      <c r="J46" s="18">
        <v>2834.98</v>
      </c>
      <c r="K46" s="18">
        <v>2934.98</v>
      </c>
      <c r="L46" s="18">
        <v>3034.98</v>
      </c>
      <c r="M46" s="18">
        <v>3134.98</v>
      </c>
      <c r="N46" s="18">
        <v>3234.98</v>
      </c>
      <c r="O46" s="18">
        <v>3334.98</v>
      </c>
      <c r="P46" s="18">
        <v>3434.98</v>
      </c>
    </row>
    <row r="47" spans="1:16" x14ac:dyDescent="0.25">
      <c r="A47" s="18">
        <v>2012</v>
      </c>
      <c r="B47" s="74">
        <v>39200000</v>
      </c>
      <c r="C47" s="18" t="s">
        <v>428</v>
      </c>
      <c r="D47" s="18" t="str">
        <f>+VLOOKUP(B47,MAPPING!A:C,3,FALSE)</f>
        <v>PROVISIONS STOCKS</v>
      </c>
      <c r="E47" s="18">
        <v>-1660.46</v>
      </c>
      <c r="F47" s="18">
        <v>-1560.46</v>
      </c>
      <c r="G47" s="18">
        <v>-1460.46</v>
      </c>
      <c r="H47" s="18">
        <v>-1360.46</v>
      </c>
      <c r="I47" s="18">
        <v>-1260.46</v>
      </c>
      <c r="J47" s="18">
        <v>-1160.46</v>
      </c>
      <c r="K47" s="18">
        <v>-1060.46</v>
      </c>
      <c r="L47" s="18">
        <v>-960.46</v>
      </c>
      <c r="M47" s="18">
        <v>-860.46</v>
      </c>
      <c r="N47" s="18">
        <v>-760.46</v>
      </c>
      <c r="O47" s="18">
        <v>-660.46</v>
      </c>
      <c r="P47" s="18">
        <v>-560.46</v>
      </c>
    </row>
    <row r="48" spans="1:16" x14ac:dyDescent="0.25">
      <c r="A48" s="18">
        <v>2012</v>
      </c>
      <c r="B48" s="74">
        <v>39550000</v>
      </c>
      <c r="C48" s="18" t="s">
        <v>335</v>
      </c>
      <c r="D48" s="18" t="str">
        <f>+VLOOKUP(B48,MAPPING!A:C,3,FALSE)</f>
        <v>PROVISIONS STOCKS</v>
      </c>
      <c r="E48" s="18">
        <v>38180.519999999997</v>
      </c>
      <c r="F48" s="18">
        <v>38280.519999999997</v>
      </c>
      <c r="G48" s="18">
        <v>38380.519999999997</v>
      </c>
      <c r="H48" s="18">
        <v>38480.519999999997</v>
      </c>
      <c r="I48" s="18">
        <v>38580.519999999997</v>
      </c>
      <c r="J48" s="18">
        <v>38680.519999999997</v>
      </c>
      <c r="K48" s="18">
        <v>38780.519999999997</v>
      </c>
      <c r="L48" s="18">
        <v>38880.519999999997</v>
      </c>
      <c r="M48" s="18">
        <v>38980.519999999997</v>
      </c>
      <c r="N48" s="18">
        <v>39080.519999999997</v>
      </c>
      <c r="O48" s="18">
        <v>39180.519999999997</v>
      </c>
      <c r="P48" s="18">
        <v>39280.519999999997</v>
      </c>
    </row>
    <row r="49" spans="1:16" x14ac:dyDescent="0.25">
      <c r="A49" s="18">
        <v>2012</v>
      </c>
      <c r="B49" s="74">
        <v>39710000</v>
      </c>
      <c r="C49" s="18" t="s">
        <v>429</v>
      </c>
      <c r="D49" s="18" t="str">
        <f>+VLOOKUP(B49,MAPPING!A:C,3,FALSE)</f>
        <v>PROVISIONS STOCKS</v>
      </c>
      <c r="E49" s="18">
        <v>-472.4</v>
      </c>
      <c r="F49" s="18">
        <v>-372.4</v>
      </c>
      <c r="G49" s="18">
        <v>-272.39999999999998</v>
      </c>
      <c r="H49" s="18">
        <v>-172.39999999999998</v>
      </c>
      <c r="I49" s="18">
        <v>-72.399999999999977</v>
      </c>
      <c r="J49" s="18">
        <v>27.600000000000023</v>
      </c>
      <c r="K49" s="18">
        <v>127.60000000000002</v>
      </c>
      <c r="L49" s="18">
        <v>227.60000000000002</v>
      </c>
      <c r="M49" s="18">
        <v>327.60000000000002</v>
      </c>
      <c r="N49" s="18">
        <v>427.6</v>
      </c>
      <c r="O49" s="18">
        <v>527.6</v>
      </c>
      <c r="P49" s="18">
        <v>627.6</v>
      </c>
    </row>
    <row r="50" spans="1:16" x14ac:dyDescent="0.25">
      <c r="A50" s="18">
        <v>2012</v>
      </c>
      <c r="B50" s="74">
        <v>40100000</v>
      </c>
      <c r="C50" s="18" t="s">
        <v>456</v>
      </c>
      <c r="D50" s="18" t="str">
        <f>+VLOOKUP(B50,MAPPING!A:C,3,FALSE)</f>
        <v>FOURNISSEURS</v>
      </c>
      <c r="E50" s="18">
        <v>447586.33</v>
      </c>
      <c r="F50" s="18">
        <v>447686.33</v>
      </c>
      <c r="G50" s="18">
        <v>447786.33</v>
      </c>
      <c r="H50" s="18">
        <v>447886.33</v>
      </c>
      <c r="I50" s="18">
        <v>447986.33</v>
      </c>
      <c r="J50" s="18">
        <v>448086.33</v>
      </c>
      <c r="K50" s="18">
        <v>448186.33</v>
      </c>
      <c r="L50" s="18">
        <v>448286.33</v>
      </c>
      <c r="M50" s="18">
        <v>448386.33</v>
      </c>
      <c r="N50" s="18">
        <v>448486.33</v>
      </c>
      <c r="O50" s="18">
        <v>448586.33</v>
      </c>
      <c r="P50" s="18">
        <v>448686.33</v>
      </c>
    </row>
    <row r="51" spans="1:16" x14ac:dyDescent="0.25">
      <c r="A51" s="18">
        <v>2012</v>
      </c>
      <c r="B51" s="74">
        <v>40190000</v>
      </c>
      <c r="C51" s="18" t="s">
        <v>336</v>
      </c>
      <c r="D51" s="18" t="str">
        <f>+VLOOKUP(B51,MAPPING!A:C,3,FALSE)</f>
        <v>FOURNISSEURS</v>
      </c>
      <c r="E51" s="18">
        <v>948758.79</v>
      </c>
      <c r="F51" s="18">
        <v>948858.79</v>
      </c>
      <c r="G51" s="18">
        <v>948958.79</v>
      </c>
      <c r="H51" s="18">
        <v>949058.79</v>
      </c>
      <c r="I51" s="18">
        <v>949158.79</v>
      </c>
      <c r="J51" s="18">
        <v>949258.79</v>
      </c>
      <c r="K51" s="18">
        <v>949358.79</v>
      </c>
      <c r="L51" s="18">
        <v>949458.79</v>
      </c>
      <c r="M51" s="18">
        <v>949558.79</v>
      </c>
      <c r="N51" s="18">
        <v>949658.79</v>
      </c>
      <c r="O51" s="18">
        <v>949758.79</v>
      </c>
      <c r="P51" s="18">
        <v>949858.79</v>
      </c>
    </row>
    <row r="52" spans="1:16" x14ac:dyDescent="0.25">
      <c r="A52" s="18">
        <v>2012</v>
      </c>
      <c r="B52" s="74">
        <v>40800000</v>
      </c>
      <c r="C52" s="18" t="s">
        <v>337</v>
      </c>
      <c r="D52" s="18" t="str">
        <f>+VLOOKUP(B52,MAPPING!A:C,3,FALSE)</f>
        <v>FOURNISSEURS</v>
      </c>
      <c r="E52" s="18">
        <v>221939.48</v>
      </c>
      <c r="F52" s="18">
        <v>222039.48</v>
      </c>
      <c r="G52" s="18">
        <v>222139.48</v>
      </c>
      <c r="H52" s="18">
        <v>222239.48</v>
      </c>
      <c r="I52" s="18">
        <v>222339.48</v>
      </c>
      <c r="J52" s="18">
        <v>222439.48</v>
      </c>
      <c r="K52" s="18">
        <v>222539.48</v>
      </c>
      <c r="L52" s="18">
        <v>222639.48</v>
      </c>
      <c r="M52" s="18">
        <v>222739.48</v>
      </c>
      <c r="N52" s="18">
        <v>222839.48</v>
      </c>
      <c r="O52" s="18">
        <v>222939.48</v>
      </c>
      <c r="P52" s="18">
        <v>223039.48</v>
      </c>
    </row>
    <row r="53" spans="1:16" x14ac:dyDescent="0.25">
      <c r="A53" s="18">
        <v>2012</v>
      </c>
      <c r="B53" s="74">
        <v>40810000</v>
      </c>
      <c r="C53" s="18" t="s">
        <v>338</v>
      </c>
      <c r="D53" s="18" t="str">
        <f>+VLOOKUP(B53,MAPPING!A:C,3,FALSE)</f>
        <v>FOURNISSEURS</v>
      </c>
      <c r="E53" s="18">
        <v>-914259.07</v>
      </c>
      <c r="F53" s="18">
        <v>-914159.07</v>
      </c>
      <c r="G53" s="18">
        <v>-914059.07</v>
      </c>
      <c r="H53" s="18">
        <v>-913959.07</v>
      </c>
      <c r="I53" s="18">
        <v>-913859.07</v>
      </c>
      <c r="J53" s="18">
        <v>-913759.07</v>
      </c>
      <c r="K53" s="18">
        <v>-913659.07</v>
      </c>
      <c r="L53" s="18">
        <v>-913559.07</v>
      </c>
      <c r="M53" s="18">
        <v>-913459.07</v>
      </c>
      <c r="N53" s="18">
        <v>-913359.07</v>
      </c>
      <c r="O53" s="18">
        <v>-913259.07</v>
      </c>
      <c r="P53" s="18">
        <v>-913159.07</v>
      </c>
    </row>
    <row r="54" spans="1:16" x14ac:dyDescent="0.25">
      <c r="A54" s="18">
        <v>2012</v>
      </c>
      <c r="B54" s="74">
        <v>40815000</v>
      </c>
      <c r="C54" s="18" t="s">
        <v>339</v>
      </c>
      <c r="D54" s="18" t="str">
        <f>+VLOOKUP(B54,MAPPING!A:C,3,FALSE)</f>
        <v>FOURNISSEURS</v>
      </c>
      <c r="E54" s="18">
        <v>97465.8</v>
      </c>
      <c r="F54" s="18">
        <v>97565.8</v>
      </c>
      <c r="G54" s="18">
        <v>97665.8</v>
      </c>
      <c r="H54" s="18">
        <v>97765.8</v>
      </c>
      <c r="I54" s="18">
        <v>97865.8</v>
      </c>
      <c r="J54" s="18">
        <v>97965.8</v>
      </c>
      <c r="K54" s="18">
        <v>98065.8</v>
      </c>
      <c r="L54" s="18">
        <v>98165.8</v>
      </c>
      <c r="M54" s="18">
        <v>98265.8</v>
      </c>
      <c r="N54" s="18">
        <v>98365.8</v>
      </c>
      <c r="O54" s="18">
        <v>98465.8</v>
      </c>
      <c r="P54" s="18">
        <v>98565.8</v>
      </c>
    </row>
    <row r="55" spans="1:16" x14ac:dyDescent="0.25">
      <c r="A55" s="18">
        <v>2012</v>
      </c>
      <c r="B55" s="74">
        <v>40840000</v>
      </c>
      <c r="C55" s="18" t="s">
        <v>340</v>
      </c>
      <c r="D55" s="18" t="str">
        <f>+VLOOKUP(B55,MAPPING!A:C,3,FALSE)</f>
        <v>DETTES SUR IMMOS</v>
      </c>
      <c r="E55" s="18">
        <v>-1900</v>
      </c>
      <c r="F55" s="18">
        <v>-1800</v>
      </c>
      <c r="G55" s="18">
        <v>-1700</v>
      </c>
      <c r="H55" s="18">
        <v>-1600</v>
      </c>
      <c r="I55" s="18">
        <v>-1500</v>
      </c>
      <c r="J55" s="18">
        <v>-1400</v>
      </c>
      <c r="K55" s="18">
        <v>-1300</v>
      </c>
      <c r="L55" s="18">
        <v>-1200</v>
      </c>
      <c r="M55" s="18">
        <v>-1100</v>
      </c>
      <c r="N55" s="18">
        <v>-1000</v>
      </c>
      <c r="O55" s="18">
        <v>-900</v>
      </c>
      <c r="P55" s="18">
        <v>-800</v>
      </c>
    </row>
    <row r="56" spans="1:16" x14ac:dyDescent="0.25">
      <c r="A56" s="18">
        <v>2012</v>
      </c>
      <c r="B56" s="74">
        <v>40910000</v>
      </c>
      <c r="C56" s="18" t="s">
        <v>341</v>
      </c>
      <c r="D56" s="18" t="str">
        <f>+VLOOKUP(B56,MAPPING!A:C,3,FALSE)</f>
        <v>AUTRES CREANCES et DETTES</v>
      </c>
      <c r="E56" s="18">
        <v>-12305.6</v>
      </c>
      <c r="F56" s="18">
        <v>-12205.6</v>
      </c>
      <c r="G56" s="18">
        <v>-12105.6</v>
      </c>
      <c r="H56" s="18">
        <v>-12005.6</v>
      </c>
      <c r="I56" s="18">
        <v>-11905.6</v>
      </c>
      <c r="J56" s="18">
        <v>-11805.6</v>
      </c>
      <c r="K56" s="18">
        <v>-11705.6</v>
      </c>
      <c r="L56" s="18">
        <v>-11605.6</v>
      </c>
      <c r="M56" s="18">
        <v>-11505.6</v>
      </c>
      <c r="N56" s="18">
        <v>-11405.6</v>
      </c>
      <c r="O56" s="18">
        <v>-11305.6</v>
      </c>
      <c r="P56" s="18">
        <v>-11205.6</v>
      </c>
    </row>
    <row r="57" spans="1:16" x14ac:dyDescent="0.25">
      <c r="A57" s="18">
        <v>2012</v>
      </c>
      <c r="B57" s="74">
        <v>40981000</v>
      </c>
      <c r="C57" s="18" t="s">
        <v>342</v>
      </c>
      <c r="D57" s="18" t="str">
        <f>+VLOOKUP(B57,MAPPING!A:C,3,FALSE)</f>
        <v>AUTRES CREANCES et DETTES</v>
      </c>
      <c r="E57" s="18">
        <v>-11213.59</v>
      </c>
      <c r="F57" s="18">
        <v>-11113.59</v>
      </c>
      <c r="G57" s="18">
        <v>-11013.59</v>
      </c>
      <c r="H57" s="18">
        <v>-10913.59</v>
      </c>
      <c r="I57" s="18">
        <v>-10813.59</v>
      </c>
      <c r="J57" s="18">
        <v>-10713.59</v>
      </c>
      <c r="K57" s="18">
        <v>-10613.59</v>
      </c>
      <c r="L57" s="18">
        <v>-10513.59</v>
      </c>
      <c r="M57" s="18">
        <v>-10413.59</v>
      </c>
      <c r="N57" s="18">
        <v>-10313.59</v>
      </c>
      <c r="O57" s="18">
        <v>-10213.59</v>
      </c>
      <c r="P57" s="18">
        <v>-10113.59</v>
      </c>
    </row>
    <row r="58" spans="1:16" x14ac:dyDescent="0.25">
      <c r="A58" s="18">
        <v>2012</v>
      </c>
      <c r="B58" s="74">
        <v>41100000</v>
      </c>
      <c r="C58" s="18" t="s">
        <v>460</v>
      </c>
      <c r="D58" s="18" t="str">
        <f>+VLOOKUP(B58,MAPPING!A:C,3,FALSE)</f>
        <v>CLIENTS</v>
      </c>
      <c r="E58" s="18">
        <v>-21669.47</v>
      </c>
      <c r="F58" s="18">
        <v>-21569.47</v>
      </c>
      <c r="G58" s="18">
        <v>-21469.47</v>
      </c>
      <c r="H58" s="18">
        <v>-21369.47</v>
      </c>
      <c r="I58" s="18">
        <v>-21269.47</v>
      </c>
      <c r="J58" s="18">
        <v>-21169.47</v>
      </c>
      <c r="K58" s="18">
        <v>-21069.47</v>
      </c>
      <c r="L58" s="18">
        <v>-20969.47</v>
      </c>
      <c r="M58" s="18">
        <v>-20869.47</v>
      </c>
      <c r="N58" s="18">
        <v>-20769.47</v>
      </c>
      <c r="O58" s="18">
        <v>-20669.47</v>
      </c>
      <c r="P58" s="18">
        <v>-20569.47</v>
      </c>
    </row>
    <row r="59" spans="1:16" x14ac:dyDescent="0.25">
      <c r="A59" s="18">
        <v>2012</v>
      </c>
      <c r="B59" s="74">
        <v>41110000</v>
      </c>
      <c r="C59" s="18" t="s">
        <v>461</v>
      </c>
      <c r="D59" s="18" t="str">
        <f>+VLOOKUP(B59,MAPPING!A:C,3,FALSE)</f>
        <v>CLIENTS</v>
      </c>
      <c r="E59" s="18">
        <v>-45.49</v>
      </c>
      <c r="F59" s="18">
        <v>54.51</v>
      </c>
      <c r="G59" s="18">
        <v>154.51</v>
      </c>
      <c r="H59" s="18">
        <v>254.51</v>
      </c>
      <c r="I59" s="18">
        <v>354.51</v>
      </c>
      <c r="J59" s="18">
        <v>454.51</v>
      </c>
      <c r="K59" s="18">
        <v>554.51</v>
      </c>
      <c r="L59" s="18">
        <v>654.51</v>
      </c>
      <c r="M59" s="18">
        <v>754.51</v>
      </c>
      <c r="N59" s="18">
        <v>854.51</v>
      </c>
      <c r="O59" s="18">
        <v>954.51</v>
      </c>
      <c r="P59" s="18">
        <v>1054.51</v>
      </c>
    </row>
    <row r="60" spans="1:16" x14ac:dyDescent="0.25">
      <c r="A60" s="18">
        <v>2012</v>
      </c>
      <c r="B60" s="74">
        <v>41120000</v>
      </c>
      <c r="C60" s="18" t="s">
        <v>343</v>
      </c>
      <c r="D60" s="18" t="str">
        <f>+VLOOKUP(B60,MAPPING!A:C,3,FALSE)</f>
        <v>CLIENTS</v>
      </c>
      <c r="E60" s="18">
        <v>3495.05</v>
      </c>
      <c r="F60" s="18">
        <v>3595.05</v>
      </c>
      <c r="G60" s="18">
        <v>3695.05</v>
      </c>
      <c r="H60" s="18">
        <v>3795.05</v>
      </c>
      <c r="I60" s="18">
        <v>3895.05</v>
      </c>
      <c r="J60" s="18">
        <v>3995.05</v>
      </c>
      <c r="K60" s="18">
        <v>4095.05</v>
      </c>
      <c r="L60" s="18">
        <v>4195.05</v>
      </c>
      <c r="M60" s="18">
        <v>4295.05</v>
      </c>
      <c r="N60" s="18">
        <v>4395.05</v>
      </c>
      <c r="O60" s="18">
        <v>4495.05</v>
      </c>
      <c r="P60" s="18">
        <v>4595.05</v>
      </c>
    </row>
    <row r="61" spans="1:16" x14ac:dyDescent="0.25">
      <c r="A61" s="18">
        <v>2012</v>
      </c>
      <c r="B61" s="74">
        <v>41130000</v>
      </c>
      <c r="C61" s="18" t="s">
        <v>344</v>
      </c>
      <c r="D61" s="18" t="str">
        <f>+VLOOKUP(B61,MAPPING!A:C,3,FALSE)</f>
        <v>CLIENTS</v>
      </c>
      <c r="E61" s="18">
        <v>3744</v>
      </c>
      <c r="F61" s="18">
        <v>3844</v>
      </c>
      <c r="G61" s="18">
        <v>3944</v>
      </c>
      <c r="H61" s="18">
        <v>4044</v>
      </c>
      <c r="I61" s="18">
        <v>4144</v>
      </c>
      <c r="J61" s="18">
        <v>4244</v>
      </c>
      <c r="K61" s="18">
        <v>4344</v>
      </c>
      <c r="L61" s="18">
        <v>4444</v>
      </c>
      <c r="M61" s="18">
        <v>4544</v>
      </c>
      <c r="N61" s="18">
        <v>4644</v>
      </c>
      <c r="O61" s="18">
        <v>4744</v>
      </c>
      <c r="P61" s="18">
        <v>4844</v>
      </c>
    </row>
    <row r="62" spans="1:16" x14ac:dyDescent="0.25">
      <c r="A62" s="18">
        <v>2012</v>
      </c>
      <c r="B62" s="74">
        <v>41190000</v>
      </c>
      <c r="C62" s="18" t="s">
        <v>345</v>
      </c>
      <c r="D62" s="18" t="str">
        <f>+VLOOKUP(B62,MAPPING!A:C,3,FALSE)</f>
        <v>CLIENTS</v>
      </c>
      <c r="E62" s="18">
        <v>-505625</v>
      </c>
      <c r="F62" s="18">
        <v>-505525</v>
      </c>
      <c r="G62" s="18">
        <v>-505425</v>
      </c>
      <c r="H62" s="18">
        <v>-505325</v>
      </c>
      <c r="I62" s="18">
        <v>-505225</v>
      </c>
      <c r="J62" s="18">
        <v>-505125</v>
      </c>
      <c r="K62" s="18">
        <v>-505025</v>
      </c>
      <c r="L62" s="18">
        <v>-504925</v>
      </c>
      <c r="M62" s="18">
        <v>-504825</v>
      </c>
      <c r="N62" s="18">
        <v>-504725</v>
      </c>
      <c r="O62" s="18">
        <v>-504625</v>
      </c>
      <c r="P62" s="18">
        <v>-504525</v>
      </c>
    </row>
    <row r="63" spans="1:16" x14ac:dyDescent="0.25">
      <c r="A63" s="18">
        <v>2012</v>
      </c>
      <c r="B63" s="74">
        <v>41300000</v>
      </c>
      <c r="C63" s="18" t="s">
        <v>346</v>
      </c>
      <c r="D63" s="18" t="str">
        <f>+VLOOKUP(B63,MAPPING!A:C,3,FALSE)</f>
        <v>CLIENTS</v>
      </c>
      <c r="E63" s="18">
        <v>217122.25</v>
      </c>
      <c r="F63" s="18">
        <v>217222.25</v>
      </c>
      <c r="G63" s="18">
        <v>217322.25</v>
      </c>
      <c r="H63" s="18">
        <v>217422.25</v>
      </c>
      <c r="I63" s="18">
        <v>217522.25</v>
      </c>
      <c r="J63" s="18">
        <v>217622.25</v>
      </c>
      <c r="K63" s="18">
        <v>217722.25</v>
      </c>
      <c r="L63" s="18">
        <v>217822.25</v>
      </c>
      <c r="M63" s="18">
        <v>217922.25</v>
      </c>
      <c r="N63" s="18">
        <v>218022.25</v>
      </c>
      <c r="O63" s="18">
        <v>218122.25</v>
      </c>
      <c r="P63" s="18">
        <v>218222.25</v>
      </c>
    </row>
    <row r="64" spans="1:16" x14ac:dyDescent="0.25">
      <c r="A64" s="18">
        <v>2012</v>
      </c>
      <c r="B64" s="74">
        <v>41600000</v>
      </c>
      <c r="C64" s="18" t="s">
        <v>347</v>
      </c>
      <c r="D64" s="18" t="str">
        <f>+VLOOKUP(B64,MAPPING!A:C,3,FALSE)</f>
        <v>CLIENTS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</row>
    <row r="65" spans="1:16" x14ac:dyDescent="0.25">
      <c r="A65" s="18">
        <v>2012</v>
      </c>
      <c r="B65" s="74">
        <v>41610000</v>
      </c>
      <c r="C65" s="18" t="s">
        <v>348</v>
      </c>
      <c r="D65" s="18" t="str">
        <f>+VLOOKUP(B65,MAPPING!A:C,3,FALSE)</f>
        <v>CLIENTS</v>
      </c>
      <c r="E65" s="18">
        <v>10604.75</v>
      </c>
      <c r="F65" s="18">
        <v>10704.75</v>
      </c>
      <c r="G65" s="18">
        <v>10804.75</v>
      </c>
      <c r="H65" s="18">
        <v>10904.75</v>
      </c>
      <c r="I65" s="18">
        <v>11004.75</v>
      </c>
      <c r="J65" s="18">
        <v>11104.75</v>
      </c>
      <c r="K65" s="18">
        <v>11204.75</v>
      </c>
      <c r="L65" s="18">
        <v>11304.75</v>
      </c>
      <c r="M65" s="18">
        <v>11404.75</v>
      </c>
      <c r="N65" s="18">
        <v>11504.75</v>
      </c>
      <c r="O65" s="18">
        <v>11604.75</v>
      </c>
      <c r="P65" s="18">
        <v>11704.75</v>
      </c>
    </row>
    <row r="66" spans="1:16" x14ac:dyDescent="0.25">
      <c r="A66" s="18">
        <v>2012</v>
      </c>
      <c r="B66" s="74">
        <v>41810000</v>
      </c>
      <c r="C66" s="18" t="s">
        <v>349</v>
      </c>
      <c r="D66" s="18" t="str">
        <f>+VLOOKUP(B66,MAPPING!A:C,3,FALSE)</f>
        <v>CLIENTS</v>
      </c>
      <c r="E66" s="18">
        <v>901792.07</v>
      </c>
      <c r="F66" s="18">
        <v>901892.07</v>
      </c>
      <c r="G66" s="18">
        <v>901992.07</v>
      </c>
      <c r="H66" s="18">
        <v>902092.07</v>
      </c>
      <c r="I66" s="18">
        <v>902192.07</v>
      </c>
      <c r="J66" s="18">
        <v>902292.07</v>
      </c>
      <c r="K66" s="18">
        <v>902392.07</v>
      </c>
      <c r="L66" s="18">
        <v>902492.07</v>
      </c>
      <c r="M66" s="18">
        <v>902592.07</v>
      </c>
      <c r="N66" s="18">
        <v>902692.07</v>
      </c>
      <c r="O66" s="18">
        <v>902792.07</v>
      </c>
      <c r="P66" s="18">
        <v>902892.07</v>
      </c>
    </row>
    <row r="67" spans="1:16" x14ac:dyDescent="0.25">
      <c r="A67" s="18">
        <v>2012</v>
      </c>
      <c r="B67" s="74">
        <v>41981000</v>
      </c>
      <c r="C67" s="18" t="s">
        <v>435</v>
      </c>
      <c r="D67" s="18" t="str">
        <f>+VLOOKUP(B67,MAPPING!A:C,3,FALSE)</f>
        <v>CLIENTS</v>
      </c>
      <c r="E67" s="18">
        <v>-72.400000000000006</v>
      </c>
      <c r="F67" s="18">
        <v>27.599999999999994</v>
      </c>
      <c r="G67" s="18">
        <v>127.6</v>
      </c>
      <c r="H67" s="18">
        <v>227.6</v>
      </c>
      <c r="I67" s="18">
        <v>327.60000000000002</v>
      </c>
      <c r="J67" s="18">
        <v>427.6</v>
      </c>
      <c r="K67" s="18">
        <v>527.6</v>
      </c>
      <c r="L67" s="18">
        <v>627.6</v>
      </c>
      <c r="M67" s="18">
        <v>727.6</v>
      </c>
      <c r="N67" s="18">
        <v>827.6</v>
      </c>
      <c r="O67" s="18">
        <v>927.6</v>
      </c>
      <c r="P67" s="18">
        <v>1027.5999999999999</v>
      </c>
    </row>
    <row r="68" spans="1:16" x14ac:dyDescent="0.25">
      <c r="A68" s="18">
        <v>2012</v>
      </c>
      <c r="B68" s="74">
        <v>42100000</v>
      </c>
      <c r="C68" s="18" t="s">
        <v>350</v>
      </c>
      <c r="D68" s="18" t="str">
        <f>+VLOOKUP(B68,MAPPING!A:C,3,FALSE)</f>
        <v>DETTES FISCALES et SOCIALES</v>
      </c>
      <c r="E68" s="18">
        <v>1489.9</v>
      </c>
      <c r="F68" s="18">
        <v>1589.9</v>
      </c>
      <c r="G68" s="18">
        <v>1689.9</v>
      </c>
      <c r="H68" s="18">
        <v>1789.9</v>
      </c>
      <c r="I68" s="18">
        <v>1889.9</v>
      </c>
      <c r="J68" s="18">
        <v>1989.9</v>
      </c>
      <c r="K68" s="18">
        <v>2089.9</v>
      </c>
      <c r="L68" s="18">
        <v>2189.9</v>
      </c>
      <c r="M68" s="18">
        <v>2289.9</v>
      </c>
      <c r="N68" s="18">
        <v>2389.9</v>
      </c>
      <c r="O68" s="18">
        <v>2489.9</v>
      </c>
      <c r="P68" s="18">
        <v>2589.9</v>
      </c>
    </row>
    <row r="69" spans="1:16" x14ac:dyDescent="0.25">
      <c r="A69" s="18">
        <v>2012</v>
      </c>
      <c r="B69" s="74">
        <v>42110000</v>
      </c>
      <c r="C69" s="18" t="s">
        <v>436</v>
      </c>
      <c r="D69" s="18" t="str">
        <f>+VLOOKUP(B69,MAPPING!A:C,3,FALSE)</f>
        <v>DETTES FISCALES et SOCIALES</v>
      </c>
      <c r="E69" s="18">
        <v>558.79</v>
      </c>
      <c r="F69" s="18">
        <v>658.79</v>
      </c>
      <c r="G69" s="18">
        <v>758.79</v>
      </c>
      <c r="H69" s="18">
        <v>858.79</v>
      </c>
      <c r="I69" s="18">
        <v>958.79</v>
      </c>
      <c r="J69" s="18">
        <v>1058.79</v>
      </c>
      <c r="K69" s="18">
        <v>1158.79</v>
      </c>
      <c r="L69" s="18">
        <v>1258.79</v>
      </c>
      <c r="M69" s="18">
        <v>1358.79</v>
      </c>
      <c r="N69" s="18">
        <v>1458.79</v>
      </c>
      <c r="O69" s="18">
        <v>1558.79</v>
      </c>
      <c r="P69" s="18">
        <v>1658.79</v>
      </c>
    </row>
    <row r="70" spans="1:16" x14ac:dyDescent="0.25">
      <c r="A70" s="18">
        <v>2012</v>
      </c>
      <c r="B70" s="74">
        <v>42820000</v>
      </c>
      <c r="C70" s="18" t="s">
        <v>351</v>
      </c>
      <c r="D70" s="18" t="str">
        <f>+VLOOKUP(B70,MAPPING!A:C,3,FALSE)</f>
        <v>DETTES FISCALES et SOCIALES</v>
      </c>
      <c r="E70" s="18">
        <v>109408.57</v>
      </c>
      <c r="F70" s="18">
        <v>109508.57</v>
      </c>
      <c r="G70" s="18">
        <v>109608.57</v>
      </c>
      <c r="H70" s="18">
        <v>109708.57</v>
      </c>
      <c r="I70" s="18">
        <v>109808.57</v>
      </c>
      <c r="J70" s="18">
        <v>109908.57</v>
      </c>
      <c r="K70" s="18">
        <v>110008.57</v>
      </c>
      <c r="L70" s="18">
        <v>110108.57</v>
      </c>
      <c r="M70" s="18">
        <v>110208.57</v>
      </c>
      <c r="N70" s="18">
        <v>110308.57</v>
      </c>
      <c r="O70" s="18">
        <v>110408.57</v>
      </c>
      <c r="P70" s="18">
        <v>110508.57</v>
      </c>
    </row>
    <row r="71" spans="1:16" x14ac:dyDescent="0.25">
      <c r="A71" s="18">
        <v>2012</v>
      </c>
      <c r="B71" s="74">
        <v>42865000</v>
      </c>
      <c r="C71" s="18" t="s">
        <v>437</v>
      </c>
      <c r="D71" s="18" t="str">
        <f>+VLOOKUP(B71,MAPPING!A:C,3,FALSE)</f>
        <v>AUTRES CREANCES et DETTES</v>
      </c>
      <c r="E71" s="18">
        <v>3873.1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16" x14ac:dyDescent="0.25">
      <c r="A72" s="18">
        <v>2012</v>
      </c>
      <c r="B72" s="74">
        <v>43100000</v>
      </c>
      <c r="C72" s="18" t="s">
        <v>353</v>
      </c>
      <c r="D72" s="18" t="str">
        <f>+VLOOKUP(B72,MAPPING!A:C,3,FALSE)</f>
        <v>DETTES FISCALES et SOCIALES</v>
      </c>
      <c r="E72" s="18">
        <v>7185.09</v>
      </c>
      <c r="F72" s="18">
        <v>7285.09</v>
      </c>
      <c r="G72" s="18">
        <v>7385.09</v>
      </c>
      <c r="H72" s="18">
        <v>7485.09</v>
      </c>
      <c r="I72" s="18">
        <v>7585.09</v>
      </c>
      <c r="J72" s="18">
        <v>7685.09</v>
      </c>
      <c r="K72" s="18">
        <v>7785.09</v>
      </c>
      <c r="L72" s="18">
        <v>7885.09</v>
      </c>
      <c r="M72" s="18">
        <v>7985.09</v>
      </c>
      <c r="N72" s="18">
        <v>8085.09</v>
      </c>
      <c r="O72" s="18">
        <v>8185.09</v>
      </c>
      <c r="P72" s="18">
        <v>8285.09</v>
      </c>
    </row>
    <row r="73" spans="1:16" x14ac:dyDescent="0.25">
      <c r="A73" s="18">
        <v>2012</v>
      </c>
      <c r="B73" s="74">
        <v>43740000</v>
      </c>
      <c r="C73" s="18" t="s">
        <v>595</v>
      </c>
      <c r="D73" s="18" t="str">
        <f>+VLOOKUP(B73,MAPPING!A:C,3,FALSE)</f>
        <v>DETTES FISCALES et SOCIALES</v>
      </c>
      <c r="E73" s="18">
        <v>-4966</v>
      </c>
      <c r="F73" s="18">
        <v>-4866</v>
      </c>
      <c r="G73" s="18">
        <v>-4766</v>
      </c>
      <c r="H73" s="18">
        <v>-4666</v>
      </c>
      <c r="I73" s="18">
        <v>-4566</v>
      </c>
      <c r="J73" s="18">
        <v>-4466</v>
      </c>
      <c r="K73" s="18">
        <v>-4366</v>
      </c>
      <c r="L73" s="18">
        <v>-4266</v>
      </c>
      <c r="M73" s="18">
        <v>-4166</v>
      </c>
      <c r="N73" s="18">
        <v>-4066</v>
      </c>
      <c r="O73" s="18">
        <v>-3966</v>
      </c>
      <c r="P73" s="18">
        <v>-3866</v>
      </c>
    </row>
    <row r="74" spans="1:16" x14ac:dyDescent="0.25">
      <c r="A74" s="18">
        <v>2012</v>
      </c>
      <c r="B74" s="74">
        <v>43750000</v>
      </c>
      <c r="C74" s="18" t="s">
        <v>354</v>
      </c>
      <c r="D74" s="18" t="str">
        <f>+VLOOKUP(B74,MAPPING!A:C,3,FALSE)</f>
        <v>DETTES FISCALES et SOCIALES</v>
      </c>
      <c r="E74" s="18">
        <v>-11743.15</v>
      </c>
      <c r="F74" s="18">
        <v>-11643.15</v>
      </c>
      <c r="G74" s="18">
        <v>-11543.15</v>
      </c>
      <c r="H74" s="18">
        <v>-11443.15</v>
      </c>
      <c r="I74" s="18">
        <v>-11343.15</v>
      </c>
      <c r="J74" s="18">
        <v>-11243.15</v>
      </c>
      <c r="K74" s="18">
        <v>-11143.15</v>
      </c>
      <c r="L74" s="18">
        <v>-11043.15</v>
      </c>
      <c r="M74" s="18">
        <v>-10943.15</v>
      </c>
      <c r="N74" s="18">
        <v>-10843.15</v>
      </c>
      <c r="O74" s="18">
        <v>-10743.15</v>
      </c>
      <c r="P74" s="18">
        <v>-10643.15</v>
      </c>
    </row>
    <row r="75" spans="1:16" x14ac:dyDescent="0.25">
      <c r="A75" s="18">
        <v>2012</v>
      </c>
      <c r="B75" s="74">
        <v>43760000</v>
      </c>
      <c r="C75" s="18" t="s">
        <v>8</v>
      </c>
      <c r="D75" s="18" t="str">
        <f>+VLOOKUP(B75,MAPPING!A:C,3,FALSE)</f>
        <v>DETTES FISCALES et SOCIALES</v>
      </c>
      <c r="E75" s="18">
        <v>-3621.94</v>
      </c>
      <c r="F75" s="18">
        <v>-3521.94</v>
      </c>
      <c r="G75" s="18">
        <v>-3421.94</v>
      </c>
      <c r="H75" s="18">
        <v>-3321.94</v>
      </c>
      <c r="I75" s="18">
        <v>-3221.94</v>
      </c>
      <c r="J75" s="18">
        <v>-3121.94</v>
      </c>
      <c r="K75" s="18">
        <v>-3021.94</v>
      </c>
      <c r="L75" s="18">
        <v>-2921.94</v>
      </c>
      <c r="M75" s="18">
        <v>-2821.94</v>
      </c>
      <c r="N75" s="18">
        <v>-2721.94</v>
      </c>
      <c r="O75" s="18">
        <v>-2621.94</v>
      </c>
      <c r="P75" s="18">
        <v>-2521.94</v>
      </c>
    </row>
    <row r="76" spans="1:16" x14ac:dyDescent="0.25">
      <c r="A76" s="18">
        <v>2012</v>
      </c>
      <c r="B76" s="74">
        <v>43770000</v>
      </c>
      <c r="C76" s="18" t="s">
        <v>9</v>
      </c>
      <c r="D76" s="18" t="str">
        <f>+VLOOKUP(B76,MAPPING!A:C,3,FALSE)</f>
        <v>DETTES FISCALES et SOCIALES</v>
      </c>
      <c r="E76" s="18">
        <v>-736.66</v>
      </c>
      <c r="F76" s="18">
        <v>-636.66</v>
      </c>
      <c r="G76" s="18">
        <v>-536.66</v>
      </c>
      <c r="H76" s="18">
        <v>-436.65999999999997</v>
      </c>
      <c r="I76" s="18">
        <v>-336.65999999999997</v>
      </c>
      <c r="J76" s="18">
        <v>-236.65999999999997</v>
      </c>
      <c r="K76" s="18">
        <v>-136.65999999999997</v>
      </c>
      <c r="L76" s="18">
        <v>-36.659999999999968</v>
      </c>
      <c r="M76" s="18">
        <v>63.340000000000032</v>
      </c>
      <c r="N76" s="18">
        <v>163.34000000000003</v>
      </c>
      <c r="O76" s="18">
        <v>263.34000000000003</v>
      </c>
      <c r="P76" s="18">
        <v>363.34000000000003</v>
      </c>
    </row>
    <row r="77" spans="1:16" x14ac:dyDescent="0.25">
      <c r="A77" s="18">
        <v>2012</v>
      </c>
      <c r="B77" s="74">
        <v>43820000</v>
      </c>
      <c r="C77" s="18" t="s">
        <v>355</v>
      </c>
      <c r="D77" s="18" t="str">
        <f>+VLOOKUP(B77,MAPPING!A:C,3,FALSE)</f>
        <v>DETTES FISCALES et SOCIALES</v>
      </c>
      <c r="E77" s="18">
        <v>52044</v>
      </c>
      <c r="F77" s="18">
        <v>52144</v>
      </c>
      <c r="G77" s="18">
        <v>52244</v>
      </c>
      <c r="H77" s="18">
        <v>52344</v>
      </c>
      <c r="I77" s="18">
        <v>52444</v>
      </c>
      <c r="J77" s="18">
        <v>52544</v>
      </c>
      <c r="K77" s="18">
        <v>52644</v>
      </c>
      <c r="L77" s="18">
        <v>52744</v>
      </c>
      <c r="M77" s="18">
        <v>52844</v>
      </c>
      <c r="N77" s="18">
        <v>52944</v>
      </c>
      <c r="O77" s="18">
        <v>53044</v>
      </c>
      <c r="P77" s="18">
        <v>53144</v>
      </c>
    </row>
    <row r="78" spans="1:16" x14ac:dyDescent="0.25">
      <c r="A78" s="18">
        <v>2012</v>
      </c>
      <c r="B78" s="74">
        <v>44400000</v>
      </c>
      <c r="C78" s="18" t="s">
        <v>356</v>
      </c>
      <c r="D78" s="18" t="str">
        <f>+VLOOKUP(B78,MAPPING!A:C,3,FALSE)</f>
        <v>DETTES FISCALES et SOCIALES</v>
      </c>
      <c r="E78" s="18">
        <v>2102293</v>
      </c>
      <c r="F78" s="18">
        <v>2102393</v>
      </c>
      <c r="G78" s="18">
        <v>2102493</v>
      </c>
      <c r="H78" s="18">
        <v>2102593</v>
      </c>
      <c r="I78" s="18">
        <v>2102693</v>
      </c>
      <c r="J78" s="18">
        <v>2102793</v>
      </c>
      <c r="K78" s="18">
        <v>2102893</v>
      </c>
      <c r="L78" s="18">
        <v>2102993</v>
      </c>
      <c r="M78" s="18">
        <v>2103093</v>
      </c>
      <c r="N78" s="18">
        <v>2103193</v>
      </c>
      <c r="O78" s="18">
        <v>2103293</v>
      </c>
      <c r="P78" s="18">
        <v>2103393</v>
      </c>
    </row>
    <row r="79" spans="1:16" x14ac:dyDescent="0.25">
      <c r="A79" s="18">
        <v>2012</v>
      </c>
      <c r="B79" s="74">
        <v>44401000</v>
      </c>
      <c r="C79" s="18" t="s">
        <v>357</v>
      </c>
      <c r="D79" s="18" t="str">
        <f>+VLOOKUP(B79,MAPPING!A:C,3,FALSE)</f>
        <v>DETTES FISCALES et SOCIALES</v>
      </c>
      <c r="E79" s="18">
        <v>653919</v>
      </c>
      <c r="F79" s="18">
        <v>654019</v>
      </c>
      <c r="G79" s="18">
        <v>654119</v>
      </c>
      <c r="H79" s="18">
        <v>654219</v>
      </c>
      <c r="I79" s="18">
        <v>654319</v>
      </c>
      <c r="J79" s="18">
        <v>654419</v>
      </c>
      <c r="K79" s="18">
        <v>654519</v>
      </c>
      <c r="L79" s="18">
        <v>654619</v>
      </c>
      <c r="M79" s="18">
        <v>654719</v>
      </c>
      <c r="N79" s="18">
        <v>654819</v>
      </c>
      <c r="O79" s="18">
        <v>654919</v>
      </c>
      <c r="P79" s="18">
        <v>655019</v>
      </c>
    </row>
    <row r="80" spans="1:16" x14ac:dyDescent="0.25">
      <c r="A80" s="18">
        <v>2012</v>
      </c>
      <c r="B80" s="74">
        <v>44420000</v>
      </c>
      <c r="C80" s="18" t="s">
        <v>358</v>
      </c>
      <c r="D80" s="18" t="str">
        <f>+VLOOKUP(B80,MAPPING!A:C,3,FALSE)</f>
        <v>AUTRES CREANCES et DETTES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16" x14ac:dyDescent="0.25">
      <c r="A81" s="18">
        <v>2012</v>
      </c>
      <c r="B81" s="74">
        <v>44440000</v>
      </c>
      <c r="C81" s="18" t="s">
        <v>359</v>
      </c>
      <c r="D81" s="18" t="str">
        <f>+VLOOKUP(B81,MAPPING!A:C,3,FALSE)</f>
        <v>DETTES FISCALES et SOCIALES</v>
      </c>
      <c r="E81" s="18">
        <v>6090</v>
      </c>
      <c r="F81" s="18">
        <v>6190</v>
      </c>
      <c r="G81" s="18">
        <v>6290</v>
      </c>
      <c r="H81" s="18">
        <v>6390</v>
      </c>
      <c r="I81" s="18">
        <v>6490</v>
      </c>
      <c r="J81" s="18">
        <v>6590</v>
      </c>
      <c r="K81" s="18">
        <v>6690</v>
      </c>
      <c r="L81" s="18">
        <v>6790</v>
      </c>
      <c r="M81" s="18">
        <v>6890</v>
      </c>
      <c r="N81" s="18">
        <v>6990</v>
      </c>
      <c r="O81" s="18">
        <v>7090</v>
      </c>
      <c r="P81" s="18">
        <v>7190</v>
      </c>
    </row>
    <row r="82" spans="1:16" x14ac:dyDescent="0.25">
      <c r="A82" s="18">
        <v>2012</v>
      </c>
      <c r="B82" s="74">
        <v>44551000</v>
      </c>
      <c r="C82" s="18" t="s">
        <v>439</v>
      </c>
      <c r="D82" s="18" t="str">
        <f>+VLOOKUP(B82,MAPPING!A:C,3,FALSE)</f>
        <v>DETTES FISCALES et SOCIALES</v>
      </c>
      <c r="E82" s="18">
        <v>27857</v>
      </c>
      <c r="F82" s="18">
        <v>27957</v>
      </c>
      <c r="G82" s="18">
        <v>28057</v>
      </c>
      <c r="H82" s="18">
        <v>28157</v>
      </c>
      <c r="I82" s="18">
        <v>28257</v>
      </c>
      <c r="J82" s="18">
        <v>28357</v>
      </c>
      <c r="K82" s="18">
        <v>28457</v>
      </c>
      <c r="L82" s="18">
        <v>28557</v>
      </c>
      <c r="M82" s="18">
        <v>28657</v>
      </c>
      <c r="N82" s="18">
        <v>28757</v>
      </c>
      <c r="O82" s="18">
        <v>28857</v>
      </c>
      <c r="P82" s="18">
        <v>28957</v>
      </c>
    </row>
    <row r="83" spans="1:16" x14ac:dyDescent="0.25">
      <c r="A83" s="18">
        <v>2012</v>
      </c>
      <c r="B83" s="74">
        <v>44552000</v>
      </c>
      <c r="C83" s="18" t="s">
        <v>360</v>
      </c>
      <c r="D83" s="18" t="str">
        <f>+VLOOKUP(B83,MAPPING!A:C,3,FALSE)</f>
        <v>DETTES FISCALES et SOCIALES</v>
      </c>
      <c r="E83" s="18">
        <v>-189101.38</v>
      </c>
      <c r="F83" s="18">
        <v>-189001.38</v>
      </c>
      <c r="G83" s="18">
        <v>-188901.38</v>
      </c>
      <c r="H83" s="18">
        <v>-188801.38</v>
      </c>
      <c r="I83" s="18">
        <v>-188701.38</v>
      </c>
      <c r="J83" s="18">
        <v>-188601.38</v>
      </c>
      <c r="K83" s="18">
        <v>-188501.38</v>
      </c>
      <c r="L83" s="18">
        <v>-188401.38</v>
      </c>
      <c r="M83" s="18">
        <v>-188301.38</v>
      </c>
      <c r="N83" s="18">
        <v>-188201.38</v>
      </c>
      <c r="O83" s="18">
        <v>-188101.38</v>
      </c>
      <c r="P83" s="18">
        <v>-188001.38</v>
      </c>
    </row>
    <row r="84" spans="1:16" x14ac:dyDescent="0.25">
      <c r="A84" s="18">
        <v>2012</v>
      </c>
      <c r="B84" s="74">
        <v>44566100</v>
      </c>
      <c r="C84" s="18" t="s">
        <v>361</v>
      </c>
      <c r="D84" s="18" t="str">
        <f>+VLOOKUP(B84,MAPPING!A:C,3,FALSE)</f>
        <v>AUTRES CREANCES et DETTES</v>
      </c>
      <c r="E84" s="18">
        <v>-13267.49</v>
      </c>
      <c r="F84" s="18">
        <v>-13167.49</v>
      </c>
      <c r="G84" s="18">
        <v>-13067.49</v>
      </c>
      <c r="H84" s="18">
        <v>-12967.49</v>
      </c>
      <c r="I84" s="18">
        <v>-12867.49</v>
      </c>
      <c r="J84" s="18">
        <v>-12767.49</v>
      </c>
      <c r="K84" s="18">
        <v>-12667.49</v>
      </c>
      <c r="L84" s="18">
        <v>-12567.49</v>
      </c>
      <c r="M84" s="18">
        <v>-12467.49</v>
      </c>
      <c r="N84" s="18">
        <v>-12367.49</v>
      </c>
      <c r="O84" s="18">
        <v>-12267.49</v>
      </c>
      <c r="P84" s="18">
        <v>-12167.49</v>
      </c>
    </row>
    <row r="85" spans="1:16" x14ac:dyDescent="0.25">
      <c r="A85" s="18">
        <v>2012</v>
      </c>
      <c r="B85" s="74">
        <v>44567000</v>
      </c>
      <c r="C85" s="18" t="s">
        <v>362</v>
      </c>
      <c r="D85" s="18" t="str">
        <f>+VLOOKUP(B85,MAPPING!A:C,3,FALSE)</f>
        <v>AUTRES CREANCES et DETTES</v>
      </c>
      <c r="E85" s="18">
        <v>66862</v>
      </c>
      <c r="F85" s="18">
        <v>66962</v>
      </c>
      <c r="G85" s="18">
        <v>67062</v>
      </c>
      <c r="H85" s="18">
        <v>67162</v>
      </c>
      <c r="I85" s="18">
        <v>67262</v>
      </c>
      <c r="J85" s="18">
        <v>67362</v>
      </c>
      <c r="K85" s="18">
        <v>67462</v>
      </c>
      <c r="L85" s="18">
        <v>67562</v>
      </c>
      <c r="M85" s="18">
        <v>67662</v>
      </c>
      <c r="N85" s="18">
        <v>67762</v>
      </c>
      <c r="O85" s="18">
        <v>67862</v>
      </c>
      <c r="P85" s="18">
        <v>67962</v>
      </c>
    </row>
    <row r="86" spans="1:16" x14ac:dyDescent="0.25">
      <c r="A86" s="18">
        <v>2012</v>
      </c>
      <c r="B86" s="74">
        <v>44567200</v>
      </c>
      <c r="C86" s="18" t="s">
        <v>363</v>
      </c>
      <c r="D86" s="18" t="str">
        <f>+VLOOKUP(B86,MAPPING!A:C,3,FALSE)</f>
        <v>AUTRES CREANCES et DETTES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16" x14ac:dyDescent="0.25">
      <c r="A87" s="18">
        <v>2012</v>
      </c>
      <c r="B87" s="74">
        <v>44574000</v>
      </c>
      <c r="C87" s="18" t="s">
        <v>440</v>
      </c>
      <c r="D87" s="18" t="str">
        <f>+VLOOKUP(B87,MAPPING!A:C,3,FALSE)</f>
        <v>DETTES FISCALES et SOCIALES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16" x14ac:dyDescent="0.25">
      <c r="A88" s="18">
        <v>2012</v>
      </c>
      <c r="B88" s="74">
        <v>44579000</v>
      </c>
      <c r="C88" s="18" t="s">
        <v>441</v>
      </c>
      <c r="D88" s="18" t="str">
        <f>+VLOOKUP(B88,MAPPING!A:C,3,FALSE)</f>
        <v>DETTES FISCALES et SOCIALES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16" x14ac:dyDescent="0.25">
      <c r="A89" s="18">
        <v>2012</v>
      </c>
      <c r="B89" s="74">
        <v>44586000</v>
      </c>
      <c r="C89" s="18" t="s">
        <v>442</v>
      </c>
      <c r="D89" s="18" t="str">
        <f>+VLOOKUP(B89,MAPPING!A:C,3,FALSE)</f>
        <v>AUTRES CREANCES et DETTES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16" x14ac:dyDescent="0.25">
      <c r="A90" s="18">
        <v>2012</v>
      </c>
      <c r="B90" s="74">
        <v>44587000</v>
      </c>
      <c r="C90" s="18" t="s">
        <v>443</v>
      </c>
      <c r="D90" s="18" t="str">
        <f>+VLOOKUP(B90,MAPPING!A:C,3,FALSE)</f>
        <v>DETTES FISCALES et SOCIALES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16" x14ac:dyDescent="0.25">
      <c r="A91" s="18">
        <v>2012</v>
      </c>
      <c r="B91" s="74">
        <v>44589000</v>
      </c>
      <c r="C91" s="18" t="s">
        <v>444</v>
      </c>
      <c r="D91" s="18" t="str">
        <f>+VLOOKUP(B91,MAPPING!A:C,3,FALSE)</f>
        <v>DETTES FISCALES et SOCIALES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16" x14ac:dyDescent="0.25">
      <c r="A92" s="18">
        <v>2012</v>
      </c>
      <c r="B92" s="74">
        <v>44711000</v>
      </c>
      <c r="C92" s="18" t="s">
        <v>457</v>
      </c>
      <c r="D92" s="18" t="str">
        <f>+VLOOKUP(B92,MAPPING!A:C,3,FALSE)</f>
        <v>DETTES FISCALES et SOCIALES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16" x14ac:dyDescent="0.25">
      <c r="A93" s="18">
        <v>2012</v>
      </c>
      <c r="B93" s="74">
        <v>44720000</v>
      </c>
      <c r="C93" s="18" t="s">
        <v>364</v>
      </c>
      <c r="D93" s="18" t="str">
        <f>+VLOOKUP(B93,MAPPING!A:C,3,FALSE)</f>
        <v>AUTRES CREANCES et DETTES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16" x14ac:dyDescent="0.25">
      <c r="A94" s="18">
        <v>2012</v>
      </c>
      <c r="B94" s="74">
        <v>44860000</v>
      </c>
      <c r="C94" s="18" t="s">
        <v>352</v>
      </c>
      <c r="D94" s="18" t="str">
        <f>+VLOOKUP(B94,MAPPING!A:C,3,FALSE)</f>
        <v>DETTES FISCALES et SOCIALES</v>
      </c>
      <c r="E94" s="18">
        <v>112704</v>
      </c>
      <c r="F94" s="18">
        <v>112804</v>
      </c>
      <c r="G94" s="18">
        <v>112904</v>
      </c>
      <c r="H94" s="18">
        <v>113004</v>
      </c>
      <c r="I94" s="18">
        <v>113104</v>
      </c>
      <c r="J94" s="18">
        <v>113204</v>
      </c>
      <c r="K94" s="18">
        <v>113304</v>
      </c>
      <c r="L94" s="18">
        <v>113404</v>
      </c>
      <c r="M94" s="18">
        <v>113504</v>
      </c>
      <c r="N94" s="18">
        <v>113604</v>
      </c>
      <c r="O94" s="18">
        <v>113704</v>
      </c>
      <c r="P94" s="18">
        <v>113804</v>
      </c>
    </row>
    <row r="95" spans="1:16" x14ac:dyDescent="0.25">
      <c r="A95" s="18">
        <v>2012</v>
      </c>
      <c r="B95" s="74">
        <v>44861000</v>
      </c>
      <c r="C95" s="18" t="s">
        <v>365</v>
      </c>
      <c r="D95" s="18" t="str">
        <f>+VLOOKUP(B95,MAPPING!A:C,3,FALSE)</f>
        <v>DETTES FISCALES et SOCIALES</v>
      </c>
      <c r="E95" s="18">
        <v>29867.03</v>
      </c>
      <c r="F95" s="18">
        <v>29967.03</v>
      </c>
      <c r="G95" s="18">
        <v>30067.03</v>
      </c>
      <c r="H95" s="18">
        <v>30167.03</v>
      </c>
      <c r="I95" s="18">
        <v>30267.03</v>
      </c>
      <c r="J95" s="18">
        <v>30367.03</v>
      </c>
      <c r="K95" s="18">
        <v>30467.03</v>
      </c>
      <c r="L95" s="18">
        <v>30567.03</v>
      </c>
      <c r="M95" s="18">
        <v>30667.03</v>
      </c>
      <c r="N95" s="18">
        <v>30767.03</v>
      </c>
      <c r="O95" s="18">
        <v>30867.03</v>
      </c>
      <c r="P95" s="18">
        <v>30967.03</v>
      </c>
    </row>
    <row r="96" spans="1:16" x14ac:dyDescent="0.25">
      <c r="A96" s="18">
        <v>2012</v>
      </c>
      <c r="B96" s="74">
        <v>44862000</v>
      </c>
      <c r="C96" s="18" t="s">
        <v>451</v>
      </c>
      <c r="D96" s="18" t="str">
        <f>+VLOOKUP(B96,MAPPING!A:C,3,FALSE)</f>
        <v>DETTES FISCALES et SOCIALES</v>
      </c>
      <c r="E96" s="18">
        <v>-17730</v>
      </c>
      <c r="F96" s="18">
        <v>-17630</v>
      </c>
      <c r="G96" s="18">
        <v>-17530</v>
      </c>
      <c r="H96" s="18">
        <v>-17430</v>
      </c>
      <c r="I96" s="18">
        <v>-17330</v>
      </c>
      <c r="J96" s="18">
        <v>-17230</v>
      </c>
      <c r="K96" s="18">
        <v>-17130</v>
      </c>
      <c r="L96" s="18">
        <v>-17030</v>
      </c>
      <c r="M96" s="18">
        <v>-16930</v>
      </c>
      <c r="N96" s="18">
        <v>-16830</v>
      </c>
      <c r="O96" s="18">
        <v>-16730</v>
      </c>
      <c r="P96" s="18">
        <v>-16630</v>
      </c>
    </row>
    <row r="97" spans="1:16" x14ac:dyDescent="0.25">
      <c r="A97" s="18">
        <v>2012</v>
      </c>
      <c r="B97" s="74">
        <v>44863000</v>
      </c>
      <c r="C97" s="18" t="s">
        <v>366</v>
      </c>
      <c r="D97" s="18" t="str">
        <f>+VLOOKUP(B97,MAPPING!A:C,3,FALSE)</f>
        <v>DETTES FISCALES et SOCIALES</v>
      </c>
      <c r="E97" s="18">
        <v>224618</v>
      </c>
      <c r="F97" s="18">
        <v>224718</v>
      </c>
      <c r="G97" s="18">
        <v>224818</v>
      </c>
      <c r="H97" s="18">
        <v>224918</v>
      </c>
      <c r="I97" s="18">
        <v>225018</v>
      </c>
      <c r="J97" s="18">
        <v>225118</v>
      </c>
      <c r="K97" s="18">
        <v>225218</v>
      </c>
      <c r="L97" s="18">
        <v>225318</v>
      </c>
      <c r="M97" s="18">
        <v>225418</v>
      </c>
      <c r="N97" s="18">
        <v>225518</v>
      </c>
      <c r="O97" s="18">
        <v>225618</v>
      </c>
      <c r="P97" s="18">
        <v>225718</v>
      </c>
    </row>
    <row r="98" spans="1:16" x14ac:dyDescent="0.25">
      <c r="A98" s="18">
        <v>2012</v>
      </c>
      <c r="B98" s="74">
        <v>44865000</v>
      </c>
      <c r="C98" s="18" t="s">
        <v>367</v>
      </c>
      <c r="D98" s="18" t="str">
        <f>+VLOOKUP(B98,MAPPING!A:C,3,FALSE)</f>
        <v>DETTES FISCALES et SOCIALES</v>
      </c>
      <c r="E98" s="18">
        <v>-4402.66</v>
      </c>
      <c r="F98" s="18">
        <v>-4302.66</v>
      </c>
      <c r="G98" s="18">
        <v>-4202.66</v>
      </c>
      <c r="H98" s="18">
        <v>-4102.66</v>
      </c>
      <c r="I98" s="18">
        <v>-4002.66</v>
      </c>
      <c r="J98" s="18">
        <v>-3902.66</v>
      </c>
      <c r="K98" s="18">
        <v>-3802.66</v>
      </c>
      <c r="L98" s="18">
        <v>-3702.66</v>
      </c>
      <c r="M98" s="18">
        <v>-3602.66</v>
      </c>
      <c r="N98" s="18">
        <v>-3502.66</v>
      </c>
      <c r="O98" s="18">
        <v>-3402.66</v>
      </c>
      <c r="P98" s="18">
        <v>-3302.66</v>
      </c>
    </row>
    <row r="99" spans="1:16" x14ac:dyDescent="0.25">
      <c r="A99" s="18">
        <v>2012</v>
      </c>
      <c r="B99" s="74">
        <v>44866000</v>
      </c>
      <c r="C99" s="18" t="s">
        <v>445</v>
      </c>
      <c r="D99" s="18" t="str">
        <f>+VLOOKUP(B99,MAPPING!A:C,3,FALSE)</f>
        <v>DETTES FISCALES et SOCIALES</v>
      </c>
      <c r="E99" s="18">
        <v>10.19</v>
      </c>
      <c r="F99" s="18">
        <v>110.19</v>
      </c>
      <c r="G99" s="18">
        <v>210.19</v>
      </c>
      <c r="H99" s="18">
        <v>310.19</v>
      </c>
      <c r="I99" s="18">
        <v>410.19</v>
      </c>
      <c r="J99" s="18">
        <v>510.19</v>
      </c>
      <c r="K99" s="18">
        <v>610.19000000000005</v>
      </c>
      <c r="L99" s="18">
        <v>710.19</v>
      </c>
      <c r="M99" s="18">
        <v>810.19</v>
      </c>
      <c r="N99" s="18">
        <v>910.19</v>
      </c>
      <c r="O99" s="18">
        <v>1010.19</v>
      </c>
      <c r="P99" s="18">
        <v>1110.19</v>
      </c>
    </row>
    <row r="100" spans="1:16" x14ac:dyDescent="0.25">
      <c r="A100" s="18">
        <v>2012</v>
      </c>
      <c r="B100" s="74">
        <v>44867000</v>
      </c>
      <c r="C100" s="18" t="s">
        <v>368</v>
      </c>
      <c r="D100" s="18" t="str">
        <f>+VLOOKUP(B100,MAPPING!A:C,3,FALSE)</f>
        <v>DETTES FISCALES et SOCIALES</v>
      </c>
      <c r="E100" s="18">
        <v>-16372</v>
      </c>
      <c r="F100" s="18">
        <v>-16272</v>
      </c>
      <c r="G100" s="18">
        <v>-16172</v>
      </c>
      <c r="H100" s="18">
        <v>-16072</v>
      </c>
      <c r="I100" s="18">
        <v>-15972</v>
      </c>
      <c r="J100" s="18">
        <v>-15872</v>
      </c>
      <c r="K100" s="18">
        <v>-15772</v>
      </c>
      <c r="L100" s="18">
        <v>-15672</v>
      </c>
      <c r="M100" s="18">
        <v>-15572</v>
      </c>
      <c r="N100" s="18">
        <v>-15472</v>
      </c>
      <c r="O100" s="18">
        <v>-15372</v>
      </c>
      <c r="P100" s="18">
        <v>-15272</v>
      </c>
    </row>
    <row r="101" spans="1:16" x14ac:dyDescent="0.25">
      <c r="A101" s="18">
        <v>2012</v>
      </c>
      <c r="B101" s="74">
        <v>44868000</v>
      </c>
      <c r="C101" s="18" t="s">
        <v>452</v>
      </c>
      <c r="D101" s="18" t="str">
        <f>+VLOOKUP(B101,MAPPING!A:C,3,FALSE)</f>
        <v>DETTES FISCALES et SOCIALES</v>
      </c>
      <c r="E101" s="18">
        <v>-107577.89</v>
      </c>
      <c r="F101" s="18">
        <v>-107477.89</v>
      </c>
      <c r="G101" s="18">
        <v>-107377.89</v>
      </c>
      <c r="H101" s="18">
        <v>-107277.89</v>
      </c>
      <c r="I101" s="18">
        <v>-107177.89</v>
      </c>
      <c r="J101" s="18">
        <v>-107077.89</v>
      </c>
      <c r="K101" s="18">
        <v>-106977.89</v>
      </c>
      <c r="L101" s="18">
        <v>-106877.89</v>
      </c>
      <c r="M101" s="18">
        <v>-106777.89</v>
      </c>
      <c r="N101" s="18">
        <v>-106677.89</v>
      </c>
      <c r="O101" s="18">
        <v>-106577.89</v>
      </c>
      <c r="P101" s="18">
        <v>-106477.89</v>
      </c>
    </row>
    <row r="102" spans="1:16" x14ac:dyDescent="0.25">
      <c r="A102" s="18">
        <v>2012</v>
      </c>
      <c r="B102" s="74">
        <v>44870000</v>
      </c>
      <c r="C102" s="18" t="s">
        <v>438</v>
      </c>
      <c r="D102" s="18" t="str">
        <f>+VLOOKUP(B102,MAPPING!A:C,3,FALSE)</f>
        <v>DETTES FISCALES et SOCIALES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16" x14ac:dyDescent="0.25">
      <c r="A103" s="18">
        <v>2012</v>
      </c>
      <c r="B103" s="74">
        <v>45110000</v>
      </c>
      <c r="C103" s="18" t="s">
        <v>561</v>
      </c>
      <c r="D103" s="18" t="str">
        <f>+VLOOKUP(B103,MAPPING!A:C,3,FALSE)</f>
        <v>COMPTES COURANTS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16" x14ac:dyDescent="0.25">
      <c r="A104" s="18">
        <v>2012</v>
      </c>
      <c r="B104" s="74">
        <v>46700000</v>
      </c>
      <c r="C104" s="18" t="s">
        <v>369</v>
      </c>
      <c r="D104" s="18" t="str">
        <f>+VLOOKUP(B104,MAPPING!A:C,3,FALSE)</f>
        <v>COMPTES COURANTS</v>
      </c>
      <c r="E104" s="18">
        <v>-80.06</v>
      </c>
      <c r="F104" s="18">
        <v>19.939999999999998</v>
      </c>
      <c r="G104" s="18">
        <v>119.94</v>
      </c>
      <c r="H104" s="18">
        <v>219.94</v>
      </c>
      <c r="I104" s="18">
        <v>319.94</v>
      </c>
      <c r="J104" s="18">
        <v>419.94</v>
      </c>
      <c r="K104" s="18">
        <v>519.94000000000005</v>
      </c>
      <c r="L104" s="18">
        <v>619.94000000000005</v>
      </c>
      <c r="M104" s="18">
        <v>719.94</v>
      </c>
      <c r="N104" s="18">
        <v>819.94</v>
      </c>
      <c r="O104" s="18">
        <v>919.94</v>
      </c>
      <c r="P104" s="18">
        <v>1019.94</v>
      </c>
    </row>
    <row r="105" spans="1:16" x14ac:dyDescent="0.25">
      <c r="A105" s="18">
        <v>2012</v>
      </c>
      <c r="B105" s="74">
        <v>46710000</v>
      </c>
      <c r="C105" s="18" t="s">
        <v>370</v>
      </c>
      <c r="D105" s="18" t="str">
        <f>+VLOOKUP(B105,MAPPING!A:C,3,FALSE)</f>
        <v>AUTRES CREANCES et DETTES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16" x14ac:dyDescent="0.25">
      <c r="A106" s="18">
        <v>2012</v>
      </c>
      <c r="B106" s="74">
        <v>46713000</v>
      </c>
      <c r="C106" s="18" t="s">
        <v>562</v>
      </c>
      <c r="D106" s="18" t="str">
        <f>+VLOOKUP(B106,MAPPING!A:C,3,FALSE)</f>
        <v>AUTRES CREANCES et DETTES</v>
      </c>
      <c r="E106" s="18">
        <v>-1196</v>
      </c>
      <c r="F106" s="18">
        <v>-1096</v>
      </c>
      <c r="G106" s="18">
        <v>-996</v>
      </c>
      <c r="H106" s="18">
        <v>-896</v>
      </c>
      <c r="I106" s="18">
        <v>-796</v>
      </c>
      <c r="J106" s="18">
        <v>-696</v>
      </c>
      <c r="K106" s="18">
        <v>-596</v>
      </c>
      <c r="L106" s="18">
        <v>-496</v>
      </c>
      <c r="M106" s="18">
        <v>-396</v>
      </c>
      <c r="N106" s="18">
        <v>-296</v>
      </c>
      <c r="O106" s="18">
        <v>-196</v>
      </c>
      <c r="P106" s="18">
        <v>-96</v>
      </c>
    </row>
    <row r="107" spans="1:16" x14ac:dyDescent="0.25">
      <c r="A107" s="18">
        <v>2012</v>
      </c>
      <c r="B107" s="74">
        <v>46714000</v>
      </c>
      <c r="C107" s="18" t="s">
        <v>371</v>
      </c>
      <c r="D107" s="18" t="str">
        <f>+VLOOKUP(B107,MAPPING!A:C,3,FALSE)</f>
        <v>AUTRES CREANCES et DETTES</v>
      </c>
      <c r="E107" s="18">
        <v>11.6</v>
      </c>
      <c r="F107" s="18">
        <v>111.6</v>
      </c>
      <c r="G107" s="18">
        <v>211.6</v>
      </c>
      <c r="H107" s="18">
        <v>311.60000000000002</v>
      </c>
      <c r="I107" s="18">
        <v>411.6</v>
      </c>
      <c r="J107" s="18">
        <v>511.6</v>
      </c>
      <c r="K107" s="18">
        <v>611.6</v>
      </c>
      <c r="L107" s="18">
        <v>711.6</v>
      </c>
      <c r="M107" s="18">
        <v>811.6</v>
      </c>
      <c r="N107" s="18">
        <v>911.6</v>
      </c>
      <c r="O107" s="18">
        <v>1011.6</v>
      </c>
      <c r="P107" s="18">
        <v>1111.5999999999999</v>
      </c>
    </row>
    <row r="108" spans="1:16" x14ac:dyDescent="0.25">
      <c r="A108" s="18">
        <v>2012</v>
      </c>
      <c r="B108" s="74">
        <v>46720000</v>
      </c>
      <c r="C108" s="18" t="s">
        <v>427</v>
      </c>
      <c r="D108" s="18" t="str">
        <f>+VLOOKUP(B108,MAPPING!A:C,3,FALSE)</f>
        <v>AUTRES CREANCES et DETTES</v>
      </c>
      <c r="E108" s="18">
        <v>-379.4</v>
      </c>
      <c r="F108" s="18">
        <v>-279.39999999999998</v>
      </c>
      <c r="G108" s="18">
        <v>-179.39999999999998</v>
      </c>
      <c r="H108" s="18">
        <v>-79.399999999999977</v>
      </c>
      <c r="I108" s="18">
        <v>20.600000000000023</v>
      </c>
      <c r="J108" s="18">
        <v>120.60000000000002</v>
      </c>
      <c r="K108" s="18">
        <v>220.60000000000002</v>
      </c>
      <c r="L108" s="18">
        <v>320.60000000000002</v>
      </c>
      <c r="M108" s="18">
        <v>420.6</v>
      </c>
      <c r="N108" s="18">
        <v>520.6</v>
      </c>
      <c r="O108" s="18">
        <v>620.6</v>
      </c>
      <c r="P108" s="18">
        <v>720.6</v>
      </c>
    </row>
    <row r="109" spans="1:16" x14ac:dyDescent="0.25">
      <c r="A109" s="18">
        <v>2012</v>
      </c>
      <c r="B109" s="74">
        <v>46730000</v>
      </c>
      <c r="C109" s="18" t="s">
        <v>446</v>
      </c>
      <c r="D109" s="18" t="str">
        <f>+VLOOKUP(B109,MAPPING!A:C,3,FALSE)</f>
        <v>AUTRES CREANCES et DETTES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16" x14ac:dyDescent="0.25">
      <c r="A110" s="18">
        <v>2012</v>
      </c>
      <c r="B110" s="74">
        <v>46750000</v>
      </c>
      <c r="C110" s="18" t="s">
        <v>372</v>
      </c>
      <c r="D110" s="18" t="str">
        <f>+VLOOKUP(B110,MAPPING!A:C,3,FALSE)</f>
        <v>AUTRES CREANCES et DETTES</v>
      </c>
      <c r="E110" s="18">
        <v>-747.72</v>
      </c>
      <c r="F110" s="18">
        <v>-647.72</v>
      </c>
      <c r="G110" s="18">
        <v>-547.72</v>
      </c>
      <c r="H110" s="18">
        <v>-447.72</v>
      </c>
      <c r="I110" s="18">
        <v>-347.72</v>
      </c>
      <c r="J110" s="18">
        <v>-247.72000000000003</v>
      </c>
      <c r="K110" s="18">
        <v>-147.72000000000003</v>
      </c>
      <c r="L110" s="18">
        <v>-47.720000000000027</v>
      </c>
      <c r="M110" s="18">
        <v>52.279999999999973</v>
      </c>
      <c r="N110" s="18">
        <v>152.27999999999997</v>
      </c>
      <c r="O110" s="18">
        <v>252.27999999999997</v>
      </c>
      <c r="P110" s="18">
        <v>352.28</v>
      </c>
    </row>
    <row r="111" spans="1:16" x14ac:dyDescent="0.25">
      <c r="A111" s="18">
        <v>2012</v>
      </c>
      <c r="B111" s="74">
        <v>47610000</v>
      </c>
      <c r="C111" s="18" t="s">
        <v>373</v>
      </c>
      <c r="D111" s="18" t="str">
        <f>+VLOOKUP(B111,MAPPING!A:C,3,FALSE)</f>
        <v>REGULARISATION</v>
      </c>
      <c r="E111" s="18">
        <v>1805.8</v>
      </c>
      <c r="F111" s="18">
        <v>1905.8</v>
      </c>
      <c r="G111" s="18">
        <v>2005.8</v>
      </c>
      <c r="H111" s="18">
        <v>2105.8000000000002</v>
      </c>
      <c r="I111" s="18">
        <v>2205.8000000000002</v>
      </c>
      <c r="J111" s="18">
        <v>2305.8000000000002</v>
      </c>
      <c r="K111" s="18">
        <v>2405.8000000000002</v>
      </c>
      <c r="L111" s="18">
        <v>2505.8000000000002</v>
      </c>
      <c r="M111" s="18">
        <v>2605.8000000000002</v>
      </c>
      <c r="N111" s="18">
        <v>2705.8</v>
      </c>
      <c r="O111" s="18">
        <v>2805.8</v>
      </c>
      <c r="P111" s="18">
        <v>2905.8</v>
      </c>
    </row>
    <row r="112" spans="1:16" x14ac:dyDescent="0.25">
      <c r="A112" s="18">
        <v>2012</v>
      </c>
      <c r="B112" s="74">
        <v>47710000</v>
      </c>
      <c r="C112" s="18" t="s">
        <v>374</v>
      </c>
      <c r="D112" s="18" t="str">
        <f>+VLOOKUP(B112,MAPPING!A:C,3,FALSE)</f>
        <v>REGULARISATION</v>
      </c>
      <c r="E112" s="18">
        <v>-258.44</v>
      </c>
      <c r="F112" s="18">
        <v>-158.44</v>
      </c>
      <c r="G112" s="18">
        <v>-58.44</v>
      </c>
      <c r="H112" s="18">
        <v>41.56</v>
      </c>
      <c r="I112" s="18">
        <v>141.56</v>
      </c>
      <c r="J112" s="18">
        <v>241.56</v>
      </c>
      <c r="K112" s="18">
        <v>341.56</v>
      </c>
      <c r="L112" s="18">
        <v>441.56</v>
      </c>
      <c r="M112" s="18">
        <v>541.55999999999995</v>
      </c>
      <c r="N112" s="18">
        <v>641.55999999999995</v>
      </c>
      <c r="O112" s="18">
        <v>741.56</v>
      </c>
      <c r="P112" s="18">
        <v>841.56</v>
      </c>
    </row>
    <row r="113" spans="1:16" x14ac:dyDescent="0.25">
      <c r="A113" s="18">
        <v>2012</v>
      </c>
      <c r="B113" s="74">
        <v>48600000</v>
      </c>
      <c r="C113" s="18" t="s">
        <v>375</v>
      </c>
      <c r="D113" s="18" t="str">
        <f>+VLOOKUP(B113,MAPPING!A:C,3,FALSE)</f>
        <v>REGULARISATION</v>
      </c>
      <c r="E113" s="18">
        <v>60537.86</v>
      </c>
      <c r="F113" s="18">
        <v>60637.86</v>
      </c>
      <c r="G113" s="18">
        <v>60737.86</v>
      </c>
      <c r="H113" s="18">
        <v>60837.86</v>
      </c>
      <c r="I113" s="18">
        <v>60937.86</v>
      </c>
      <c r="J113" s="18">
        <v>61037.86</v>
      </c>
      <c r="K113" s="18">
        <v>61137.86</v>
      </c>
      <c r="L113" s="18">
        <v>61237.86</v>
      </c>
      <c r="M113" s="18">
        <v>61337.86</v>
      </c>
      <c r="N113" s="18">
        <v>61437.86</v>
      </c>
      <c r="O113" s="18">
        <v>61537.86</v>
      </c>
      <c r="P113" s="18">
        <v>61637.86</v>
      </c>
    </row>
    <row r="114" spans="1:16" x14ac:dyDescent="0.25">
      <c r="A114" s="18">
        <v>2012</v>
      </c>
      <c r="B114" s="74">
        <v>48700000</v>
      </c>
      <c r="C114" s="18" t="s">
        <v>376</v>
      </c>
      <c r="D114" s="18" t="str">
        <f>+VLOOKUP(B114,MAPPING!A:C,3,FALSE)</f>
        <v>REGULARISATION</v>
      </c>
      <c r="E114" s="18">
        <v>-12872.28</v>
      </c>
      <c r="F114" s="18">
        <v>-12772.28</v>
      </c>
      <c r="G114" s="18">
        <v>-12672.28</v>
      </c>
      <c r="H114" s="18">
        <v>-12572.28</v>
      </c>
      <c r="I114" s="18">
        <v>-12472.28</v>
      </c>
      <c r="J114" s="18">
        <v>-12372.28</v>
      </c>
      <c r="K114" s="18">
        <v>-12272.28</v>
      </c>
      <c r="L114" s="18">
        <v>-12172.28</v>
      </c>
      <c r="M114" s="18">
        <v>-12072.28</v>
      </c>
      <c r="N114" s="18">
        <v>-11972.28</v>
      </c>
      <c r="O114" s="18">
        <v>-11872.28</v>
      </c>
      <c r="P114" s="18">
        <v>-11772.28</v>
      </c>
    </row>
    <row r="115" spans="1:16" x14ac:dyDescent="0.25">
      <c r="A115" s="18">
        <v>2012</v>
      </c>
      <c r="B115" s="74">
        <v>49100000</v>
      </c>
      <c r="C115" s="18" t="s">
        <v>377</v>
      </c>
      <c r="D115" s="18" t="str">
        <f>+VLOOKUP(B115,MAPPING!A:C,3,FALSE)</f>
        <v>PROVISIONS CLIENTS</v>
      </c>
      <c r="E115" s="18">
        <v>-10560.36</v>
      </c>
      <c r="F115" s="18">
        <v>-10460.36</v>
      </c>
      <c r="G115" s="18">
        <v>-10360.36</v>
      </c>
      <c r="H115" s="18">
        <v>-10260.36</v>
      </c>
      <c r="I115" s="18">
        <v>-10160.36</v>
      </c>
      <c r="J115" s="18">
        <v>-10060.36</v>
      </c>
      <c r="K115" s="18">
        <v>-9960.36</v>
      </c>
      <c r="L115" s="18">
        <v>-9860.36</v>
      </c>
      <c r="M115" s="18">
        <v>-9760.36</v>
      </c>
      <c r="N115" s="18">
        <v>-9660.36</v>
      </c>
      <c r="O115" s="18">
        <v>-9560.36</v>
      </c>
      <c r="P115" s="18">
        <v>-9460.36</v>
      </c>
    </row>
    <row r="116" spans="1:16" x14ac:dyDescent="0.25">
      <c r="A116" s="18">
        <v>2012</v>
      </c>
      <c r="B116" s="74">
        <v>49670000</v>
      </c>
      <c r="C116" s="18" t="s">
        <v>378</v>
      </c>
      <c r="D116" s="18" t="str">
        <f>+VLOOKUP(B116,MAPPING!A:C,3,FALSE)</f>
        <v>PROVISIONS CLIENTS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16" x14ac:dyDescent="0.25">
      <c r="A117" s="18">
        <v>2012</v>
      </c>
      <c r="B117" s="74">
        <v>50840000</v>
      </c>
      <c r="C117" s="18" t="s">
        <v>582</v>
      </c>
      <c r="D117" s="18" t="str">
        <f>+VLOOKUP(B117,MAPPING!A:C,3,FALSE)</f>
        <v>BANQUES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16" x14ac:dyDescent="0.25">
      <c r="A118" s="18">
        <v>2012</v>
      </c>
      <c r="B118" s="74">
        <v>51120000</v>
      </c>
      <c r="C118" s="18" t="s">
        <v>447</v>
      </c>
      <c r="D118" s="18" t="str">
        <f>+VLOOKUP(B118,MAPPING!A:C,3,FALSE)</f>
        <v>BANQUES</v>
      </c>
      <c r="E118" s="18">
        <v>-1862.3</v>
      </c>
      <c r="F118" s="18">
        <v>-1762.3</v>
      </c>
      <c r="G118" s="18">
        <v>-1662.3</v>
      </c>
      <c r="H118" s="18">
        <v>-1562.3</v>
      </c>
      <c r="I118" s="18">
        <v>-1462.3</v>
      </c>
      <c r="J118" s="18">
        <v>-1362.3</v>
      </c>
      <c r="K118" s="18">
        <v>-1262.3</v>
      </c>
      <c r="L118" s="18">
        <v>-1162.3</v>
      </c>
      <c r="M118" s="18">
        <v>-1062.3</v>
      </c>
      <c r="N118" s="18">
        <v>-962.3</v>
      </c>
      <c r="O118" s="18">
        <v>-862.3</v>
      </c>
      <c r="P118" s="18">
        <v>-762.3</v>
      </c>
    </row>
    <row r="119" spans="1:16" x14ac:dyDescent="0.25">
      <c r="A119" s="18">
        <v>2012</v>
      </c>
      <c r="B119" s="74">
        <v>51203000</v>
      </c>
      <c r="C119" s="18" t="s">
        <v>611</v>
      </c>
      <c r="D119" s="18" t="str">
        <f>+VLOOKUP(B119,MAPPING!A:C,3,FALSE)</f>
        <v>BANQUES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16" x14ac:dyDescent="0.25">
      <c r="A120" s="18">
        <v>2012</v>
      </c>
      <c r="B120" s="74">
        <v>51204000</v>
      </c>
      <c r="C120" s="18" t="s">
        <v>583</v>
      </c>
      <c r="D120" s="18" t="str">
        <f>+VLOOKUP(B120,MAPPING!A:C,3,FALSE)</f>
        <v>BANQUES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16" x14ac:dyDescent="0.25">
      <c r="A121" s="18">
        <v>2012</v>
      </c>
      <c r="B121" s="74">
        <v>51205000</v>
      </c>
      <c r="C121" s="18" t="s">
        <v>583</v>
      </c>
      <c r="D121" s="18" t="str">
        <f>+VLOOKUP(B121,MAPPING!A:C,3,FALSE)</f>
        <v>BANQUES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16" x14ac:dyDescent="0.25">
      <c r="A122" s="18">
        <v>2012</v>
      </c>
      <c r="B122" s="74">
        <v>51213000</v>
      </c>
      <c r="C122" s="18" t="s">
        <v>584</v>
      </c>
      <c r="D122" s="18" t="str">
        <f>+VLOOKUP(B122,MAPPING!A:C,3,FALSE)</f>
        <v>BANQUES</v>
      </c>
      <c r="E122" s="18">
        <v>-8243.73</v>
      </c>
      <c r="F122" s="18">
        <v>-8143.73</v>
      </c>
      <c r="G122" s="18">
        <v>-8043.73</v>
      </c>
      <c r="H122" s="18">
        <v>-7943.73</v>
      </c>
      <c r="I122" s="18">
        <v>-7843.73</v>
      </c>
      <c r="J122" s="18">
        <v>-7743.73</v>
      </c>
      <c r="K122" s="18">
        <v>-7643.73</v>
      </c>
      <c r="L122" s="18">
        <v>-7543.73</v>
      </c>
      <c r="M122" s="18">
        <v>-7443.73</v>
      </c>
      <c r="N122" s="18">
        <v>-7343.73</v>
      </c>
      <c r="O122" s="18">
        <v>-7243.73</v>
      </c>
      <c r="P122" s="18">
        <v>-7143.73</v>
      </c>
    </row>
    <row r="123" spans="1:16" x14ac:dyDescent="0.25">
      <c r="A123" s="18">
        <v>2012</v>
      </c>
      <c r="B123" s="74">
        <v>51213100</v>
      </c>
      <c r="C123" s="18" t="s">
        <v>585</v>
      </c>
      <c r="D123" s="18" t="str">
        <f>+VLOOKUP(B123,MAPPING!A:C,3,FALSE)</f>
        <v>BANQUES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</row>
    <row r="124" spans="1:16" x14ac:dyDescent="0.25">
      <c r="A124" s="18">
        <v>2012</v>
      </c>
      <c r="B124" s="74">
        <v>51214000</v>
      </c>
      <c r="C124" s="18" t="s">
        <v>379</v>
      </c>
      <c r="D124" s="18" t="str">
        <f>+VLOOKUP(B124,MAPPING!A:C,3,FALSE)</f>
        <v>BANQUES</v>
      </c>
      <c r="E124" s="18">
        <v>-860576.92</v>
      </c>
      <c r="F124" s="18">
        <v>-860476.92</v>
      </c>
      <c r="G124" s="18">
        <v>-860376.92</v>
      </c>
      <c r="H124" s="18">
        <v>-860276.92</v>
      </c>
      <c r="I124" s="18">
        <v>-860176.92</v>
      </c>
      <c r="J124" s="18">
        <v>-860076.92</v>
      </c>
      <c r="K124" s="18">
        <v>-859976.92</v>
      </c>
      <c r="L124" s="18">
        <v>-859876.92</v>
      </c>
      <c r="M124" s="18">
        <v>-859776.92</v>
      </c>
      <c r="N124" s="18">
        <v>-859676.92</v>
      </c>
      <c r="O124" s="18">
        <v>-859576.92</v>
      </c>
      <c r="P124" s="18">
        <v>-859476.92</v>
      </c>
    </row>
    <row r="125" spans="1:16" x14ac:dyDescent="0.25">
      <c r="A125" s="18">
        <v>2012</v>
      </c>
      <c r="B125" s="74">
        <v>51214100</v>
      </c>
      <c r="C125" s="18" t="s">
        <v>380</v>
      </c>
      <c r="D125" s="18" t="str">
        <f>+VLOOKUP(B125,MAPPING!A:C,3,FALSE)</f>
        <v>BANQUES</v>
      </c>
      <c r="E125" s="18">
        <v>1367.82</v>
      </c>
      <c r="F125" s="18">
        <v>1467.82</v>
      </c>
      <c r="G125" s="18">
        <v>1567.82</v>
      </c>
      <c r="H125" s="18">
        <v>1667.82</v>
      </c>
      <c r="I125" s="18">
        <v>1767.82</v>
      </c>
      <c r="J125" s="18">
        <v>1867.82</v>
      </c>
      <c r="K125" s="18">
        <v>1967.82</v>
      </c>
      <c r="L125" s="18">
        <v>2067.8199999999997</v>
      </c>
      <c r="M125" s="18">
        <v>2167.8199999999997</v>
      </c>
      <c r="N125" s="18">
        <v>2267.8199999999997</v>
      </c>
      <c r="O125" s="18">
        <v>2367.8199999999997</v>
      </c>
      <c r="P125" s="18">
        <v>2467.8199999999997</v>
      </c>
    </row>
    <row r="126" spans="1:16" x14ac:dyDescent="0.25">
      <c r="A126" s="18">
        <v>2012</v>
      </c>
      <c r="B126" s="74">
        <v>51215000</v>
      </c>
      <c r="C126" s="18" t="s">
        <v>589</v>
      </c>
      <c r="D126" s="18" t="str">
        <f>+VLOOKUP(B126,MAPPING!A:C,3,FALSE)</f>
        <v>BANQUES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</row>
    <row r="127" spans="1:16" x14ac:dyDescent="0.25">
      <c r="A127" s="18">
        <v>2012</v>
      </c>
      <c r="B127" s="74">
        <v>51217000</v>
      </c>
      <c r="C127" s="18" t="s">
        <v>381</v>
      </c>
      <c r="D127" s="18" t="str">
        <f>+VLOOKUP(B127,MAPPING!A:C,3,FALSE)</f>
        <v>BANQUES</v>
      </c>
      <c r="E127" s="18">
        <v>-421981.24</v>
      </c>
      <c r="F127" s="18">
        <v>-421881.24</v>
      </c>
      <c r="G127" s="18">
        <v>-421781.24</v>
      </c>
      <c r="H127" s="18">
        <v>-421681.24</v>
      </c>
      <c r="I127" s="18">
        <v>-421581.24</v>
      </c>
      <c r="J127" s="18">
        <v>-421481.24</v>
      </c>
      <c r="K127" s="18">
        <v>-421381.24</v>
      </c>
      <c r="L127" s="18">
        <v>-421281.24</v>
      </c>
      <c r="M127" s="18">
        <v>-421181.24</v>
      </c>
      <c r="N127" s="18">
        <v>-421081.24</v>
      </c>
      <c r="O127" s="18">
        <v>-420981.24</v>
      </c>
      <c r="P127" s="18">
        <v>-420881.24</v>
      </c>
    </row>
    <row r="128" spans="1:16" x14ac:dyDescent="0.25">
      <c r="A128" s="18">
        <v>2012</v>
      </c>
      <c r="B128" s="74">
        <v>51217100</v>
      </c>
      <c r="C128" s="18" t="s">
        <v>382</v>
      </c>
      <c r="D128" s="18" t="str">
        <f>+VLOOKUP(B128,MAPPING!A:C,3,FALSE)</f>
        <v>BANQUES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</row>
    <row r="129" spans="1:16" x14ac:dyDescent="0.25">
      <c r="A129" s="18">
        <v>2012</v>
      </c>
      <c r="B129" s="74">
        <v>51218000</v>
      </c>
      <c r="C129" s="18" t="s">
        <v>383</v>
      </c>
      <c r="D129" s="18" t="str">
        <f>+VLOOKUP(B129,MAPPING!A:C,3,FALSE)</f>
        <v>BANQUES</v>
      </c>
      <c r="E129" s="18">
        <v>-915984.75</v>
      </c>
      <c r="F129" s="18">
        <v>-915884.75</v>
      </c>
      <c r="G129" s="18">
        <v>-915784.75</v>
      </c>
      <c r="H129" s="18">
        <v>-915684.75</v>
      </c>
      <c r="I129" s="18">
        <v>-915584.75</v>
      </c>
      <c r="J129" s="18">
        <v>-915484.75</v>
      </c>
      <c r="K129" s="18">
        <v>-915384.75</v>
      </c>
      <c r="L129" s="18">
        <v>-915284.75</v>
      </c>
      <c r="M129" s="18">
        <v>-915184.75</v>
      </c>
      <c r="N129" s="18">
        <v>-915084.75</v>
      </c>
      <c r="O129" s="18">
        <v>-914984.75</v>
      </c>
      <c r="P129" s="18">
        <v>-914884.75</v>
      </c>
    </row>
    <row r="130" spans="1:16" x14ac:dyDescent="0.25">
      <c r="A130" s="18">
        <v>2012</v>
      </c>
      <c r="B130" s="74">
        <v>51219000</v>
      </c>
      <c r="C130" s="18" t="s">
        <v>384</v>
      </c>
      <c r="D130" s="18" t="str">
        <f>+VLOOKUP(B130,MAPPING!A:C,3,FALSE)</f>
        <v>BANQUES</v>
      </c>
      <c r="E130" s="18">
        <v>-20286.39</v>
      </c>
      <c r="F130" s="18">
        <v>-20186.39</v>
      </c>
      <c r="G130" s="18">
        <v>-20086.39</v>
      </c>
      <c r="H130" s="18">
        <v>-19986.39</v>
      </c>
      <c r="I130" s="18">
        <v>-19886.39</v>
      </c>
      <c r="J130" s="18">
        <v>-19786.39</v>
      </c>
      <c r="K130" s="18">
        <v>-19686.39</v>
      </c>
      <c r="L130" s="18">
        <v>-19586.39</v>
      </c>
      <c r="M130" s="18">
        <v>-19486.39</v>
      </c>
      <c r="N130" s="18">
        <v>-19386.39</v>
      </c>
      <c r="O130" s="18">
        <v>-19286.39</v>
      </c>
      <c r="P130" s="18">
        <v>-19186.39</v>
      </c>
    </row>
    <row r="131" spans="1:16" x14ac:dyDescent="0.25">
      <c r="A131" s="18">
        <v>2012</v>
      </c>
      <c r="B131" s="74">
        <v>51220000</v>
      </c>
      <c r="C131" s="18" t="s">
        <v>385</v>
      </c>
      <c r="D131" s="18" t="str">
        <f>+VLOOKUP(B131,MAPPING!A:C,3,FALSE)</f>
        <v>BANQUES</v>
      </c>
      <c r="E131" s="18">
        <v>-223.35</v>
      </c>
      <c r="F131" s="18">
        <v>-123.35</v>
      </c>
      <c r="G131" s="18">
        <v>-23.349999999999994</v>
      </c>
      <c r="H131" s="18">
        <v>76.650000000000006</v>
      </c>
      <c r="I131" s="18">
        <v>176.65</v>
      </c>
      <c r="J131" s="18">
        <v>276.64999999999998</v>
      </c>
      <c r="K131" s="18">
        <v>376.65</v>
      </c>
      <c r="L131" s="18">
        <v>476.65</v>
      </c>
      <c r="M131" s="18">
        <v>576.65</v>
      </c>
      <c r="N131" s="18">
        <v>676.65</v>
      </c>
      <c r="O131" s="18">
        <v>776.65</v>
      </c>
      <c r="P131" s="18">
        <v>876.65</v>
      </c>
    </row>
    <row r="132" spans="1:16" x14ac:dyDescent="0.25">
      <c r="A132" s="18">
        <v>2012</v>
      </c>
      <c r="B132" s="74">
        <v>51860000</v>
      </c>
      <c r="C132" s="18" t="s">
        <v>448</v>
      </c>
      <c r="D132" s="18" t="str">
        <f>+VLOOKUP(B132,MAPPING!A:C,3,FALSE)</f>
        <v>FOURNISSEURS</v>
      </c>
      <c r="E132" s="18">
        <v>-6190.81</v>
      </c>
      <c r="F132" s="18">
        <v>-6090.81</v>
      </c>
      <c r="G132" s="18">
        <v>-5990.81</v>
      </c>
      <c r="H132" s="18">
        <v>-5890.81</v>
      </c>
      <c r="I132" s="18">
        <v>-5790.81</v>
      </c>
      <c r="J132" s="18">
        <v>-5690.81</v>
      </c>
      <c r="K132" s="18">
        <v>-5590.81</v>
      </c>
      <c r="L132" s="18">
        <v>-5490.81</v>
      </c>
      <c r="M132" s="18">
        <v>-5390.81</v>
      </c>
      <c r="N132" s="18">
        <v>-5290.81</v>
      </c>
      <c r="O132" s="18">
        <v>-5190.8100000000004</v>
      </c>
      <c r="P132" s="18">
        <v>-5090.8100000000004</v>
      </c>
    </row>
    <row r="133" spans="1:16" x14ac:dyDescent="0.25">
      <c r="A133" s="18">
        <v>2012</v>
      </c>
      <c r="B133" s="74">
        <v>51870000</v>
      </c>
      <c r="C133" s="18" t="s">
        <v>449</v>
      </c>
      <c r="D133" s="18" t="str">
        <f>+VLOOKUP(B133,MAPPING!A:C,3,FALSE)</f>
        <v>BANQUES</v>
      </c>
      <c r="E133" s="18">
        <v>10174.65</v>
      </c>
      <c r="F133" s="18">
        <v>10274.65</v>
      </c>
      <c r="G133" s="18">
        <v>10374.65</v>
      </c>
      <c r="H133" s="18">
        <v>10474.65</v>
      </c>
      <c r="I133" s="18">
        <v>10574.65</v>
      </c>
      <c r="J133" s="18">
        <v>10674.65</v>
      </c>
      <c r="K133" s="18">
        <v>10774.65</v>
      </c>
      <c r="L133" s="18">
        <v>10874.65</v>
      </c>
      <c r="M133" s="18">
        <v>10974.65</v>
      </c>
      <c r="N133" s="18">
        <v>11074.65</v>
      </c>
      <c r="O133" s="18">
        <v>11174.65</v>
      </c>
      <c r="P133" s="18">
        <v>11274.65</v>
      </c>
    </row>
    <row r="134" spans="1:16" x14ac:dyDescent="0.25">
      <c r="A134" s="18">
        <v>2012</v>
      </c>
      <c r="B134" s="74">
        <v>53100000</v>
      </c>
      <c r="C134" s="18" t="s">
        <v>450</v>
      </c>
      <c r="D134" s="18" t="str">
        <f>+VLOOKUP(B134,MAPPING!A:C,3,FALSE)</f>
        <v>BANQUES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16" x14ac:dyDescent="0.25">
      <c r="A135" s="18">
        <v>2012</v>
      </c>
      <c r="B135" s="74">
        <v>60110000</v>
      </c>
      <c r="C135" s="18" t="s">
        <v>13</v>
      </c>
      <c r="D135" s="18" t="str">
        <f>+VLOOKUP(B135,MAPPING!A:C,3,FALSE)</f>
        <v>COGS</v>
      </c>
      <c r="E135" s="18">
        <v>116464</v>
      </c>
      <c r="F135" s="18">
        <v>116564</v>
      </c>
      <c r="G135" s="18">
        <v>116664</v>
      </c>
      <c r="H135" s="18">
        <v>116764</v>
      </c>
      <c r="I135" s="18">
        <v>116864</v>
      </c>
      <c r="J135" s="18">
        <v>116964</v>
      </c>
      <c r="K135" s="18">
        <v>117064</v>
      </c>
      <c r="L135" s="18">
        <v>117164</v>
      </c>
      <c r="M135" s="18">
        <v>117264</v>
      </c>
      <c r="N135" s="18">
        <v>117364</v>
      </c>
      <c r="O135" s="18">
        <v>117464</v>
      </c>
      <c r="P135" s="18">
        <v>117564</v>
      </c>
    </row>
    <row r="136" spans="1:16" x14ac:dyDescent="0.25">
      <c r="A136" s="18">
        <v>2012</v>
      </c>
      <c r="B136" s="74">
        <v>60110100</v>
      </c>
      <c r="C136" s="18" t="s">
        <v>14</v>
      </c>
      <c r="D136" s="18" t="str">
        <f>+VLOOKUP(B136,MAPPING!A:C,3,FALSE)</f>
        <v>COGS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16" x14ac:dyDescent="0.25">
      <c r="A137" s="18">
        <v>2012</v>
      </c>
      <c r="B137" s="74">
        <v>60120000</v>
      </c>
      <c r="C137" s="18" t="s">
        <v>15</v>
      </c>
      <c r="D137" s="18" t="str">
        <f>+VLOOKUP(B137,MAPPING!A:C,3,FALSE)</f>
        <v>COGS</v>
      </c>
      <c r="E137" s="18">
        <v>46740</v>
      </c>
      <c r="F137" s="18">
        <v>46840</v>
      </c>
      <c r="G137" s="18">
        <v>46940</v>
      </c>
      <c r="H137" s="18">
        <v>47040</v>
      </c>
      <c r="I137" s="18">
        <v>47140</v>
      </c>
      <c r="J137" s="18">
        <v>47240</v>
      </c>
      <c r="K137" s="18">
        <v>47340</v>
      </c>
      <c r="L137" s="18">
        <v>47440</v>
      </c>
      <c r="M137" s="18">
        <v>47540</v>
      </c>
      <c r="N137" s="18">
        <v>47640</v>
      </c>
      <c r="O137" s="18">
        <v>47740</v>
      </c>
      <c r="P137" s="18">
        <v>47840</v>
      </c>
    </row>
    <row r="138" spans="1:16" x14ac:dyDescent="0.25">
      <c r="A138" s="18">
        <v>2012</v>
      </c>
      <c r="B138" s="74">
        <v>60130000</v>
      </c>
      <c r="C138" s="18" t="s">
        <v>16</v>
      </c>
      <c r="D138" s="18" t="str">
        <f>+VLOOKUP(B138,MAPPING!A:C,3,FALSE)</f>
        <v>COGS</v>
      </c>
      <c r="E138" s="18">
        <v>127500</v>
      </c>
      <c r="F138" s="18">
        <v>127600</v>
      </c>
      <c r="G138" s="18">
        <v>127700</v>
      </c>
      <c r="H138" s="18">
        <v>127800</v>
      </c>
      <c r="I138" s="18">
        <v>127900</v>
      </c>
      <c r="J138" s="18">
        <v>128000</v>
      </c>
      <c r="K138" s="18">
        <v>128100</v>
      </c>
      <c r="L138" s="18">
        <v>128200</v>
      </c>
      <c r="M138" s="18">
        <v>128300</v>
      </c>
      <c r="N138" s="18">
        <v>128400</v>
      </c>
      <c r="O138" s="18">
        <v>128500</v>
      </c>
      <c r="P138" s="18">
        <v>128600</v>
      </c>
    </row>
    <row r="139" spans="1:16" x14ac:dyDescent="0.25">
      <c r="A139" s="18">
        <v>2012</v>
      </c>
      <c r="B139" s="74">
        <v>60140000</v>
      </c>
      <c r="C139" s="18" t="s">
        <v>17</v>
      </c>
      <c r="D139" s="18" t="str">
        <f>+VLOOKUP(B139,MAPPING!A:C,3,FALSE)</f>
        <v>COGS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16" x14ac:dyDescent="0.25">
      <c r="A140" s="18">
        <v>2012</v>
      </c>
      <c r="B140" s="74">
        <v>60262000</v>
      </c>
      <c r="C140" s="18" t="s">
        <v>18</v>
      </c>
      <c r="D140" s="18" t="str">
        <f>+VLOOKUP(B140,MAPPING!A:C,3,FALSE)</f>
        <v>COGS</v>
      </c>
      <c r="E140" s="18">
        <v>1815</v>
      </c>
      <c r="F140" s="18">
        <v>1915</v>
      </c>
      <c r="G140" s="18">
        <v>2015</v>
      </c>
      <c r="H140" s="18">
        <v>2115</v>
      </c>
      <c r="I140" s="18">
        <v>2215</v>
      </c>
      <c r="J140" s="18">
        <v>2315</v>
      </c>
      <c r="K140" s="18">
        <v>2415</v>
      </c>
      <c r="L140" s="18">
        <v>2515</v>
      </c>
      <c r="M140" s="18">
        <v>2615</v>
      </c>
      <c r="N140" s="18">
        <v>2715</v>
      </c>
      <c r="O140" s="18">
        <v>2815</v>
      </c>
      <c r="P140" s="18">
        <v>2915</v>
      </c>
    </row>
    <row r="141" spans="1:16" x14ac:dyDescent="0.25">
      <c r="A141" s="18">
        <v>2012</v>
      </c>
      <c r="B141" s="74">
        <v>60310000</v>
      </c>
      <c r="C141" s="18" t="s">
        <v>19</v>
      </c>
      <c r="D141" s="18" t="str">
        <f>+VLOOKUP(B141,MAPPING!A:C,3,FALSE)</f>
        <v>COGS</v>
      </c>
      <c r="E141" s="18">
        <v>117160.59</v>
      </c>
      <c r="F141" s="18">
        <v>117260.59</v>
      </c>
      <c r="G141" s="18">
        <v>117360.59</v>
      </c>
      <c r="H141" s="18">
        <v>117460.59</v>
      </c>
      <c r="I141" s="18">
        <v>117560.59</v>
      </c>
      <c r="J141" s="18">
        <v>117660.59</v>
      </c>
      <c r="K141" s="18">
        <v>117760.59</v>
      </c>
      <c r="L141" s="18">
        <v>117860.59</v>
      </c>
      <c r="M141" s="18">
        <v>117960.59</v>
      </c>
      <c r="N141" s="18">
        <v>118060.59</v>
      </c>
      <c r="O141" s="18">
        <v>118160.59</v>
      </c>
      <c r="P141" s="18">
        <v>118260.59</v>
      </c>
    </row>
    <row r="142" spans="1:16" x14ac:dyDescent="0.25">
      <c r="A142" s="18">
        <v>2012</v>
      </c>
      <c r="B142" s="74">
        <v>60320000</v>
      </c>
      <c r="C142" s="18" t="s">
        <v>20</v>
      </c>
      <c r="D142" s="18" t="str">
        <f>+VLOOKUP(B142,MAPPING!A:C,3,FALSE)</f>
        <v>COGS</v>
      </c>
      <c r="E142" s="18">
        <v>-110.11</v>
      </c>
      <c r="F142" s="18">
        <v>-10.11</v>
      </c>
      <c r="G142" s="18">
        <v>89.89</v>
      </c>
      <c r="H142" s="18">
        <v>189.89</v>
      </c>
      <c r="I142" s="18">
        <v>289.89</v>
      </c>
      <c r="J142" s="18">
        <v>389.89</v>
      </c>
      <c r="K142" s="18">
        <v>489.89</v>
      </c>
      <c r="L142" s="18">
        <v>589.89</v>
      </c>
      <c r="M142" s="18">
        <v>689.89</v>
      </c>
      <c r="N142" s="18">
        <v>789.89</v>
      </c>
      <c r="O142" s="18">
        <v>889.89</v>
      </c>
      <c r="P142" s="18">
        <v>989.89</v>
      </c>
    </row>
    <row r="143" spans="1:16" x14ac:dyDescent="0.25">
      <c r="A143" s="18">
        <v>2012</v>
      </c>
      <c r="B143" s="74">
        <v>60370000</v>
      </c>
      <c r="C143" s="18" t="s">
        <v>21</v>
      </c>
      <c r="D143" s="18" t="str">
        <f>+VLOOKUP(B143,MAPPING!A:C,3,FALSE)</f>
        <v>COGS</v>
      </c>
      <c r="E143" s="18">
        <v>217968.3</v>
      </c>
      <c r="F143" s="18">
        <v>218068.3</v>
      </c>
      <c r="G143" s="18">
        <v>218168.3</v>
      </c>
      <c r="H143" s="18">
        <v>218268.3</v>
      </c>
      <c r="I143" s="18">
        <v>218368.3</v>
      </c>
      <c r="J143" s="18">
        <v>218468.3</v>
      </c>
      <c r="K143" s="18">
        <v>218568.3</v>
      </c>
      <c r="L143" s="18">
        <v>218668.3</v>
      </c>
      <c r="M143" s="18">
        <v>218768.3</v>
      </c>
      <c r="N143" s="18">
        <v>218868.3</v>
      </c>
      <c r="O143" s="18">
        <v>218968.3</v>
      </c>
      <c r="P143" s="18">
        <v>219068.3</v>
      </c>
    </row>
    <row r="144" spans="1:16" x14ac:dyDescent="0.25">
      <c r="A144" s="18">
        <v>2012</v>
      </c>
      <c r="B144" s="74">
        <v>60410000</v>
      </c>
      <c r="C144" s="18" t="s">
        <v>471</v>
      </c>
      <c r="D144" s="18" t="str">
        <f>+VLOOKUP(B144,MAPPING!A:C,3,FALSE)</f>
        <v>COGS</v>
      </c>
      <c r="E144" s="18">
        <v>-114429.41</v>
      </c>
      <c r="F144" s="18">
        <v>-114329.41</v>
      </c>
      <c r="G144" s="18">
        <v>-114229.41</v>
      </c>
      <c r="H144" s="18">
        <v>-114129.41</v>
      </c>
      <c r="I144" s="18">
        <v>-114029.41</v>
      </c>
      <c r="J144" s="18">
        <v>-113929.41</v>
      </c>
      <c r="K144" s="18">
        <v>-113829.41</v>
      </c>
      <c r="L144" s="18">
        <v>-113729.41</v>
      </c>
      <c r="M144" s="18">
        <v>-113629.41</v>
      </c>
      <c r="N144" s="18">
        <v>-113529.41</v>
      </c>
      <c r="O144" s="18">
        <v>-113429.41</v>
      </c>
      <c r="P144" s="18">
        <v>-113329.41</v>
      </c>
    </row>
    <row r="145" spans="1:16" x14ac:dyDescent="0.25">
      <c r="A145" s="18">
        <v>2012</v>
      </c>
      <c r="B145" s="74">
        <v>60411000</v>
      </c>
      <c r="C145" s="18" t="s">
        <v>472</v>
      </c>
      <c r="D145" s="18" t="str">
        <f>+VLOOKUP(B145,MAPPING!A:C,3,FALSE)</f>
        <v>COGS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16" x14ac:dyDescent="0.25">
      <c r="A146" s="18">
        <v>2012</v>
      </c>
      <c r="B146" s="74">
        <v>60412000</v>
      </c>
      <c r="C146" s="18" t="s">
        <v>22</v>
      </c>
      <c r="D146" s="18" t="str">
        <f>+VLOOKUP(B146,MAPPING!A:C,3,FALSE)</f>
        <v>COGS</v>
      </c>
      <c r="E146" s="18">
        <v>9273.99</v>
      </c>
      <c r="F146" s="18">
        <v>9373.99</v>
      </c>
      <c r="G146" s="18">
        <v>9473.99</v>
      </c>
      <c r="H146" s="18">
        <v>9573.99</v>
      </c>
      <c r="I146" s="18">
        <v>9673.99</v>
      </c>
      <c r="J146" s="18">
        <v>9773.99</v>
      </c>
      <c r="K146" s="18">
        <v>9873.99</v>
      </c>
      <c r="L146" s="18">
        <v>9973.99</v>
      </c>
      <c r="M146" s="18">
        <v>10073.99</v>
      </c>
      <c r="N146" s="18">
        <v>10173.99</v>
      </c>
      <c r="O146" s="18">
        <v>10273.99</v>
      </c>
      <c r="P146" s="18">
        <v>10373.99</v>
      </c>
    </row>
    <row r="147" spans="1:16" x14ac:dyDescent="0.25">
      <c r="A147" s="18">
        <v>2012</v>
      </c>
      <c r="B147" s="74">
        <v>60413000</v>
      </c>
      <c r="C147" s="18" t="s">
        <v>23</v>
      </c>
      <c r="D147" s="18" t="str">
        <f>+VLOOKUP(B147,MAPPING!A:C,3,FALSE)</f>
        <v>COGS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16" x14ac:dyDescent="0.25">
      <c r="A148" s="18">
        <v>2012</v>
      </c>
      <c r="B148" s="74">
        <v>60414000</v>
      </c>
      <c r="C148" s="18" t="s">
        <v>24</v>
      </c>
      <c r="D148" s="18" t="str">
        <f>+VLOOKUP(B148,MAPPING!A:C,3,FALSE)</f>
        <v>COGS</v>
      </c>
      <c r="E148" s="18">
        <v>82999.94</v>
      </c>
      <c r="F148" s="18">
        <v>83099.94</v>
      </c>
      <c r="G148" s="18">
        <v>83199.94</v>
      </c>
      <c r="H148" s="18">
        <v>83299.94</v>
      </c>
      <c r="I148" s="18">
        <v>83399.94</v>
      </c>
      <c r="J148" s="18">
        <v>83499.94</v>
      </c>
      <c r="K148" s="18">
        <v>83599.94</v>
      </c>
      <c r="L148" s="18">
        <v>83699.94</v>
      </c>
      <c r="M148" s="18">
        <v>83799.94</v>
      </c>
      <c r="N148" s="18">
        <v>83899.94</v>
      </c>
      <c r="O148" s="18">
        <v>83999.94</v>
      </c>
      <c r="P148" s="18">
        <v>84099.94</v>
      </c>
    </row>
    <row r="149" spans="1:16" x14ac:dyDescent="0.25">
      <c r="A149" s="18">
        <v>2012</v>
      </c>
      <c r="B149" s="74">
        <v>60415000</v>
      </c>
      <c r="C149" s="18" t="s">
        <v>25</v>
      </c>
      <c r="D149" s="18" t="str">
        <f>+VLOOKUP(B149,MAPPING!A:C,3,FALSE)</f>
        <v>COGS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16" x14ac:dyDescent="0.25">
      <c r="A150" s="18">
        <v>2012</v>
      </c>
      <c r="B150" s="74">
        <v>60420000</v>
      </c>
      <c r="C150" s="18" t="s">
        <v>26</v>
      </c>
      <c r="D150" s="18" t="str">
        <f>+VLOOKUP(B150,MAPPING!A:C,3,FALSE)</f>
        <v>COGS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16" x14ac:dyDescent="0.25">
      <c r="A151" s="18">
        <v>2012</v>
      </c>
      <c r="B151" s="74">
        <v>60430000</v>
      </c>
      <c r="C151" s="18" t="s">
        <v>27</v>
      </c>
      <c r="D151" s="18" t="str">
        <f>+VLOOKUP(B151,MAPPING!A:C,3,FALSE)</f>
        <v>COGS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16" x14ac:dyDescent="0.25">
      <c r="A152" s="18">
        <v>2012</v>
      </c>
      <c r="B152" s="74">
        <v>60605000</v>
      </c>
      <c r="C152" s="18" t="s">
        <v>28</v>
      </c>
      <c r="D152" s="18" t="str">
        <f>+VLOOKUP(B152,MAPPING!A:C,3,FALSE)</f>
        <v>ANALYSES</v>
      </c>
      <c r="E152" s="18">
        <v>11675.72</v>
      </c>
      <c r="F152" s="18">
        <v>11775.72</v>
      </c>
      <c r="G152" s="18">
        <v>11875.72</v>
      </c>
      <c r="H152" s="18">
        <v>11975.72</v>
      </c>
      <c r="I152" s="18">
        <v>12075.72</v>
      </c>
      <c r="J152" s="18">
        <v>12175.72</v>
      </c>
      <c r="K152" s="18">
        <v>12275.72</v>
      </c>
      <c r="L152" s="18">
        <v>12375.72</v>
      </c>
      <c r="M152" s="18">
        <v>12475.72</v>
      </c>
      <c r="N152" s="18">
        <v>12575.72</v>
      </c>
      <c r="O152" s="18">
        <v>12675.72</v>
      </c>
      <c r="P152" s="18">
        <v>12775.72</v>
      </c>
    </row>
    <row r="153" spans="1:16" x14ac:dyDescent="0.25">
      <c r="A153" s="18">
        <v>2012</v>
      </c>
      <c r="B153" s="74">
        <v>60605100</v>
      </c>
      <c r="C153" s="18" t="s">
        <v>476</v>
      </c>
      <c r="D153" s="18" t="str">
        <f>+VLOOKUP(B153,MAPPING!A:C,3,FALSE)</f>
        <v>OTHER</v>
      </c>
      <c r="E153" s="18">
        <v>5978.71</v>
      </c>
      <c r="F153" s="18">
        <v>6078.71</v>
      </c>
      <c r="G153" s="18">
        <v>6178.71</v>
      </c>
      <c r="H153" s="18">
        <v>6278.71</v>
      </c>
      <c r="I153" s="18">
        <v>6378.71</v>
      </c>
      <c r="J153" s="18">
        <v>6478.71</v>
      </c>
      <c r="K153" s="18">
        <v>6578.71</v>
      </c>
      <c r="L153" s="18">
        <v>6678.71</v>
      </c>
      <c r="M153" s="18">
        <v>6778.71</v>
      </c>
      <c r="N153" s="18">
        <v>6878.71</v>
      </c>
      <c r="O153" s="18">
        <v>6978.71</v>
      </c>
      <c r="P153" s="18">
        <v>7078.71</v>
      </c>
    </row>
    <row r="154" spans="1:16" x14ac:dyDescent="0.25">
      <c r="A154" s="18">
        <v>2012</v>
      </c>
      <c r="B154" s="74">
        <v>60610000</v>
      </c>
      <c r="C154" s="18" t="s">
        <v>29</v>
      </c>
      <c r="D154" s="18" t="str">
        <f>+VLOOKUP(B154,MAPPING!A:C,3,FALSE)</f>
        <v>OTHER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16" x14ac:dyDescent="0.25">
      <c r="A155" s="18">
        <v>2012</v>
      </c>
      <c r="B155" s="74">
        <v>60611000</v>
      </c>
      <c r="C155" s="18" t="s">
        <v>30</v>
      </c>
      <c r="D155" s="18" t="str">
        <f>+VLOOKUP(B155,MAPPING!A:C,3,FALSE)</f>
        <v>OTHER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16" x14ac:dyDescent="0.25">
      <c r="A156" s="18">
        <v>2012</v>
      </c>
      <c r="B156" s="74">
        <v>60612000</v>
      </c>
      <c r="C156" s="18" t="s">
        <v>31</v>
      </c>
      <c r="D156" s="18" t="str">
        <f>+VLOOKUP(B156,MAPPING!A:C,3,FALSE)</f>
        <v>OTHER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16" x14ac:dyDescent="0.25">
      <c r="A157" s="18">
        <v>2012</v>
      </c>
      <c r="B157" s="74">
        <v>60630000</v>
      </c>
      <c r="C157" s="18" t="s">
        <v>32</v>
      </c>
      <c r="D157" s="18" t="str">
        <f>+VLOOKUP(B157,MAPPING!A:C,3,FALSE)</f>
        <v>OTHER</v>
      </c>
      <c r="E157" s="18">
        <v>165.44</v>
      </c>
      <c r="F157" s="18">
        <v>265.44</v>
      </c>
      <c r="G157" s="18">
        <v>365.44</v>
      </c>
      <c r="H157" s="18">
        <v>465.44</v>
      </c>
      <c r="I157" s="18">
        <v>565.44000000000005</v>
      </c>
      <c r="J157" s="18">
        <v>665.44</v>
      </c>
      <c r="K157" s="18">
        <v>765.44</v>
      </c>
      <c r="L157" s="18">
        <v>865.44</v>
      </c>
      <c r="M157" s="18">
        <v>965.44</v>
      </c>
      <c r="N157" s="18">
        <v>1065.44</v>
      </c>
      <c r="O157" s="18">
        <v>1165.44</v>
      </c>
      <c r="P157" s="18">
        <v>1265.44</v>
      </c>
    </row>
    <row r="158" spans="1:16" x14ac:dyDescent="0.25">
      <c r="A158" s="18">
        <v>2012</v>
      </c>
      <c r="B158" s="74">
        <v>60631000</v>
      </c>
      <c r="C158" s="18" t="s">
        <v>33</v>
      </c>
      <c r="D158" s="18" t="str">
        <f>+VLOOKUP(B158,MAPPING!A:C,3,FALSE)</f>
        <v>OTHER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16" x14ac:dyDescent="0.25">
      <c r="A159" s="18">
        <v>2012</v>
      </c>
      <c r="B159" s="74">
        <v>60632000</v>
      </c>
      <c r="C159" s="18" t="s">
        <v>34</v>
      </c>
      <c r="D159" s="18" t="str">
        <f>+VLOOKUP(B159,MAPPING!A:C,3,FALSE)</f>
        <v>OTHER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16" x14ac:dyDescent="0.25">
      <c r="A160" s="18">
        <v>2012</v>
      </c>
      <c r="B160" s="74">
        <v>60640000</v>
      </c>
      <c r="C160" s="18" t="s">
        <v>35</v>
      </c>
      <c r="D160" s="18" t="str">
        <f>+VLOOKUP(B160,MAPPING!A:C,3,FALSE)</f>
        <v>OTHER</v>
      </c>
      <c r="E160" s="18">
        <v>3255.75</v>
      </c>
      <c r="F160" s="18">
        <v>3355.75</v>
      </c>
      <c r="G160" s="18">
        <v>3455.75</v>
      </c>
      <c r="H160" s="18">
        <v>3555.75</v>
      </c>
      <c r="I160" s="18">
        <v>3655.75</v>
      </c>
      <c r="J160" s="18">
        <v>3755.75</v>
      </c>
      <c r="K160" s="18">
        <v>3855.75</v>
      </c>
      <c r="L160" s="18">
        <v>3955.75</v>
      </c>
      <c r="M160" s="18">
        <v>4055.75</v>
      </c>
      <c r="N160" s="18">
        <v>4155.75</v>
      </c>
      <c r="O160" s="18">
        <v>4255.75</v>
      </c>
      <c r="P160" s="18">
        <v>4355.75</v>
      </c>
    </row>
    <row r="161" spans="1:16" x14ac:dyDescent="0.25">
      <c r="A161" s="18">
        <v>2012</v>
      </c>
      <c r="B161" s="74">
        <v>60641000</v>
      </c>
      <c r="C161" s="18" t="s">
        <v>36</v>
      </c>
      <c r="D161" s="18" t="str">
        <f>+VLOOKUP(B161,MAPPING!A:C,3,FALSE)</f>
        <v>OTHER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16" x14ac:dyDescent="0.25">
      <c r="A162" s="18">
        <v>2012</v>
      </c>
      <c r="B162" s="74">
        <v>60680000</v>
      </c>
      <c r="C162" s="18" t="s">
        <v>37</v>
      </c>
      <c r="D162" s="18" t="str">
        <f>+VLOOKUP(B162,MAPPING!A:C,3,FALSE)</f>
        <v>OTHER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16" x14ac:dyDescent="0.25">
      <c r="A163" s="18">
        <v>2012</v>
      </c>
      <c r="B163" s="74">
        <v>60700000</v>
      </c>
      <c r="C163" s="18" t="s">
        <v>473</v>
      </c>
      <c r="D163" s="18" t="str">
        <f>+VLOOKUP(B163,MAPPING!A:C,3,FALSE)</f>
        <v>COGS</v>
      </c>
      <c r="E163" s="18">
        <v>384088.52</v>
      </c>
      <c r="F163" s="18">
        <v>384188.52</v>
      </c>
      <c r="G163" s="18">
        <v>384288.52</v>
      </c>
      <c r="H163" s="18">
        <v>384388.52</v>
      </c>
      <c r="I163" s="18">
        <v>384488.52</v>
      </c>
      <c r="J163" s="18">
        <v>384588.52</v>
      </c>
      <c r="K163" s="18">
        <v>384688.52</v>
      </c>
      <c r="L163" s="18">
        <v>384788.52</v>
      </c>
      <c r="M163" s="18">
        <v>384888.52</v>
      </c>
      <c r="N163" s="18">
        <v>384988.52</v>
      </c>
      <c r="O163" s="18">
        <v>385088.52</v>
      </c>
      <c r="P163" s="18">
        <v>385188.52</v>
      </c>
    </row>
    <row r="164" spans="1:16" x14ac:dyDescent="0.25">
      <c r="A164" s="18">
        <v>2012</v>
      </c>
      <c r="B164" s="74">
        <v>60710000</v>
      </c>
      <c r="C164" s="18" t="s">
        <v>38</v>
      </c>
      <c r="D164" s="18" t="str">
        <f>+VLOOKUP(B164,MAPPING!A:C,3,FALSE)</f>
        <v>COGS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16" x14ac:dyDescent="0.25">
      <c r="A165" s="18">
        <v>2012</v>
      </c>
      <c r="B165" s="74">
        <v>60720000</v>
      </c>
      <c r="C165" s="18" t="s">
        <v>39</v>
      </c>
      <c r="D165" s="18" t="str">
        <f>+VLOOKUP(B165,MAPPING!A:C,3,FALSE)</f>
        <v>COGS</v>
      </c>
      <c r="E165" s="18">
        <v>146567</v>
      </c>
      <c r="F165" s="18">
        <v>146667</v>
      </c>
      <c r="G165" s="18">
        <v>146767</v>
      </c>
      <c r="H165" s="18">
        <v>146867</v>
      </c>
      <c r="I165" s="18">
        <v>146967</v>
      </c>
      <c r="J165" s="18">
        <v>147067</v>
      </c>
      <c r="K165" s="18">
        <v>147167</v>
      </c>
      <c r="L165" s="18">
        <v>147267</v>
      </c>
      <c r="M165" s="18">
        <v>147367</v>
      </c>
      <c r="N165" s="18">
        <v>147467</v>
      </c>
      <c r="O165" s="18">
        <v>147567</v>
      </c>
      <c r="P165" s="18">
        <v>147667</v>
      </c>
    </row>
    <row r="166" spans="1:16" x14ac:dyDescent="0.25">
      <c r="A166" s="18">
        <v>2012</v>
      </c>
      <c r="B166" s="74">
        <v>60721000</v>
      </c>
      <c r="C166" s="18" t="s">
        <v>40</v>
      </c>
      <c r="D166" s="18" t="str">
        <f>+VLOOKUP(B166,MAPPING!A:C,3,FALSE)</f>
        <v>COGS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16" x14ac:dyDescent="0.25">
      <c r="A167" s="18">
        <v>2012</v>
      </c>
      <c r="B167" s="74">
        <v>60730000</v>
      </c>
      <c r="C167" s="18" t="s">
        <v>41</v>
      </c>
      <c r="D167" s="18" t="str">
        <f>+VLOOKUP(B167,MAPPING!A:C,3,FALSE)</f>
        <v>COGS</v>
      </c>
      <c r="E167" s="18">
        <v>10500</v>
      </c>
      <c r="F167" s="18">
        <v>10600</v>
      </c>
      <c r="G167" s="18">
        <v>10700</v>
      </c>
      <c r="H167" s="18">
        <v>10800</v>
      </c>
      <c r="I167" s="18">
        <v>10900</v>
      </c>
      <c r="J167" s="18">
        <v>11000</v>
      </c>
      <c r="K167" s="18">
        <v>11100</v>
      </c>
      <c r="L167" s="18">
        <v>11200</v>
      </c>
      <c r="M167" s="18">
        <v>11300</v>
      </c>
      <c r="N167" s="18">
        <v>11400</v>
      </c>
      <c r="O167" s="18">
        <v>11500</v>
      </c>
      <c r="P167" s="18">
        <v>11600</v>
      </c>
    </row>
    <row r="168" spans="1:16" x14ac:dyDescent="0.25">
      <c r="A168" s="18">
        <v>2012</v>
      </c>
      <c r="B168" s="74">
        <v>61100000</v>
      </c>
      <c r="C168" s="18" t="s">
        <v>42</v>
      </c>
      <c r="D168" s="18" t="str">
        <f>+VLOOKUP(B168,MAPPING!A:C,3,FALSE)</f>
        <v>DISTRIBUTIONS COSTS</v>
      </c>
      <c r="E168" s="18">
        <v>65175</v>
      </c>
      <c r="F168" s="18">
        <v>65275</v>
      </c>
      <c r="G168" s="18">
        <v>65375</v>
      </c>
      <c r="H168" s="18">
        <v>65475</v>
      </c>
      <c r="I168" s="18">
        <v>65575</v>
      </c>
      <c r="J168" s="18">
        <v>65675</v>
      </c>
      <c r="K168" s="18">
        <v>65775</v>
      </c>
      <c r="L168" s="18">
        <v>65875</v>
      </c>
      <c r="M168" s="18">
        <v>65975</v>
      </c>
      <c r="N168" s="18">
        <v>66075</v>
      </c>
      <c r="O168" s="18">
        <v>66175</v>
      </c>
      <c r="P168" s="18">
        <v>66275</v>
      </c>
    </row>
    <row r="169" spans="1:16" x14ac:dyDescent="0.25">
      <c r="A169" s="18">
        <v>2012</v>
      </c>
      <c r="B169" s="74">
        <v>61100001</v>
      </c>
      <c r="C169" s="18" t="s">
        <v>43</v>
      </c>
      <c r="D169" s="18" t="str">
        <f>+VLOOKUP(B169,MAPPING!A:C,3,FALSE)</f>
        <v>DISTRIBUTIONS COSTS</v>
      </c>
      <c r="E169" s="18">
        <v>59785.37</v>
      </c>
      <c r="F169" s="18">
        <v>59885.37</v>
      </c>
      <c r="G169" s="18">
        <v>59985.37</v>
      </c>
      <c r="H169" s="18">
        <v>60085.37</v>
      </c>
      <c r="I169" s="18">
        <v>60185.37</v>
      </c>
      <c r="J169" s="18">
        <v>60285.37</v>
      </c>
      <c r="K169" s="18">
        <v>60385.37</v>
      </c>
      <c r="L169" s="18">
        <v>60485.37</v>
      </c>
      <c r="M169" s="18">
        <v>60585.37</v>
      </c>
      <c r="N169" s="18">
        <v>60685.37</v>
      </c>
      <c r="O169" s="18">
        <v>60785.37</v>
      </c>
      <c r="P169" s="18">
        <v>60885.37</v>
      </c>
    </row>
    <row r="170" spans="1:16" x14ac:dyDescent="0.25">
      <c r="A170" s="18">
        <v>2012</v>
      </c>
      <c r="B170" s="74">
        <v>61101000</v>
      </c>
      <c r="C170" s="18" t="s">
        <v>44</v>
      </c>
      <c r="D170" s="18" t="str">
        <f>+VLOOKUP(B170,MAPPING!A:C,3,FALSE)</f>
        <v>OTHER</v>
      </c>
      <c r="E170" s="18">
        <v>4660</v>
      </c>
      <c r="F170" s="18">
        <v>4760</v>
      </c>
      <c r="G170" s="18">
        <v>4860</v>
      </c>
      <c r="H170" s="18">
        <v>4960</v>
      </c>
      <c r="I170" s="18">
        <v>5060</v>
      </c>
      <c r="J170" s="18">
        <v>5160</v>
      </c>
      <c r="K170" s="18">
        <v>5260</v>
      </c>
      <c r="L170" s="18">
        <v>5360</v>
      </c>
      <c r="M170" s="18">
        <v>5460</v>
      </c>
      <c r="N170" s="18">
        <v>5560</v>
      </c>
      <c r="O170" s="18">
        <v>5660</v>
      </c>
      <c r="P170" s="18">
        <v>5760</v>
      </c>
    </row>
    <row r="171" spans="1:16" x14ac:dyDescent="0.25">
      <c r="A171" s="18">
        <v>2012</v>
      </c>
      <c r="B171" s="74">
        <v>61110100</v>
      </c>
      <c r="C171" s="18" t="s">
        <v>45</v>
      </c>
      <c r="D171" s="18" t="str">
        <f>+VLOOKUP(B171,MAPPING!A:C,3,FALSE)</f>
        <v>OTHER</v>
      </c>
      <c r="E171" s="18">
        <v>7926.73</v>
      </c>
      <c r="F171" s="18">
        <v>8026.73</v>
      </c>
      <c r="G171" s="18">
        <v>8126.73</v>
      </c>
      <c r="H171" s="18">
        <v>8226.73</v>
      </c>
      <c r="I171" s="18">
        <v>8326.73</v>
      </c>
      <c r="J171" s="18">
        <v>8426.73</v>
      </c>
      <c r="K171" s="18">
        <v>8526.73</v>
      </c>
      <c r="L171" s="18">
        <v>8626.73</v>
      </c>
      <c r="M171" s="18">
        <v>8726.73</v>
      </c>
      <c r="N171" s="18">
        <v>8826.73</v>
      </c>
      <c r="O171" s="18">
        <v>8926.73</v>
      </c>
      <c r="P171" s="18">
        <v>9026.73</v>
      </c>
    </row>
    <row r="172" spans="1:16" x14ac:dyDescent="0.25">
      <c r="A172" s="18">
        <v>2012</v>
      </c>
      <c r="B172" s="74">
        <v>61220000</v>
      </c>
      <c r="C172" s="18" t="s">
        <v>46</v>
      </c>
      <c r="D172" s="18" t="str">
        <f>+VLOOKUP(B172,MAPPING!A:C,3,FALSE)</f>
        <v>OTHER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16" x14ac:dyDescent="0.25">
      <c r="A173" s="18">
        <v>2012</v>
      </c>
      <c r="B173" s="74">
        <v>61221000</v>
      </c>
      <c r="C173" s="18" t="s">
        <v>47</v>
      </c>
      <c r="D173" s="18" t="str">
        <f>+VLOOKUP(B173,MAPPING!A:C,3,FALSE)</f>
        <v>OTHER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16" x14ac:dyDescent="0.25">
      <c r="A174" s="18">
        <v>2012</v>
      </c>
      <c r="B174" s="74">
        <v>61305000</v>
      </c>
      <c r="C174" s="18" t="s">
        <v>48</v>
      </c>
      <c r="D174" s="18" t="str">
        <f>+VLOOKUP(B174,MAPPING!A:C,3,FALSE)</f>
        <v>RENTAL</v>
      </c>
      <c r="E174" s="18">
        <v>-110.3</v>
      </c>
      <c r="F174" s="18">
        <v>-10.299999999999997</v>
      </c>
      <c r="G174" s="18">
        <v>89.7</v>
      </c>
      <c r="H174" s="18">
        <v>189.7</v>
      </c>
      <c r="I174" s="18">
        <v>289.7</v>
      </c>
      <c r="J174" s="18">
        <v>389.7</v>
      </c>
      <c r="K174" s="18">
        <v>489.7</v>
      </c>
      <c r="L174" s="18">
        <v>589.70000000000005</v>
      </c>
      <c r="M174" s="18">
        <v>689.7</v>
      </c>
      <c r="N174" s="18">
        <v>789.7</v>
      </c>
      <c r="O174" s="18">
        <v>889.7</v>
      </c>
      <c r="P174" s="18">
        <v>989.7</v>
      </c>
    </row>
    <row r="175" spans="1:16" x14ac:dyDescent="0.25">
      <c r="A175" s="18">
        <v>2012</v>
      </c>
      <c r="B175" s="74">
        <v>61305100</v>
      </c>
      <c r="C175" s="18" t="s">
        <v>49</v>
      </c>
      <c r="D175" s="18" t="str">
        <f>+VLOOKUP(B175,MAPPING!A:C,3,FALSE)</f>
        <v>RENTAL</v>
      </c>
      <c r="E175" s="18">
        <v>-676</v>
      </c>
      <c r="F175" s="18">
        <v>-576</v>
      </c>
      <c r="G175" s="18">
        <v>-476</v>
      </c>
      <c r="H175" s="18">
        <v>-376</v>
      </c>
      <c r="I175" s="18">
        <v>-276</v>
      </c>
      <c r="J175" s="18">
        <v>-176</v>
      </c>
      <c r="K175" s="18">
        <v>-76</v>
      </c>
      <c r="L175" s="18">
        <v>24</v>
      </c>
      <c r="M175" s="18">
        <v>124</v>
      </c>
      <c r="N175" s="18">
        <v>224</v>
      </c>
      <c r="O175" s="18">
        <v>324</v>
      </c>
      <c r="P175" s="18">
        <v>424</v>
      </c>
    </row>
    <row r="176" spans="1:16" x14ac:dyDescent="0.25">
      <c r="A176" s="18">
        <v>2012</v>
      </c>
      <c r="B176" s="74">
        <v>61320000</v>
      </c>
      <c r="C176" s="18" t="s">
        <v>50</v>
      </c>
      <c r="D176" s="18" t="str">
        <f>+VLOOKUP(B176,MAPPING!A:C,3,FALSE)</f>
        <v>RENTAL</v>
      </c>
      <c r="E176" s="18">
        <v>30274.98</v>
      </c>
      <c r="F176" s="18">
        <v>30374.98</v>
      </c>
      <c r="G176" s="18">
        <v>30474.98</v>
      </c>
      <c r="H176" s="18">
        <v>30574.98</v>
      </c>
      <c r="I176" s="18">
        <v>30674.98</v>
      </c>
      <c r="J176" s="18">
        <v>30774.98</v>
      </c>
      <c r="K176" s="18">
        <v>30874.98</v>
      </c>
      <c r="L176" s="18">
        <v>30974.98</v>
      </c>
      <c r="M176" s="18">
        <v>31074.98</v>
      </c>
      <c r="N176" s="18">
        <v>31174.98</v>
      </c>
      <c r="O176" s="18">
        <v>31274.98</v>
      </c>
      <c r="P176" s="18">
        <v>31374.98</v>
      </c>
    </row>
    <row r="177" spans="1:16" x14ac:dyDescent="0.25">
      <c r="A177" s="18">
        <v>2012</v>
      </c>
      <c r="B177" s="74">
        <v>61321000</v>
      </c>
      <c r="C177" s="18" t="s">
        <v>51</v>
      </c>
      <c r="D177" s="18" t="str">
        <f>+VLOOKUP(B177,MAPPING!A:C,3,FALSE)</f>
        <v>RENTAL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16" x14ac:dyDescent="0.25">
      <c r="A178" s="18">
        <v>2012</v>
      </c>
      <c r="B178" s="74">
        <v>61350400</v>
      </c>
      <c r="C178" s="18" t="s">
        <v>52</v>
      </c>
      <c r="D178" s="18" t="str">
        <f>+VLOOKUP(B178,MAPPING!A:C,3,FALSE)</f>
        <v>RENTAL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16" x14ac:dyDescent="0.25">
      <c r="A179" s="18">
        <v>2012</v>
      </c>
      <c r="B179" s="74">
        <v>61350500</v>
      </c>
      <c r="C179" s="18" t="s">
        <v>53</v>
      </c>
      <c r="D179" s="18" t="str">
        <f>+VLOOKUP(B179,MAPPING!A:C,3,FALSE)</f>
        <v>RENTAL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16" x14ac:dyDescent="0.25">
      <c r="A180" s="18">
        <v>2012</v>
      </c>
      <c r="B180" s="74">
        <v>61350600</v>
      </c>
      <c r="C180" s="18" t="s">
        <v>54</v>
      </c>
      <c r="D180" s="18" t="str">
        <f>+VLOOKUP(B180,MAPPING!A:C,3,FALSE)</f>
        <v>RENTAL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16" x14ac:dyDescent="0.25">
      <c r="A181" s="18">
        <v>2012</v>
      </c>
      <c r="B181" s="74">
        <v>61350800</v>
      </c>
      <c r="C181" s="18" t="s">
        <v>55</v>
      </c>
      <c r="D181" s="18" t="str">
        <f>+VLOOKUP(B181,MAPPING!A:C,3,FALSE)</f>
        <v>RENTAL</v>
      </c>
      <c r="E181" s="18">
        <v>1269.67</v>
      </c>
      <c r="F181" s="18">
        <v>1369.67</v>
      </c>
      <c r="G181" s="18">
        <v>1469.67</v>
      </c>
      <c r="H181" s="18">
        <v>1569.67</v>
      </c>
      <c r="I181" s="18">
        <v>1669.67</v>
      </c>
      <c r="J181" s="18">
        <v>1769.67</v>
      </c>
      <c r="K181" s="18">
        <v>1869.67</v>
      </c>
      <c r="L181" s="18">
        <v>1969.67</v>
      </c>
      <c r="M181" s="18">
        <v>2069.67</v>
      </c>
      <c r="N181" s="18">
        <v>2169.67</v>
      </c>
      <c r="O181" s="18">
        <v>2269.67</v>
      </c>
      <c r="P181" s="18">
        <v>2369.67</v>
      </c>
    </row>
    <row r="182" spans="1:16" x14ac:dyDescent="0.25">
      <c r="A182" s="18">
        <v>2012</v>
      </c>
      <c r="B182" s="74">
        <v>61350900</v>
      </c>
      <c r="C182" s="18" t="s">
        <v>56</v>
      </c>
      <c r="D182" s="18" t="str">
        <f>+VLOOKUP(B182,MAPPING!A:C,3,FALSE)</f>
        <v>RENTAL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16" x14ac:dyDescent="0.25">
      <c r="A183" s="18">
        <v>2012</v>
      </c>
      <c r="B183" s="74">
        <v>61351000</v>
      </c>
      <c r="C183" s="18" t="s">
        <v>57</v>
      </c>
      <c r="D183" s="18" t="str">
        <f>+VLOOKUP(B183,MAPPING!A:C,3,FALSE)</f>
        <v>RENTAL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16" x14ac:dyDescent="0.25">
      <c r="A184" s="18">
        <v>2012</v>
      </c>
      <c r="B184" s="74">
        <v>61400000</v>
      </c>
      <c r="C184" s="18" t="s">
        <v>58</v>
      </c>
      <c r="D184" s="18" t="str">
        <f>+VLOOKUP(B184,MAPPING!A:C,3,FALSE)</f>
        <v>RENTAL</v>
      </c>
      <c r="E184" s="18">
        <v>20364</v>
      </c>
      <c r="F184" s="18">
        <v>20464</v>
      </c>
      <c r="G184" s="18">
        <v>20564</v>
      </c>
      <c r="H184" s="18">
        <v>20664</v>
      </c>
      <c r="I184" s="18">
        <v>20764</v>
      </c>
      <c r="J184" s="18">
        <v>20864</v>
      </c>
      <c r="K184" s="18">
        <v>20964</v>
      </c>
      <c r="L184" s="18">
        <v>21064</v>
      </c>
      <c r="M184" s="18">
        <v>21164</v>
      </c>
      <c r="N184" s="18">
        <v>21264</v>
      </c>
      <c r="O184" s="18">
        <v>21364</v>
      </c>
      <c r="P184" s="18">
        <v>21464</v>
      </c>
    </row>
    <row r="185" spans="1:16" x14ac:dyDescent="0.25">
      <c r="A185" s="18">
        <v>2012</v>
      </c>
      <c r="B185" s="74">
        <v>61520000</v>
      </c>
      <c r="C185" s="18" t="s">
        <v>59</v>
      </c>
      <c r="D185" s="18" t="str">
        <f>+VLOOKUP(B185,MAPPING!A:C,3,FALSE)</f>
        <v>OTHER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0</v>
      </c>
    </row>
    <row r="186" spans="1:16" x14ac:dyDescent="0.25">
      <c r="A186" s="18">
        <v>2012</v>
      </c>
      <c r="B186" s="74">
        <v>61521000</v>
      </c>
      <c r="C186" s="18" t="s">
        <v>60</v>
      </c>
      <c r="D186" s="18" t="str">
        <f>+VLOOKUP(B186,MAPPING!A:C,3,FALSE)</f>
        <v>OTHER</v>
      </c>
      <c r="E186" s="18">
        <v>1585.17</v>
      </c>
      <c r="F186" s="18">
        <v>1685.17</v>
      </c>
      <c r="G186" s="18">
        <v>1785.17</v>
      </c>
      <c r="H186" s="18">
        <v>1885.17</v>
      </c>
      <c r="I186" s="18">
        <v>1985.17</v>
      </c>
      <c r="J186" s="18">
        <v>2085.17</v>
      </c>
      <c r="K186" s="18">
        <v>2185.17</v>
      </c>
      <c r="L186" s="18">
        <v>2285.17</v>
      </c>
      <c r="M186" s="18">
        <v>2385.17</v>
      </c>
      <c r="N186" s="18">
        <v>2485.17</v>
      </c>
      <c r="O186" s="18">
        <v>2585.17</v>
      </c>
      <c r="P186" s="18">
        <v>2685.17</v>
      </c>
    </row>
    <row r="187" spans="1:16" x14ac:dyDescent="0.25">
      <c r="A187" s="18">
        <v>2012</v>
      </c>
      <c r="B187" s="74">
        <v>61530000</v>
      </c>
      <c r="C187" s="18" t="s">
        <v>61</v>
      </c>
      <c r="D187" s="18" t="str">
        <f>+VLOOKUP(B187,MAPPING!A:C,3,FALSE)</f>
        <v>OTHER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</row>
    <row r="188" spans="1:16" x14ac:dyDescent="0.25">
      <c r="A188" s="18">
        <v>2012</v>
      </c>
      <c r="B188" s="74">
        <v>61550000</v>
      </c>
      <c r="C188" s="18" t="s">
        <v>62</v>
      </c>
      <c r="D188" s="18" t="str">
        <f>+VLOOKUP(B188,MAPPING!A:C,3,FALSE)</f>
        <v>OTHER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</row>
    <row r="189" spans="1:16" x14ac:dyDescent="0.25">
      <c r="A189" s="18">
        <v>2012</v>
      </c>
      <c r="B189" s="74">
        <v>61551000</v>
      </c>
      <c r="C189" s="18" t="s">
        <v>63</v>
      </c>
      <c r="D189" s="18" t="str">
        <f>+VLOOKUP(B189,MAPPING!A:C,3,FALSE)</f>
        <v>OTHER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</row>
    <row r="190" spans="1:16" x14ac:dyDescent="0.25">
      <c r="A190" s="18">
        <v>2012</v>
      </c>
      <c r="B190" s="74">
        <v>61552000</v>
      </c>
      <c r="C190" s="18" t="s">
        <v>64</v>
      </c>
      <c r="D190" s="18" t="str">
        <f>+VLOOKUP(B190,MAPPING!A:C,3,FALSE)</f>
        <v>OTHER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</row>
    <row r="191" spans="1:16" x14ac:dyDescent="0.25">
      <c r="A191" s="18">
        <v>2012</v>
      </c>
      <c r="B191" s="74">
        <v>61553000</v>
      </c>
      <c r="C191" s="18" t="s">
        <v>65</v>
      </c>
      <c r="D191" s="18" t="str">
        <f>+VLOOKUP(B191,MAPPING!A:C,3,FALSE)</f>
        <v>OTHER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</row>
    <row r="192" spans="1:16" x14ac:dyDescent="0.25">
      <c r="A192" s="18">
        <v>2012</v>
      </c>
      <c r="B192" s="74">
        <v>61554000</v>
      </c>
      <c r="C192" s="18" t="s">
        <v>66</v>
      </c>
      <c r="D192" s="18" t="str">
        <f>+VLOOKUP(B192,MAPPING!A:C,3,FALSE)</f>
        <v>OTHER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0</v>
      </c>
      <c r="P192" s="18">
        <v>0</v>
      </c>
    </row>
    <row r="193" spans="1:16" x14ac:dyDescent="0.25">
      <c r="A193" s="18">
        <v>2012</v>
      </c>
      <c r="B193" s="74">
        <v>61555000</v>
      </c>
      <c r="C193" s="18" t="s">
        <v>67</v>
      </c>
      <c r="D193" s="18" t="str">
        <f>+VLOOKUP(B193,MAPPING!A:C,3,FALSE)</f>
        <v>OTHER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0</v>
      </c>
      <c r="P193" s="18">
        <v>0</v>
      </c>
    </row>
    <row r="194" spans="1:16" x14ac:dyDescent="0.25">
      <c r="A194" s="18">
        <v>2012</v>
      </c>
      <c r="B194" s="74">
        <v>61560000</v>
      </c>
      <c r="C194" s="18" t="s">
        <v>68</v>
      </c>
      <c r="D194" s="18" t="str">
        <f>+VLOOKUP(B194,MAPPING!A:C,3,FALSE)</f>
        <v>OTHER</v>
      </c>
      <c r="E194" s="18">
        <v>8542.15</v>
      </c>
      <c r="F194" s="18">
        <v>8642.15</v>
      </c>
      <c r="G194" s="18">
        <v>8742.15</v>
      </c>
      <c r="H194" s="18">
        <v>8842.15</v>
      </c>
      <c r="I194" s="18">
        <v>8942.15</v>
      </c>
      <c r="J194" s="18">
        <v>9042.15</v>
      </c>
      <c r="K194" s="18">
        <v>9142.15</v>
      </c>
      <c r="L194" s="18">
        <v>9242.15</v>
      </c>
      <c r="M194" s="18">
        <v>9342.15</v>
      </c>
      <c r="N194" s="18">
        <v>9442.15</v>
      </c>
      <c r="O194" s="18">
        <v>9542.15</v>
      </c>
      <c r="P194" s="18">
        <v>9642.15</v>
      </c>
    </row>
    <row r="195" spans="1:16" x14ac:dyDescent="0.25">
      <c r="A195" s="18">
        <v>2012</v>
      </c>
      <c r="B195" s="74">
        <v>61561000</v>
      </c>
      <c r="C195" s="18" t="s">
        <v>69</v>
      </c>
      <c r="D195" s="18" t="str">
        <f>+VLOOKUP(B195,MAPPING!A:C,3,FALSE)</f>
        <v>OTHER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18">
        <v>0</v>
      </c>
    </row>
    <row r="196" spans="1:16" x14ac:dyDescent="0.25">
      <c r="A196" s="18">
        <v>2012</v>
      </c>
      <c r="B196" s="74">
        <v>61562000</v>
      </c>
      <c r="C196" s="18" t="s">
        <v>70</v>
      </c>
      <c r="D196" s="18" t="str">
        <f>+VLOOKUP(B196,MAPPING!A:C,3,FALSE)</f>
        <v>OTHER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0</v>
      </c>
      <c r="P196" s="18">
        <v>0</v>
      </c>
    </row>
    <row r="197" spans="1:16" x14ac:dyDescent="0.25">
      <c r="A197" s="18">
        <v>2012</v>
      </c>
      <c r="B197" s="74">
        <v>61563000</v>
      </c>
      <c r="C197" s="18" t="s">
        <v>601</v>
      </c>
      <c r="D197" s="18" t="str">
        <f>+VLOOKUP(B197,MAPPING!A:C,3,FALSE)</f>
        <v>OTHER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0</v>
      </c>
      <c r="P197" s="18">
        <v>0</v>
      </c>
    </row>
    <row r="198" spans="1:16" x14ac:dyDescent="0.25">
      <c r="A198" s="18">
        <v>2012</v>
      </c>
      <c r="B198" s="74">
        <v>61564000</v>
      </c>
      <c r="C198" s="18" t="s">
        <v>71</v>
      </c>
      <c r="D198" s="18" t="str">
        <f>+VLOOKUP(B198,MAPPING!A:C,3,FALSE)</f>
        <v>OTHER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</row>
    <row r="199" spans="1:16" x14ac:dyDescent="0.25">
      <c r="A199" s="18">
        <v>2012</v>
      </c>
      <c r="B199" s="74">
        <v>61565000</v>
      </c>
      <c r="C199" s="18" t="s">
        <v>72</v>
      </c>
      <c r="D199" s="18" t="str">
        <f>+VLOOKUP(B199,MAPPING!A:C,3,FALSE)</f>
        <v>OTHER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</row>
    <row r="200" spans="1:16" x14ac:dyDescent="0.25">
      <c r="A200" s="18">
        <v>2012</v>
      </c>
      <c r="B200" s="74">
        <v>61566000</v>
      </c>
      <c r="C200" s="18" t="s">
        <v>73</v>
      </c>
      <c r="D200" s="18" t="str">
        <f>+VLOOKUP(B200,MAPPING!A:C,3,FALSE)</f>
        <v>OTHER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</row>
    <row r="201" spans="1:16" x14ac:dyDescent="0.25">
      <c r="A201" s="18">
        <v>2012</v>
      </c>
      <c r="B201" s="74">
        <v>61567000</v>
      </c>
      <c r="C201" s="18" t="s">
        <v>74</v>
      </c>
      <c r="D201" s="18" t="str">
        <f>+VLOOKUP(B201,MAPPING!A:C,3,FALSE)</f>
        <v>OTHER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</row>
    <row r="202" spans="1:16" x14ac:dyDescent="0.25">
      <c r="A202" s="18">
        <v>2012</v>
      </c>
      <c r="B202" s="74">
        <v>61568000</v>
      </c>
      <c r="C202" s="18" t="s">
        <v>75</v>
      </c>
      <c r="D202" s="18" t="str">
        <f>+VLOOKUP(B202,MAPPING!A:C,3,FALSE)</f>
        <v>OTHER</v>
      </c>
      <c r="E202" s="18">
        <v>-185.42</v>
      </c>
      <c r="F202" s="18">
        <v>-85.419999999999987</v>
      </c>
      <c r="G202" s="18">
        <v>14.580000000000013</v>
      </c>
      <c r="H202" s="18">
        <v>114.58000000000001</v>
      </c>
      <c r="I202" s="18">
        <v>214.58</v>
      </c>
      <c r="J202" s="18">
        <v>314.58000000000004</v>
      </c>
      <c r="K202" s="18">
        <v>414.58000000000004</v>
      </c>
      <c r="L202" s="18">
        <v>514.58000000000004</v>
      </c>
      <c r="M202" s="18">
        <v>614.58000000000004</v>
      </c>
      <c r="N202" s="18">
        <v>714.58</v>
      </c>
      <c r="O202" s="18">
        <v>814.58</v>
      </c>
      <c r="P202" s="18">
        <v>914.58</v>
      </c>
    </row>
    <row r="203" spans="1:16" x14ac:dyDescent="0.25">
      <c r="A203" s="18">
        <v>2012</v>
      </c>
      <c r="B203" s="74">
        <v>61569000</v>
      </c>
      <c r="C203" s="18" t="s">
        <v>76</v>
      </c>
      <c r="D203" s="18" t="str">
        <f>+VLOOKUP(B203,MAPPING!A:C,3,FALSE)</f>
        <v>OTHER</v>
      </c>
      <c r="E203" s="18">
        <v>1162.6400000000001</v>
      </c>
      <c r="F203" s="18">
        <v>1262.6400000000001</v>
      </c>
      <c r="G203" s="18">
        <v>1362.64</v>
      </c>
      <c r="H203" s="18">
        <v>1462.64</v>
      </c>
      <c r="I203" s="18">
        <v>1562.64</v>
      </c>
      <c r="J203" s="18">
        <v>1662.64</v>
      </c>
      <c r="K203" s="18">
        <v>1762.64</v>
      </c>
      <c r="L203" s="18">
        <v>1862.64</v>
      </c>
      <c r="M203" s="18">
        <v>1962.64</v>
      </c>
      <c r="N203" s="18">
        <v>2062.6400000000003</v>
      </c>
      <c r="O203" s="18">
        <v>2162.6400000000003</v>
      </c>
      <c r="P203" s="18">
        <v>2262.6400000000003</v>
      </c>
    </row>
    <row r="204" spans="1:16" x14ac:dyDescent="0.25">
      <c r="A204" s="18">
        <v>2012</v>
      </c>
      <c r="B204" s="74">
        <v>61600000</v>
      </c>
      <c r="C204" s="18" t="s">
        <v>77</v>
      </c>
      <c r="D204" s="18" t="str">
        <f>+VLOOKUP(B204,MAPPING!A:C,3,FALSE)</f>
        <v>OTHER</v>
      </c>
      <c r="E204" s="18">
        <v>425.74</v>
      </c>
      <c r="F204" s="18">
        <v>525.74</v>
      </c>
      <c r="G204" s="18">
        <v>625.74</v>
      </c>
      <c r="H204" s="18">
        <v>725.74</v>
      </c>
      <c r="I204" s="18">
        <v>825.74</v>
      </c>
      <c r="J204" s="18">
        <v>925.74</v>
      </c>
      <c r="K204" s="18">
        <v>1025.74</v>
      </c>
      <c r="L204" s="18">
        <v>1125.74</v>
      </c>
      <c r="M204" s="18">
        <v>1225.74</v>
      </c>
      <c r="N204" s="18">
        <v>1325.74</v>
      </c>
      <c r="O204" s="18">
        <v>1425.74</v>
      </c>
      <c r="P204" s="18">
        <v>1525.74</v>
      </c>
    </row>
    <row r="205" spans="1:16" x14ac:dyDescent="0.25">
      <c r="A205" s="18">
        <v>2012</v>
      </c>
      <c r="B205" s="74">
        <v>61610000</v>
      </c>
      <c r="C205" s="18" t="s">
        <v>78</v>
      </c>
      <c r="D205" s="18" t="str">
        <f>+VLOOKUP(B205,MAPPING!A:C,3,FALSE)</f>
        <v>OTHER</v>
      </c>
      <c r="E205" s="18">
        <v>21877.69</v>
      </c>
      <c r="F205" s="18">
        <v>21977.69</v>
      </c>
      <c r="G205" s="18">
        <v>22077.69</v>
      </c>
      <c r="H205" s="18">
        <v>22177.69</v>
      </c>
      <c r="I205" s="18">
        <v>22277.69</v>
      </c>
      <c r="J205" s="18">
        <v>22377.69</v>
      </c>
      <c r="K205" s="18">
        <v>22477.69</v>
      </c>
      <c r="L205" s="18">
        <v>22577.69</v>
      </c>
      <c r="M205" s="18">
        <v>22677.69</v>
      </c>
      <c r="N205" s="18">
        <v>22777.69</v>
      </c>
      <c r="O205" s="18">
        <v>22877.69</v>
      </c>
      <c r="P205" s="18">
        <v>22977.69</v>
      </c>
    </row>
    <row r="206" spans="1:16" x14ac:dyDescent="0.25">
      <c r="A206" s="18">
        <v>2012</v>
      </c>
      <c r="B206" s="74">
        <v>61620000</v>
      </c>
      <c r="C206" s="18" t="s">
        <v>79</v>
      </c>
      <c r="D206" s="18" t="str">
        <f>+VLOOKUP(B206,MAPPING!A:C,3,FALSE)</f>
        <v>OTHER</v>
      </c>
      <c r="E206" s="18">
        <v>1346</v>
      </c>
      <c r="F206" s="18">
        <v>1446</v>
      </c>
      <c r="G206" s="18">
        <v>1546</v>
      </c>
      <c r="H206" s="18">
        <v>1646</v>
      </c>
      <c r="I206" s="18">
        <v>1746</v>
      </c>
      <c r="J206" s="18">
        <v>1846</v>
      </c>
      <c r="K206" s="18">
        <v>1946</v>
      </c>
      <c r="L206" s="18">
        <v>2046</v>
      </c>
      <c r="M206" s="18">
        <v>2146</v>
      </c>
      <c r="N206" s="18">
        <v>2246</v>
      </c>
      <c r="O206" s="18">
        <v>2346</v>
      </c>
      <c r="P206" s="18">
        <v>2446</v>
      </c>
    </row>
    <row r="207" spans="1:16" x14ac:dyDescent="0.25">
      <c r="A207" s="18">
        <v>2012</v>
      </c>
      <c r="B207" s="74">
        <v>61630000</v>
      </c>
      <c r="C207" s="18" t="s">
        <v>80</v>
      </c>
      <c r="D207" s="18" t="str">
        <f>+VLOOKUP(B207,MAPPING!A:C,3,FALSE)</f>
        <v>OTHER</v>
      </c>
      <c r="E207" s="18">
        <v>499</v>
      </c>
      <c r="F207" s="18">
        <v>599</v>
      </c>
      <c r="G207" s="18">
        <v>699</v>
      </c>
      <c r="H207" s="18">
        <v>799</v>
      </c>
      <c r="I207" s="18">
        <v>899</v>
      </c>
      <c r="J207" s="18">
        <v>999</v>
      </c>
      <c r="K207" s="18">
        <v>1099</v>
      </c>
      <c r="L207" s="18">
        <v>1199</v>
      </c>
      <c r="M207" s="18">
        <v>1299</v>
      </c>
      <c r="N207" s="18">
        <v>1399</v>
      </c>
      <c r="O207" s="18">
        <v>1499</v>
      </c>
      <c r="P207" s="18">
        <v>1599</v>
      </c>
    </row>
    <row r="208" spans="1:16" x14ac:dyDescent="0.25">
      <c r="A208" s="18">
        <v>2012</v>
      </c>
      <c r="B208" s="74">
        <v>61640000</v>
      </c>
      <c r="C208" s="18" t="s">
        <v>81</v>
      </c>
      <c r="D208" s="18" t="str">
        <f>+VLOOKUP(B208,MAPPING!A:C,3,FALSE)</f>
        <v>OTHER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</row>
    <row r="209" spans="1:16" x14ac:dyDescent="0.25">
      <c r="A209" s="18">
        <v>2012</v>
      </c>
      <c r="B209" s="74">
        <v>61650000</v>
      </c>
      <c r="C209" s="18" t="s">
        <v>82</v>
      </c>
      <c r="D209" s="18" t="str">
        <f>+VLOOKUP(B209,MAPPING!A:C,3,FALSE)</f>
        <v>OTHER</v>
      </c>
      <c r="E209" s="18">
        <v>-476</v>
      </c>
      <c r="F209" s="18">
        <v>-376</v>
      </c>
      <c r="G209" s="18">
        <v>-276</v>
      </c>
      <c r="H209" s="18">
        <v>-176</v>
      </c>
      <c r="I209" s="18">
        <v>-76</v>
      </c>
      <c r="J209" s="18">
        <v>24</v>
      </c>
      <c r="K209" s="18">
        <v>124</v>
      </c>
      <c r="L209" s="18">
        <v>224</v>
      </c>
      <c r="M209" s="18">
        <v>324</v>
      </c>
      <c r="N209" s="18">
        <v>424</v>
      </c>
      <c r="O209" s="18">
        <v>524</v>
      </c>
      <c r="P209" s="18">
        <v>624</v>
      </c>
    </row>
    <row r="210" spans="1:16" x14ac:dyDescent="0.25">
      <c r="A210" s="18">
        <v>2012</v>
      </c>
      <c r="B210" s="74">
        <v>61700000</v>
      </c>
      <c r="C210" s="18" t="s">
        <v>83</v>
      </c>
      <c r="D210" s="18" t="str">
        <f>+VLOOKUP(B210,MAPPING!A:C,3,FALSE)</f>
        <v>OTHER</v>
      </c>
      <c r="E210" s="18">
        <v>0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0</v>
      </c>
      <c r="O210" s="18">
        <v>0</v>
      </c>
      <c r="P210" s="18">
        <v>0</v>
      </c>
    </row>
    <row r="211" spans="1:16" x14ac:dyDescent="0.25">
      <c r="A211" s="18">
        <v>2012</v>
      </c>
      <c r="B211" s="74">
        <v>61810000</v>
      </c>
      <c r="C211" s="18" t="s">
        <v>84</v>
      </c>
      <c r="D211" s="18" t="str">
        <f>+VLOOKUP(B211,MAPPING!A:C,3,FALSE)</f>
        <v>OTHER</v>
      </c>
      <c r="E211" s="18">
        <v>-567.19000000000005</v>
      </c>
      <c r="F211" s="18">
        <v>-467.19000000000005</v>
      </c>
      <c r="G211" s="18">
        <v>-367.19000000000005</v>
      </c>
      <c r="H211" s="18">
        <v>-267.19000000000005</v>
      </c>
      <c r="I211" s="18">
        <v>-167.19000000000005</v>
      </c>
      <c r="J211" s="18">
        <v>-67.190000000000055</v>
      </c>
      <c r="K211" s="18">
        <v>32.809999999999945</v>
      </c>
      <c r="L211" s="18">
        <v>132.80999999999995</v>
      </c>
      <c r="M211" s="18">
        <v>232.80999999999995</v>
      </c>
      <c r="N211" s="18">
        <v>332.80999999999995</v>
      </c>
      <c r="O211" s="18">
        <v>432.80999999999995</v>
      </c>
      <c r="P211" s="18">
        <v>532.80999999999995</v>
      </c>
    </row>
    <row r="212" spans="1:16" x14ac:dyDescent="0.25">
      <c r="A212" s="18">
        <v>2012</v>
      </c>
      <c r="B212" s="74">
        <v>61811000</v>
      </c>
      <c r="C212" s="18" t="s">
        <v>85</v>
      </c>
      <c r="D212" s="18" t="str">
        <f>+VLOOKUP(B212,MAPPING!A:C,3,FALSE)</f>
        <v>OTHER</v>
      </c>
      <c r="E212" s="18">
        <v>346</v>
      </c>
      <c r="F212" s="18">
        <v>446</v>
      </c>
      <c r="G212" s="18">
        <v>546</v>
      </c>
      <c r="H212" s="18">
        <v>646</v>
      </c>
      <c r="I212" s="18">
        <v>746</v>
      </c>
      <c r="J212" s="18">
        <v>846</v>
      </c>
      <c r="K212" s="18">
        <v>946</v>
      </c>
      <c r="L212" s="18">
        <v>1046</v>
      </c>
      <c r="M212" s="18">
        <v>1146</v>
      </c>
      <c r="N212" s="18">
        <v>1246</v>
      </c>
      <c r="O212" s="18">
        <v>1346</v>
      </c>
      <c r="P212" s="18">
        <v>1446</v>
      </c>
    </row>
    <row r="213" spans="1:16" x14ac:dyDescent="0.25">
      <c r="A213" s="18">
        <v>2012</v>
      </c>
      <c r="B213" s="74">
        <v>61850000</v>
      </c>
      <c r="C213" s="18" t="s">
        <v>86</v>
      </c>
      <c r="D213" s="18" t="str">
        <f>+VLOOKUP(B213,MAPPING!A:C,3,FALSE)</f>
        <v>OTHER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0</v>
      </c>
      <c r="P213" s="18">
        <v>0</v>
      </c>
    </row>
    <row r="214" spans="1:16" x14ac:dyDescent="0.25">
      <c r="A214" s="18">
        <v>2012</v>
      </c>
      <c r="B214" s="74">
        <v>62110000</v>
      </c>
      <c r="C214" s="18" t="s">
        <v>87</v>
      </c>
      <c r="D214" s="18" t="str">
        <f>+VLOOKUP(B214,MAPPING!A:C,3,FALSE)</f>
        <v>OTHER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0</v>
      </c>
      <c r="P214" s="18">
        <v>0</v>
      </c>
    </row>
    <row r="215" spans="1:16" x14ac:dyDescent="0.25">
      <c r="A215" s="18">
        <v>2012</v>
      </c>
      <c r="B215" s="74">
        <v>62211000</v>
      </c>
      <c r="C215" s="18" t="s">
        <v>571</v>
      </c>
      <c r="D215" s="18" t="str">
        <f>+VLOOKUP(B215,MAPPING!A:C,3,FALSE)</f>
        <v>FEE RETROCESSIONS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</row>
    <row r="216" spans="1:16" x14ac:dyDescent="0.25">
      <c r="A216" s="18">
        <v>2012</v>
      </c>
      <c r="B216" s="74">
        <v>62220000</v>
      </c>
      <c r="C216" s="18" t="s">
        <v>571</v>
      </c>
      <c r="D216" s="18" t="str">
        <f>+VLOOKUP(B216,MAPPING!A:C,3,FALSE)</f>
        <v>FEE RETROCESSIONS</v>
      </c>
      <c r="E216" s="18">
        <v>4592.59</v>
      </c>
      <c r="F216" s="18">
        <v>4692.59</v>
      </c>
      <c r="G216" s="18">
        <v>4792.59</v>
      </c>
      <c r="H216" s="18">
        <v>4892.59</v>
      </c>
      <c r="I216" s="18">
        <v>4992.59</v>
      </c>
      <c r="J216" s="18">
        <v>5092.59</v>
      </c>
      <c r="K216" s="18">
        <v>5192.59</v>
      </c>
      <c r="L216" s="18">
        <v>5292.59</v>
      </c>
      <c r="M216" s="18">
        <v>5392.59</v>
      </c>
      <c r="N216" s="18">
        <v>5492.59</v>
      </c>
      <c r="O216" s="18">
        <v>5592.59</v>
      </c>
      <c r="P216" s="18">
        <v>5692.59</v>
      </c>
    </row>
    <row r="217" spans="1:16" x14ac:dyDescent="0.25">
      <c r="A217" s="18">
        <v>2012</v>
      </c>
      <c r="B217" s="74">
        <v>62221000</v>
      </c>
      <c r="C217" s="18" t="s">
        <v>571</v>
      </c>
      <c r="D217" s="18" t="str">
        <f>+VLOOKUP(B217,MAPPING!A:C,3,FALSE)</f>
        <v>FEE RETROCESSIONS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0</v>
      </c>
      <c r="P217" s="18">
        <v>0</v>
      </c>
    </row>
    <row r="218" spans="1:16" x14ac:dyDescent="0.25">
      <c r="A218" s="18">
        <v>2012</v>
      </c>
      <c r="B218" s="74">
        <v>62222000</v>
      </c>
      <c r="C218" s="18" t="s">
        <v>571</v>
      </c>
      <c r="D218" s="18" t="str">
        <f>+VLOOKUP(B218,MAPPING!A:C,3,FALSE)</f>
        <v>FEE RETROCESSIONS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0</v>
      </c>
      <c r="P218" s="18">
        <v>0</v>
      </c>
    </row>
    <row r="219" spans="1:16" x14ac:dyDescent="0.25">
      <c r="A219" s="18">
        <v>2012</v>
      </c>
      <c r="B219" s="74">
        <v>62222100</v>
      </c>
      <c r="C219" s="18" t="s">
        <v>571</v>
      </c>
      <c r="D219" s="18" t="str">
        <f>+VLOOKUP(B219,MAPPING!A:C,3,FALSE)</f>
        <v>FEE RETROCESSIONS</v>
      </c>
      <c r="E219" s="18">
        <v>1854.32</v>
      </c>
      <c r="F219" s="18">
        <v>1954.32</v>
      </c>
      <c r="G219" s="18">
        <v>2054.3199999999997</v>
      </c>
      <c r="H219" s="18">
        <v>2154.3199999999997</v>
      </c>
      <c r="I219" s="18">
        <v>2254.3199999999997</v>
      </c>
      <c r="J219" s="18">
        <v>2354.3199999999997</v>
      </c>
      <c r="K219" s="18">
        <v>2454.3199999999997</v>
      </c>
      <c r="L219" s="18">
        <v>2554.3199999999997</v>
      </c>
      <c r="M219" s="18">
        <v>2654.3199999999997</v>
      </c>
      <c r="N219" s="18">
        <v>2754.3199999999997</v>
      </c>
      <c r="O219" s="18">
        <v>2854.3199999999997</v>
      </c>
      <c r="P219" s="18">
        <v>2954.3199999999997</v>
      </c>
    </row>
    <row r="220" spans="1:16" x14ac:dyDescent="0.25">
      <c r="A220" s="18">
        <v>2012</v>
      </c>
      <c r="B220" s="74">
        <v>62222200</v>
      </c>
      <c r="C220" s="18" t="s">
        <v>571</v>
      </c>
      <c r="D220" s="18" t="str">
        <f>+VLOOKUP(B220,MAPPING!A:C,3,FALSE)</f>
        <v>FEE RETROCESSIONS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0</v>
      </c>
      <c r="P220" s="18">
        <v>0</v>
      </c>
    </row>
    <row r="221" spans="1:16" x14ac:dyDescent="0.25">
      <c r="A221" s="18">
        <v>2012</v>
      </c>
      <c r="B221" s="74">
        <v>62222600</v>
      </c>
      <c r="C221" s="18" t="s">
        <v>571</v>
      </c>
      <c r="D221" s="18" t="str">
        <f>+VLOOKUP(B221,MAPPING!A:C,3,FALSE)</f>
        <v>FEE RETROCESSIONS</v>
      </c>
      <c r="E221" s="18">
        <v>185.5</v>
      </c>
      <c r="F221" s="18">
        <v>285.5</v>
      </c>
      <c r="G221" s="18">
        <v>385.5</v>
      </c>
      <c r="H221" s="18">
        <v>485.5</v>
      </c>
      <c r="I221" s="18">
        <v>585.5</v>
      </c>
      <c r="J221" s="18">
        <v>685.5</v>
      </c>
      <c r="K221" s="18">
        <v>785.5</v>
      </c>
      <c r="L221" s="18">
        <v>885.5</v>
      </c>
      <c r="M221" s="18">
        <v>985.5</v>
      </c>
      <c r="N221" s="18">
        <v>1085.5</v>
      </c>
      <c r="O221" s="18">
        <v>1185.5</v>
      </c>
      <c r="P221" s="18">
        <v>1285.5</v>
      </c>
    </row>
    <row r="222" spans="1:16" x14ac:dyDescent="0.25">
      <c r="A222" s="18">
        <v>2012</v>
      </c>
      <c r="B222" s="74">
        <v>62222800</v>
      </c>
      <c r="C222" s="18" t="s">
        <v>571</v>
      </c>
      <c r="D222" s="18" t="str">
        <f>+VLOOKUP(B222,MAPPING!A:C,3,FALSE)</f>
        <v>FEE RETROCESSIONS</v>
      </c>
      <c r="E222" s="18">
        <v>0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0</v>
      </c>
      <c r="P222" s="18">
        <v>0</v>
      </c>
    </row>
    <row r="223" spans="1:16" x14ac:dyDescent="0.25">
      <c r="A223" s="18">
        <v>2012</v>
      </c>
      <c r="B223" s="74">
        <v>62222810</v>
      </c>
      <c r="C223" s="18" t="s">
        <v>571</v>
      </c>
      <c r="D223" s="18" t="str">
        <f>+VLOOKUP(B223,MAPPING!A:C,3,FALSE)</f>
        <v>FEE RETROCESSIONS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0</v>
      </c>
      <c r="P223" s="18">
        <v>0</v>
      </c>
    </row>
    <row r="224" spans="1:16" x14ac:dyDescent="0.25">
      <c r="A224" s="18">
        <v>2012</v>
      </c>
      <c r="B224" s="74">
        <v>62222820</v>
      </c>
      <c r="C224" s="18" t="s">
        <v>571</v>
      </c>
      <c r="D224" s="18" t="str">
        <f>+VLOOKUP(B224,MAPPING!A:C,3,FALSE)</f>
        <v>FEE RETROCESSIONS</v>
      </c>
      <c r="E224" s="18">
        <v>75.84</v>
      </c>
      <c r="F224" s="18">
        <v>175.84</v>
      </c>
      <c r="G224" s="18">
        <v>275.84000000000003</v>
      </c>
      <c r="H224" s="18">
        <v>375.84000000000003</v>
      </c>
      <c r="I224" s="18">
        <v>475.84000000000003</v>
      </c>
      <c r="J224" s="18">
        <v>575.84</v>
      </c>
      <c r="K224" s="18">
        <v>675.84</v>
      </c>
      <c r="L224" s="18">
        <v>775.84</v>
      </c>
      <c r="M224" s="18">
        <v>875.84</v>
      </c>
      <c r="N224" s="18">
        <v>975.84</v>
      </c>
      <c r="O224" s="18">
        <v>1075.8400000000001</v>
      </c>
      <c r="P224" s="18">
        <v>1175.8400000000001</v>
      </c>
    </row>
    <row r="225" spans="1:16" x14ac:dyDescent="0.25">
      <c r="A225" s="18">
        <v>2012</v>
      </c>
      <c r="B225" s="74">
        <v>62222830</v>
      </c>
      <c r="C225" s="18" t="s">
        <v>571</v>
      </c>
      <c r="D225" s="18" t="str">
        <f>+VLOOKUP(B225,MAPPING!A:C,3,FALSE)</f>
        <v>FEE RETROCESSIONS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0</v>
      </c>
      <c r="P225" s="18">
        <v>0</v>
      </c>
    </row>
    <row r="226" spans="1:16" x14ac:dyDescent="0.25">
      <c r="A226" s="18">
        <v>2012</v>
      </c>
      <c r="B226" s="74">
        <v>62222840</v>
      </c>
      <c r="C226" s="18" t="s">
        <v>571</v>
      </c>
      <c r="D226" s="18" t="str">
        <f>+VLOOKUP(B226,MAPPING!A:C,3,FALSE)</f>
        <v>FEE RETROCESSIONS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0</v>
      </c>
      <c r="P226" s="18">
        <v>0</v>
      </c>
    </row>
    <row r="227" spans="1:16" x14ac:dyDescent="0.25">
      <c r="A227" s="18">
        <v>2012</v>
      </c>
      <c r="B227" s="74">
        <v>62222850</v>
      </c>
      <c r="C227" s="18" t="s">
        <v>571</v>
      </c>
      <c r="D227" s="18" t="str">
        <f>+VLOOKUP(B227,MAPPING!A:C,3,FALSE)</f>
        <v>FEE RETROCESSIONS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18">
        <v>0</v>
      </c>
      <c r="L227" s="18">
        <v>0</v>
      </c>
      <c r="M227" s="18">
        <v>0</v>
      </c>
      <c r="N227" s="18">
        <v>0</v>
      </c>
      <c r="O227" s="18">
        <v>0</v>
      </c>
      <c r="P227" s="18">
        <v>0</v>
      </c>
    </row>
    <row r="228" spans="1:16" x14ac:dyDescent="0.25">
      <c r="A228" s="18">
        <v>2012</v>
      </c>
      <c r="B228" s="74">
        <v>62222860</v>
      </c>
      <c r="C228" s="18" t="s">
        <v>571</v>
      </c>
      <c r="D228" s="18" t="str">
        <f>+VLOOKUP(B228,MAPPING!A:C,3,FALSE)</f>
        <v>FEE RETROCESSIONS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0</v>
      </c>
      <c r="P228" s="18">
        <v>0</v>
      </c>
    </row>
    <row r="229" spans="1:16" x14ac:dyDescent="0.25">
      <c r="A229" s="18">
        <v>2012</v>
      </c>
      <c r="B229" s="74">
        <v>62222870</v>
      </c>
      <c r="C229" s="18" t="s">
        <v>571</v>
      </c>
      <c r="D229" s="18" t="str">
        <f>+VLOOKUP(B229,MAPPING!A:C,3,FALSE)</f>
        <v>FEE RETROCESSIONS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0</v>
      </c>
      <c r="P229" s="18">
        <v>0</v>
      </c>
    </row>
    <row r="230" spans="1:16" x14ac:dyDescent="0.25">
      <c r="A230" s="18">
        <v>2012</v>
      </c>
      <c r="B230" s="74">
        <v>62222880</v>
      </c>
      <c r="C230" s="18" t="s">
        <v>571</v>
      </c>
      <c r="D230" s="18" t="str">
        <f>+VLOOKUP(B230,MAPPING!A:C,3,FALSE)</f>
        <v>FEE RETROCESSIONS</v>
      </c>
      <c r="E230" s="18">
        <v>795829.26</v>
      </c>
      <c r="F230" s="18">
        <v>795929.26</v>
      </c>
      <c r="G230" s="18">
        <v>796029.26</v>
      </c>
      <c r="H230" s="18">
        <v>796129.26</v>
      </c>
      <c r="I230" s="18">
        <v>796229.26</v>
      </c>
      <c r="J230" s="18">
        <v>796329.26</v>
      </c>
      <c r="K230" s="18">
        <v>796429.26</v>
      </c>
      <c r="L230" s="18">
        <v>796529.26</v>
      </c>
      <c r="M230" s="18">
        <v>796629.26</v>
      </c>
      <c r="N230" s="18">
        <v>796729.26</v>
      </c>
      <c r="O230" s="18">
        <v>796829.26</v>
      </c>
      <c r="P230" s="18">
        <v>796929.26</v>
      </c>
    </row>
    <row r="231" spans="1:16" x14ac:dyDescent="0.25">
      <c r="A231" s="18">
        <v>2012</v>
      </c>
      <c r="B231" s="74">
        <v>62223000</v>
      </c>
      <c r="C231" s="18" t="s">
        <v>571</v>
      </c>
      <c r="D231" s="18" t="str">
        <f>+VLOOKUP(B231,MAPPING!A:C,3,FALSE)</f>
        <v>FEE RETROCESSIONS</v>
      </c>
      <c r="E231" s="18">
        <v>0</v>
      </c>
      <c r="F231" s="18">
        <v>0</v>
      </c>
      <c r="G231" s="18">
        <v>0</v>
      </c>
      <c r="H231" s="18">
        <v>0</v>
      </c>
      <c r="I231" s="18">
        <v>0</v>
      </c>
      <c r="J231" s="18">
        <v>0</v>
      </c>
      <c r="K231" s="18">
        <v>0</v>
      </c>
      <c r="L231" s="18">
        <v>0</v>
      </c>
      <c r="M231" s="18">
        <v>0</v>
      </c>
      <c r="N231" s="18">
        <v>0</v>
      </c>
      <c r="O231" s="18">
        <v>0</v>
      </c>
      <c r="P231" s="18">
        <v>0</v>
      </c>
    </row>
    <row r="232" spans="1:16" x14ac:dyDescent="0.25">
      <c r="A232" s="18">
        <v>2012</v>
      </c>
      <c r="B232" s="74">
        <v>62224000</v>
      </c>
      <c r="C232" s="18" t="s">
        <v>571</v>
      </c>
      <c r="D232" s="18" t="str">
        <f>+VLOOKUP(B232,MAPPING!A:C,3,FALSE)</f>
        <v>FEE RETROCESSIONS</v>
      </c>
      <c r="E232" s="18">
        <v>1250</v>
      </c>
      <c r="F232" s="18">
        <v>1350</v>
      </c>
      <c r="G232" s="18">
        <v>1450</v>
      </c>
      <c r="H232" s="18">
        <v>1550</v>
      </c>
      <c r="I232" s="18">
        <v>1650</v>
      </c>
      <c r="J232" s="18">
        <v>1750</v>
      </c>
      <c r="K232" s="18">
        <v>1850</v>
      </c>
      <c r="L232" s="18">
        <v>1950</v>
      </c>
      <c r="M232" s="18">
        <v>2050</v>
      </c>
      <c r="N232" s="18">
        <v>2150</v>
      </c>
      <c r="O232" s="18">
        <v>2250</v>
      </c>
      <c r="P232" s="18">
        <v>2350</v>
      </c>
    </row>
    <row r="233" spans="1:16" x14ac:dyDescent="0.25">
      <c r="A233" s="18">
        <v>2012</v>
      </c>
      <c r="B233" s="74">
        <v>62225000</v>
      </c>
      <c r="C233" s="18" t="s">
        <v>571</v>
      </c>
      <c r="D233" s="18" t="str">
        <f>+VLOOKUP(B233,MAPPING!A:C,3,FALSE)</f>
        <v>FEE RETROCESSIONS</v>
      </c>
      <c r="E233" s="18">
        <v>400</v>
      </c>
      <c r="F233" s="18">
        <v>500</v>
      </c>
      <c r="G233" s="18">
        <v>600</v>
      </c>
      <c r="H233" s="18">
        <v>700</v>
      </c>
      <c r="I233" s="18">
        <v>800</v>
      </c>
      <c r="J233" s="18">
        <v>900</v>
      </c>
      <c r="K233" s="18">
        <v>1000</v>
      </c>
      <c r="L233" s="18">
        <v>1100</v>
      </c>
      <c r="M233" s="18">
        <v>1200</v>
      </c>
      <c r="N233" s="18">
        <v>1300</v>
      </c>
      <c r="O233" s="18">
        <v>1400</v>
      </c>
      <c r="P233" s="18">
        <v>1500</v>
      </c>
    </row>
    <row r="234" spans="1:16" x14ac:dyDescent="0.25">
      <c r="A234" s="18">
        <v>2012</v>
      </c>
      <c r="B234" s="74">
        <v>62225500</v>
      </c>
      <c r="C234" s="18" t="s">
        <v>571</v>
      </c>
      <c r="D234" s="18" t="str">
        <f>+VLOOKUP(B234,MAPPING!A:C,3,FALSE)</f>
        <v>FEE RETROCESSIONS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0</v>
      </c>
      <c r="O234" s="18">
        <v>0</v>
      </c>
      <c r="P234" s="18">
        <v>0</v>
      </c>
    </row>
    <row r="235" spans="1:16" x14ac:dyDescent="0.25">
      <c r="A235" s="18">
        <v>2012</v>
      </c>
      <c r="B235" s="74">
        <v>62226000</v>
      </c>
      <c r="C235" s="18" t="s">
        <v>571</v>
      </c>
      <c r="D235" s="18" t="str">
        <f>+VLOOKUP(B235,MAPPING!A:C,3,FALSE)</f>
        <v>FEE RETROCESSIONS</v>
      </c>
      <c r="E235" s="18">
        <v>0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8">
        <v>0</v>
      </c>
      <c r="N235" s="18">
        <v>0</v>
      </c>
      <c r="O235" s="18">
        <v>0</v>
      </c>
      <c r="P235" s="18">
        <v>0</v>
      </c>
    </row>
    <row r="236" spans="1:16" x14ac:dyDescent="0.25">
      <c r="A236" s="18">
        <v>2012</v>
      </c>
      <c r="B236" s="74">
        <v>62230000</v>
      </c>
      <c r="C236" s="18" t="s">
        <v>571</v>
      </c>
      <c r="D236" s="18" t="str">
        <f>+VLOOKUP(B236,MAPPING!A:C,3,FALSE)</f>
        <v>FEE RETROCESSIONS</v>
      </c>
      <c r="E236" s="18">
        <v>0</v>
      </c>
      <c r="F236" s="18">
        <v>0</v>
      </c>
      <c r="G236" s="18">
        <v>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0</v>
      </c>
      <c r="P236" s="18">
        <v>0</v>
      </c>
    </row>
    <row r="237" spans="1:16" x14ac:dyDescent="0.25">
      <c r="A237" s="18">
        <v>2012</v>
      </c>
      <c r="B237" s="74">
        <v>62240000</v>
      </c>
      <c r="C237" s="18" t="s">
        <v>571</v>
      </c>
      <c r="D237" s="18" t="str">
        <f>+VLOOKUP(B237,MAPPING!A:C,3,FALSE)</f>
        <v>FEE RETROCESSIONS</v>
      </c>
      <c r="E237" s="18">
        <v>424</v>
      </c>
      <c r="F237" s="18">
        <v>524</v>
      </c>
      <c r="G237" s="18">
        <v>624</v>
      </c>
      <c r="H237" s="18">
        <v>724</v>
      </c>
      <c r="I237" s="18">
        <v>824</v>
      </c>
      <c r="J237" s="18">
        <v>924</v>
      </c>
      <c r="K237" s="18">
        <v>1024</v>
      </c>
      <c r="L237" s="18">
        <v>1124</v>
      </c>
      <c r="M237" s="18">
        <v>1224</v>
      </c>
      <c r="N237" s="18">
        <v>1324</v>
      </c>
      <c r="O237" s="18">
        <v>1424</v>
      </c>
      <c r="P237" s="18">
        <v>1524</v>
      </c>
    </row>
    <row r="238" spans="1:16" x14ac:dyDescent="0.25">
      <c r="A238" s="18">
        <v>2012</v>
      </c>
      <c r="B238" s="74">
        <v>62260000</v>
      </c>
      <c r="C238" s="18" t="s">
        <v>572</v>
      </c>
      <c r="D238" s="18" t="str">
        <f>+VLOOKUP(B238,MAPPING!A:C,3,FALSE)</f>
        <v>MIDDLEMEN REMUNERATIONS</v>
      </c>
      <c r="E238" s="18">
        <v>0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18">
        <v>0</v>
      </c>
      <c r="L238" s="18">
        <v>0</v>
      </c>
      <c r="M238" s="18">
        <v>0</v>
      </c>
      <c r="N238" s="18">
        <v>0</v>
      </c>
      <c r="O238" s="18">
        <v>0</v>
      </c>
      <c r="P238" s="18">
        <v>0</v>
      </c>
    </row>
    <row r="239" spans="1:16" x14ac:dyDescent="0.25">
      <c r="A239" s="18">
        <v>2012</v>
      </c>
      <c r="B239" s="74">
        <v>62260500</v>
      </c>
      <c r="C239" s="18" t="s">
        <v>572</v>
      </c>
      <c r="D239" s="18" t="str">
        <f>+VLOOKUP(B239,MAPPING!A:C,3,FALSE)</f>
        <v>MIDDLEMEN REMUNERATIONS</v>
      </c>
      <c r="E239" s="18">
        <v>0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0</v>
      </c>
      <c r="L239" s="18">
        <v>0</v>
      </c>
      <c r="M239" s="18">
        <v>0</v>
      </c>
      <c r="N239" s="18">
        <v>0</v>
      </c>
      <c r="O239" s="18">
        <v>0</v>
      </c>
      <c r="P239" s="18">
        <v>0</v>
      </c>
    </row>
    <row r="240" spans="1:16" x14ac:dyDescent="0.25">
      <c r="A240" s="18">
        <v>2012</v>
      </c>
      <c r="B240" s="74">
        <v>62260600</v>
      </c>
      <c r="C240" s="18" t="s">
        <v>572</v>
      </c>
      <c r="D240" s="18" t="str">
        <f>+VLOOKUP(B240,MAPPING!A:C,3,FALSE)</f>
        <v>MIDDLEMEN REMUNERATIONS</v>
      </c>
      <c r="E240" s="18">
        <v>926.52</v>
      </c>
      <c r="F240" s="18">
        <v>1026.52</v>
      </c>
      <c r="G240" s="18">
        <v>1126.52</v>
      </c>
      <c r="H240" s="18">
        <v>1226.52</v>
      </c>
      <c r="I240" s="18">
        <v>1326.52</v>
      </c>
      <c r="J240" s="18">
        <v>1426.52</v>
      </c>
      <c r="K240" s="18">
        <v>1526.52</v>
      </c>
      <c r="L240" s="18">
        <v>1626.52</v>
      </c>
      <c r="M240" s="18">
        <v>1726.52</v>
      </c>
      <c r="N240" s="18">
        <v>1826.52</v>
      </c>
      <c r="O240" s="18">
        <v>1926.52</v>
      </c>
      <c r="P240" s="18">
        <v>2026.52</v>
      </c>
    </row>
    <row r="241" spans="1:16" x14ac:dyDescent="0.25">
      <c r="A241" s="18">
        <v>2012</v>
      </c>
      <c r="B241" s="74">
        <v>62260700</v>
      </c>
      <c r="C241" s="18" t="s">
        <v>572</v>
      </c>
      <c r="D241" s="18" t="str">
        <f>+VLOOKUP(B241,MAPPING!A:C,3,FALSE)</f>
        <v>MIDDLEMEN REMUNERATIONS</v>
      </c>
      <c r="E241" s="18">
        <v>0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8">
        <v>0</v>
      </c>
      <c r="N241" s="18">
        <v>0</v>
      </c>
      <c r="O241" s="18">
        <v>0</v>
      </c>
      <c r="P241" s="18">
        <v>0</v>
      </c>
    </row>
    <row r="242" spans="1:16" x14ac:dyDescent="0.25">
      <c r="A242" s="18">
        <v>2012</v>
      </c>
      <c r="B242" s="74">
        <v>62260800</v>
      </c>
      <c r="C242" s="18" t="s">
        <v>572</v>
      </c>
      <c r="D242" s="18" t="str">
        <f>+VLOOKUP(B242,MAPPING!A:C,3,FALSE)</f>
        <v>COGS</v>
      </c>
      <c r="E242" s="18">
        <v>125.6</v>
      </c>
      <c r="F242" s="18">
        <v>225.6</v>
      </c>
      <c r="G242" s="18">
        <v>325.60000000000002</v>
      </c>
      <c r="H242" s="18">
        <v>425.6</v>
      </c>
      <c r="I242" s="18">
        <v>525.6</v>
      </c>
      <c r="J242" s="18">
        <v>625.6</v>
      </c>
      <c r="K242" s="18">
        <v>725.6</v>
      </c>
      <c r="L242" s="18">
        <v>825.6</v>
      </c>
      <c r="M242" s="18">
        <v>925.6</v>
      </c>
      <c r="N242" s="18">
        <v>1025.5999999999999</v>
      </c>
      <c r="O242" s="18">
        <v>1125.5999999999999</v>
      </c>
      <c r="P242" s="18">
        <v>1225.5999999999999</v>
      </c>
    </row>
    <row r="243" spans="1:16" x14ac:dyDescent="0.25">
      <c r="A243" s="18">
        <v>2012</v>
      </c>
      <c r="B243" s="74">
        <v>62261000</v>
      </c>
      <c r="C243" s="18" t="s">
        <v>572</v>
      </c>
      <c r="D243" s="18" t="str">
        <f>+VLOOKUP(B243,MAPPING!A:C,3,FALSE)</f>
        <v>MIDDLEMEN REMUNERATIONS</v>
      </c>
      <c r="E243" s="18">
        <v>417</v>
      </c>
      <c r="F243" s="18">
        <v>517</v>
      </c>
      <c r="G243" s="18">
        <v>617</v>
      </c>
      <c r="H243" s="18">
        <v>717</v>
      </c>
      <c r="I243" s="18">
        <v>817</v>
      </c>
      <c r="J243" s="18">
        <v>917</v>
      </c>
      <c r="K243" s="18">
        <v>1017</v>
      </c>
      <c r="L243" s="18">
        <v>1117</v>
      </c>
      <c r="M243" s="18">
        <v>1217</v>
      </c>
      <c r="N243" s="18">
        <v>1317</v>
      </c>
      <c r="O243" s="18">
        <v>1417</v>
      </c>
      <c r="P243" s="18">
        <v>1517</v>
      </c>
    </row>
    <row r="244" spans="1:16" x14ac:dyDescent="0.25">
      <c r="A244" s="18">
        <v>2012</v>
      </c>
      <c r="B244" s="74">
        <v>62262000</v>
      </c>
      <c r="C244" s="18" t="s">
        <v>572</v>
      </c>
      <c r="D244" s="18" t="str">
        <f>+VLOOKUP(B244,MAPPING!A:C,3,FALSE)</f>
        <v>MIDDLEMEN REMUNERATIONS</v>
      </c>
      <c r="E244" s="18">
        <v>378</v>
      </c>
      <c r="F244" s="18">
        <v>478</v>
      </c>
      <c r="G244" s="18">
        <v>578</v>
      </c>
      <c r="H244" s="18">
        <v>678</v>
      </c>
      <c r="I244" s="18">
        <v>778</v>
      </c>
      <c r="J244" s="18">
        <v>878</v>
      </c>
      <c r="K244" s="18">
        <v>978</v>
      </c>
      <c r="L244" s="18">
        <v>1078</v>
      </c>
      <c r="M244" s="18">
        <v>1178</v>
      </c>
      <c r="N244" s="18">
        <v>1278</v>
      </c>
      <c r="O244" s="18">
        <v>1378</v>
      </c>
      <c r="P244" s="18">
        <v>1478</v>
      </c>
    </row>
    <row r="245" spans="1:16" x14ac:dyDescent="0.25">
      <c r="A245" s="18">
        <v>2012</v>
      </c>
      <c r="B245" s="74">
        <v>62262100</v>
      </c>
      <c r="C245" s="18" t="s">
        <v>572</v>
      </c>
      <c r="D245" s="18" t="str">
        <f>+VLOOKUP(B245,MAPPING!A:C,3,FALSE)</f>
        <v>MIDDLEMEN REMUNERATIONS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0</v>
      </c>
      <c r="N245" s="18">
        <v>0</v>
      </c>
      <c r="O245" s="18">
        <v>0</v>
      </c>
      <c r="P245" s="18">
        <v>0</v>
      </c>
    </row>
    <row r="246" spans="1:16" x14ac:dyDescent="0.25">
      <c r="A246" s="18">
        <v>2012</v>
      </c>
      <c r="B246" s="74">
        <v>62262500</v>
      </c>
      <c r="C246" s="18" t="s">
        <v>572</v>
      </c>
      <c r="D246" s="18" t="str">
        <f>+VLOOKUP(B246,MAPPING!A:C,3,FALSE)</f>
        <v>MIDDLEMEN REMUNERATIONS</v>
      </c>
      <c r="E246" s="18">
        <v>0</v>
      </c>
      <c r="F246" s="18">
        <v>0</v>
      </c>
      <c r="G246" s="18">
        <v>0</v>
      </c>
      <c r="H246" s="18">
        <v>0</v>
      </c>
      <c r="I246" s="18">
        <v>0</v>
      </c>
      <c r="J246" s="18">
        <v>0</v>
      </c>
      <c r="K246" s="18">
        <v>0</v>
      </c>
      <c r="L246" s="18">
        <v>0</v>
      </c>
      <c r="M246" s="18">
        <v>0</v>
      </c>
      <c r="N246" s="18">
        <v>0</v>
      </c>
      <c r="O246" s="18">
        <v>0</v>
      </c>
      <c r="P246" s="18">
        <v>0</v>
      </c>
    </row>
    <row r="247" spans="1:16" x14ac:dyDescent="0.25">
      <c r="A247" s="18">
        <v>2012</v>
      </c>
      <c r="B247" s="74">
        <v>62263000</v>
      </c>
      <c r="C247" s="18" t="s">
        <v>572</v>
      </c>
      <c r="D247" s="18" t="str">
        <f>+VLOOKUP(B247,MAPPING!A:C,3,FALSE)</f>
        <v>MIDDLEMEN REMUNERATIONS</v>
      </c>
      <c r="E247" s="18">
        <v>0</v>
      </c>
      <c r="F247" s="18">
        <v>0</v>
      </c>
      <c r="G247" s="18">
        <v>0</v>
      </c>
      <c r="H247" s="18">
        <v>0</v>
      </c>
      <c r="I247" s="18">
        <v>0</v>
      </c>
      <c r="J247" s="18">
        <v>0</v>
      </c>
      <c r="K247" s="18">
        <v>0</v>
      </c>
      <c r="L247" s="18">
        <v>0</v>
      </c>
      <c r="M247" s="18">
        <v>0</v>
      </c>
      <c r="N247" s="18">
        <v>0</v>
      </c>
      <c r="O247" s="18">
        <v>0</v>
      </c>
      <c r="P247" s="18">
        <v>0</v>
      </c>
    </row>
    <row r="248" spans="1:16" x14ac:dyDescent="0.25">
      <c r="A248" s="18">
        <v>2012</v>
      </c>
      <c r="B248" s="74">
        <v>62263500</v>
      </c>
      <c r="C248" s="18" t="s">
        <v>572</v>
      </c>
      <c r="D248" s="18" t="str">
        <f>+VLOOKUP(B248,MAPPING!A:C,3,FALSE)</f>
        <v>MIDDLEMEN REMUNERATIONS</v>
      </c>
      <c r="E248" s="18">
        <v>0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18">
        <v>0</v>
      </c>
      <c r="L248" s="18">
        <v>0</v>
      </c>
      <c r="M248" s="18">
        <v>0</v>
      </c>
      <c r="N248" s="18">
        <v>0</v>
      </c>
      <c r="O248" s="18">
        <v>0</v>
      </c>
      <c r="P248" s="18">
        <v>0</v>
      </c>
    </row>
    <row r="249" spans="1:16" x14ac:dyDescent="0.25">
      <c r="A249" s="18">
        <v>2012</v>
      </c>
      <c r="B249" s="74">
        <v>62264000</v>
      </c>
      <c r="C249" s="18" t="s">
        <v>572</v>
      </c>
      <c r="D249" s="18" t="str">
        <f>+VLOOKUP(B249,MAPPING!A:C,3,FALSE)</f>
        <v>MIDDLEMEN REMUNERATIONS</v>
      </c>
      <c r="E249" s="18">
        <v>0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18">
        <v>0</v>
      </c>
      <c r="L249" s="18">
        <v>0</v>
      </c>
      <c r="M249" s="18">
        <v>0</v>
      </c>
      <c r="N249" s="18">
        <v>0</v>
      </c>
      <c r="O249" s="18">
        <v>0</v>
      </c>
      <c r="P249" s="18">
        <v>0</v>
      </c>
    </row>
    <row r="250" spans="1:16" x14ac:dyDescent="0.25">
      <c r="A250" s="18">
        <v>2012</v>
      </c>
      <c r="B250" s="74">
        <v>62265000</v>
      </c>
      <c r="C250" s="18" t="s">
        <v>572</v>
      </c>
      <c r="D250" s="18" t="str">
        <f>+VLOOKUP(B250,MAPPING!A:C,3,FALSE)</f>
        <v>MIDDLEMEN REMUNERATIONS</v>
      </c>
      <c r="E250" s="18">
        <v>-1400</v>
      </c>
      <c r="F250" s="18">
        <v>-1300</v>
      </c>
      <c r="G250" s="18">
        <v>-1200</v>
      </c>
      <c r="H250" s="18">
        <v>-1100</v>
      </c>
      <c r="I250" s="18">
        <v>-1000</v>
      </c>
      <c r="J250" s="18">
        <v>-900</v>
      </c>
      <c r="K250" s="18">
        <v>-800</v>
      </c>
      <c r="L250" s="18">
        <v>-700</v>
      </c>
      <c r="M250" s="18">
        <v>-600</v>
      </c>
      <c r="N250" s="18">
        <v>-500</v>
      </c>
      <c r="O250" s="18">
        <v>-400</v>
      </c>
      <c r="P250" s="18">
        <v>-300</v>
      </c>
    </row>
    <row r="251" spans="1:16" x14ac:dyDescent="0.25">
      <c r="A251" s="18">
        <v>2012</v>
      </c>
      <c r="B251" s="74">
        <v>62266000</v>
      </c>
      <c r="C251" s="18" t="s">
        <v>572</v>
      </c>
      <c r="D251" s="18" t="str">
        <f>+VLOOKUP(B251,MAPPING!A:C,3,FALSE)</f>
        <v>MIDDLEMEN REMUNERATIONS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18">
        <v>0</v>
      </c>
      <c r="L251" s="18">
        <v>0</v>
      </c>
      <c r="M251" s="18">
        <v>0</v>
      </c>
      <c r="N251" s="18">
        <v>0</v>
      </c>
      <c r="O251" s="18">
        <v>0</v>
      </c>
      <c r="P251" s="18">
        <v>0</v>
      </c>
    </row>
    <row r="252" spans="1:16" x14ac:dyDescent="0.25">
      <c r="A252" s="18">
        <v>2012</v>
      </c>
      <c r="B252" s="74">
        <v>62266100</v>
      </c>
      <c r="C252" s="18" t="s">
        <v>572</v>
      </c>
      <c r="D252" s="18" t="str">
        <f>+VLOOKUP(B252,MAPPING!A:C,3,FALSE)</f>
        <v>MIDDLEMEN REMUNERATIONS</v>
      </c>
      <c r="E252" s="18">
        <v>14680.84</v>
      </c>
      <c r="F252" s="18">
        <v>14780.84</v>
      </c>
      <c r="G252" s="18">
        <v>14880.84</v>
      </c>
      <c r="H252" s="18">
        <v>14980.84</v>
      </c>
      <c r="I252" s="18">
        <v>15080.84</v>
      </c>
      <c r="J252" s="18">
        <v>15180.84</v>
      </c>
      <c r="K252" s="18">
        <v>15280.84</v>
      </c>
      <c r="L252" s="18">
        <v>15380.84</v>
      </c>
      <c r="M252" s="18">
        <v>15480.84</v>
      </c>
      <c r="N252" s="18">
        <v>15580.84</v>
      </c>
      <c r="O252" s="18">
        <v>15680.84</v>
      </c>
      <c r="P252" s="18">
        <v>15780.84</v>
      </c>
    </row>
    <row r="253" spans="1:16" x14ac:dyDescent="0.25">
      <c r="A253" s="18">
        <v>2012</v>
      </c>
      <c r="B253" s="74">
        <v>62266500</v>
      </c>
      <c r="C253" s="18" t="s">
        <v>572</v>
      </c>
      <c r="D253" s="18" t="str">
        <f>+VLOOKUP(B253,MAPPING!A:C,3,FALSE)</f>
        <v>MIDDLEMEN REMUNERATIONS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18">
        <v>0</v>
      </c>
      <c r="L253" s="18">
        <v>0</v>
      </c>
      <c r="M253" s="18">
        <v>0</v>
      </c>
      <c r="N253" s="18">
        <v>0</v>
      </c>
      <c r="O253" s="18">
        <v>0</v>
      </c>
      <c r="P253" s="18">
        <v>0</v>
      </c>
    </row>
    <row r="254" spans="1:16" x14ac:dyDescent="0.25">
      <c r="A254" s="18">
        <v>2012</v>
      </c>
      <c r="B254" s="74">
        <v>62267000</v>
      </c>
      <c r="C254" s="18" t="s">
        <v>572</v>
      </c>
      <c r="D254" s="18" t="str">
        <f>+VLOOKUP(B254,MAPPING!A:C,3,FALSE)</f>
        <v>MIDDLEMEN REMUNERATIONS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</row>
    <row r="255" spans="1:16" x14ac:dyDescent="0.25">
      <c r="A255" s="18">
        <v>2012</v>
      </c>
      <c r="B255" s="74">
        <v>62267500</v>
      </c>
      <c r="C255" s="18" t="s">
        <v>572</v>
      </c>
      <c r="D255" s="18" t="str">
        <f>+VLOOKUP(B255,MAPPING!A:C,3,FALSE)</f>
        <v>MIDDLEMEN REMUNERATIONS</v>
      </c>
      <c r="E255" s="18">
        <v>0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18">
        <v>0</v>
      </c>
      <c r="L255" s="18">
        <v>0</v>
      </c>
      <c r="M255" s="18">
        <v>0</v>
      </c>
      <c r="N255" s="18">
        <v>0</v>
      </c>
      <c r="O255" s="18">
        <v>0</v>
      </c>
      <c r="P255" s="18">
        <v>0</v>
      </c>
    </row>
    <row r="256" spans="1:16" x14ac:dyDescent="0.25">
      <c r="A256" s="18">
        <v>2012</v>
      </c>
      <c r="B256" s="74">
        <v>62268000</v>
      </c>
      <c r="C256" s="18" t="s">
        <v>572</v>
      </c>
      <c r="D256" s="18" t="str">
        <f>+VLOOKUP(B256,MAPPING!A:C,3,FALSE)</f>
        <v>MIDDLEMEN REMUNERATIONS</v>
      </c>
      <c r="E256" s="18">
        <v>0</v>
      </c>
      <c r="F256" s="18">
        <v>0</v>
      </c>
      <c r="G256" s="18">
        <v>0</v>
      </c>
      <c r="H256" s="18">
        <v>0</v>
      </c>
      <c r="I256" s="18">
        <v>0</v>
      </c>
      <c r="J256" s="18">
        <v>0</v>
      </c>
      <c r="K256" s="18">
        <v>0</v>
      </c>
      <c r="L256" s="18">
        <v>0</v>
      </c>
      <c r="M256" s="18">
        <v>0</v>
      </c>
      <c r="N256" s="18">
        <v>0</v>
      </c>
      <c r="O256" s="18">
        <v>0</v>
      </c>
      <c r="P256" s="18">
        <v>0</v>
      </c>
    </row>
    <row r="257" spans="1:16" x14ac:dyDescent="0.25">
      <c r="A257" s="18">
        <v>2012</v>
      </c>
      <c r="B257" s="74">
        <v>62270000</v>
      </c>
      <c r="C257" s="18" t="s">
        <v>126</v>
      </c>
      <c r="D257" s="18" t="str">
        <f>+VLOOKUP(B257,MAPPING!A:C,3,FALSE)</f>
        <v>MIDDLEMEN REMUNERATIONS</v>
      </c>
      <c r="E257" s="18">
        <v>0</v>
      </c>
      <c r="F257" s="18">
        <v>0</v>
      </c>
      <c r="G257" s="18">
        <v>0</v>
      </c>
      <c r="H257" s="18">
        <v>0</v>
      </c>
      <c r="I257" s="18">
        <v>0</v>
      </c>
      <c r="J257" s="18">
        <v>0</v>
      </c>
      <c r="K257" s="18">
        <v>0</v>
      </c>
      <c r="L257" s="18">
        <v>0</v>
      </c>
      <c r="M257" s="18">
        <v>0</v>
      </c>
      <c r="N257" s="18">
        <v>0</v>
      </c>
      <c r="O257" s="18">
        <v>0</v>
      </c>
      <c r="P257" s="18">
        <v>0</v>
      </c>
    </row>
    <row r="258" spans="1:16" x14ac:dyDescent="0.25">
      <c r="A258" s="18">
        <v>2012</v>
      </c>
      <c r="B258" s="74">
        <v>62275000</v>
      </c>
      <c r="C258" s="18" t="s">
        <v>127</v>
      </c>
      <c r="D258" s="18" t="str">
        <f>+VLOOKUP(B258,MAPPING!A:C,3,FALSE)</f>
        <v>MIDDLEMEN REMUNERATIONS</v>
      </c>
      <c r="E258" s="18">
        <v>9460.2900000000009</v>
      </c>
      <c r="F258" s="18">
        <v>9560.2900000000009</v>
      </c>
      <c r="G258" s="18">
        <v>9660.2900000000009</v>
      </c>
      <c r="H258" s="18">
        <v>9760.2900000000009</v>
      </c>
      <c r="I258" s="18">
        <v>9860.2900000000009</v>
      </c>
      <c r="J258" s="18">
        <v>9960.2900000000009</v>
      </c>
      <c r="K258" s="18">
        <v>10060.290000000001</v>
      </c>
      <c r="L258" s="18">
        <v>10160.290000000001</v>
      </c>
      <c r="M258" s="18">
        <v>10260.290000000001</v>
      </c>
      <c r="N258" s="18">
        <v>10360.290000000001</v>
      </c>
      <c r="O258" s="18">
        <v>10460.290000000001</v>
      </c>
      <c r="P258" s="18">
        <v>10560.29</v>
      </c>
    </row>
    <row r="259" spans="1:16" x14ac:dyDescent="0.25">
      <c r="A259" s="18">
        <v>2012</v>
      </c>
      <c r="B259" s="74">
        <v>62284000</v>
      </c>
      <c r="C259" s="18" t="s">
        <v>128</v>
      </c>
      <c r="D259" s="18" t="str">
        <f>+VLOOKUP(B259,MAPPING!A:C,3,FALSE)</f>
        <v>MIDDLEMEN REMUNERATIONS</v>
      </c>
      <c r="E259" s="18">
        <v>860.07</v>
      </c>
      <c r="F259" s="18">
        <v>960.07</v>
      </c>
      <c r="G259" s="18">
        <v>1060.0700000000002</v>
      </c>
      <c r="H259" s="18">
        <v>1160.0700000000002</v>
      </c>
      <c r="I259" s="18">
        <v>1260.0700000000002</v>
      </c>
      <c r="J259" s="18">
        <v>1360.0700000000002</v>
      </c>
      <c r="K259" s="18">
        <v>1460.0700000000002</v>
      </c>
      <c r="L259" s="18">
        <v>1560.0700000000002</v>
      </c>
      <c r="M259" s="18">
        <v>1660.0700000000002</v>
      </c>
      <c r="N259" s="18">
        <v>1760.0700000000002</v>
      </c>
      <c r="O259" s="18">
        <v>1860.0700000000002</v>
      </c>
      <c r="P259" s="18">
        <v>1960.0700000000002</v>
      </c>
    </row>
    <row r="260" spans="1:16" x14ac:dyDescent="0.25">
      <c r="A260" s="18">
        <v>2012</v>
      </c>
      <c r="B260" s="74">
        <v>62310000</v>
      </c>
      <c r="C260" s="18" t="s">
        <v>129</v>
      </c>
      <c r="D260" s="18" t="str">
        <f>+VLOOKUP(B260,MAPPING!A:C,3,FALSE)</f>
        <v>OTHER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18">
        <v>0</v>
      </c>
      <c r="L260" s="18">
        <v>0</v>
      </c>
      <c r="M260" s="18">
        <v>0</v>
      </c>
      <c r="N260" s="18">
        <v>0</v>
      </c>
      <c r="O260" s="18">
        <v>0</v>
      </c>
      <c r="P260" s="18">
        <v>0</v>
      </c>
    </row>
    <row r="261" spans="1:16" x14ac:dyDescent="0.25">
      <c r="A261" s="18">
        <v>2012</v>
      </c>
      <c r="B261" s="74">
        <v>62330000</v>
      </c>
      <c r="C261" s="18" t="s">
        <v>130</v>
      </c>
      <c r="D261" s="18" t="str">
        <f>+VLOOKUP(B261,MAPPING!A:C,3,FALSE)</f>
        <v>OTHER</v>
      </c>
      <c r="E261" s="18">
        <v>7057</v>
      </c>
      <c r="F261" s="18">
        <v>7157</v>
      </c>
      <c r="G261" s="18">
        <v>7257</v>
      </c>
      <c r="H261" s="18">
        <v>7357</v>
      </c>
      <c r="I261" s="18">
        <v>7457</v>
      </c>
      <c r="J261" s="18">
        <v>7557</v>
      </c>
      <c r="K261" s="18">
        <v>7657</v>
      </c>
      <c r="L261" s="18">
        <v>7757</v>
      </c>
      <c r="M261" s="18">
        <v>7857</v>
      </c>
      <c r="N261" s="18">
        <v>7957</v>
      </c>
      <c r="O261" s="18">
        <v>8057</v>
      </c>
      <c r="P261" s="18">
        <v>8157</v>
      </c>
    </row>
    <row r="262" spans="1:16" x14ac:dyDescent="0.25">
      <c r="A262" s="18">
        <v>2012</v>
      </c>
      <c r="B262" s="74">
        <v>62340000</v>
      </c>
      <c r="C262" s="18" t="s">
        <v>131</v>
      </c>
      <c r="D262" s="18" t="str">
        <f>+VLOOKUP(B262,MAPPING!A:C,3,FALSE)</f>
        <v>OTHER</v>
      </c>
      <c r="E262" s="18">
        <v>0</v>
      </c>
      <c r="F262" s="18">
        <v>0</v>
      </c>
      <c r="G262" s="18">
        <v>0</v>
      </c>
      <c r="H262" s="18">
        <v>0</v>
      </c>
      <c r="I262" s="18">
        <v>0</v>
      </c>
      <c r="J262" s="18">
        <v>0</v>
      </c>
      <c r="K262" s="18">
        <v>0</v>
      </c>
      <c r="L262" s="18">
        <v>0</v>
      </c>
      <c r="M262" s="18">
        <v>0</v>
      </c>
      <c r="N262" s="18">
        <v>0</v>
      </c>
      <c r="O262" s="18">
        <v>0</v>
      </c>
      <c r="P262" s="18">
        <v>0</v>
      </c>
    </row>
    <row r="263" spans="1:16" x14ac:dyDescent="0.25">
      <c r="A263" s="18">
        <v>2012</v>
      </c>
      <c r="B263" s="74">
        <v>62360000</v>
      </c>
      <c r="C263" s="18" t="s">
        <v>132</v>
      </c>
      <c r="D263" s="18" t="str">
        <f>+VLOOKUP(B263,MAPPING!A:C,3,FALSE)</f>
        <v>OTHER</v>
      </c>
      <c r="E263" s="18">
        <v>-212.5</v>
      </c>
      <c r="F263" s="18">
        <v>-112.5</v>
      </c>
      <c r="G263" s="18">
        <v>-12.5</v>
      </c>
      <c r="H263" s="18">
        <v>87.5</v>
      </c>
      <c r="I263" s="18">
        <v>187.5</v>
      </c>
      <c r="J263" s="18">
        <v>287.5</v>
      </c>
      <c r="K263" s="18">
        <v>387.5</v>
      </c>
      <c r="L263" s="18">
        <v>487.5</v>
      </c>
      <c r="M263" s="18">
        <v>587.5</v>
      </c>
      <c r="N263" s="18">
        <v>687.5</v>
      </c>
      <c r="O263" s="18">
        <v>787.5</v>
      </c>
      <c r="P263" s="18">
        <v>887.5</v>
      </c>
    </row>
    <row r="264" spans="1:16" x14ac:dyDescent="0.25">
      <c r="A264" s="18">
        <v>2012</v>
      </c>
      <c r="B264" s="74">
        <v>62370000</v>
      </c>
      <c r="C264" s="18" t="s">
        <v>133</v>
      </c>
      <c r="D264" s="18" t="str">
        <f>+VLOOKUP(B264,MAPPING!A:C,3,FALSE)</f>
        <v>OTHER</v>
      </c>
      <c r="E264" s="18">
        <v>5064</v>
      </c>
      <c r="F264" s="18">
        <v>5164</v>
      </c>
      <c r="G264" s="18">
        <v>5264</v>
      </c>
      <c r="H264" s="18">
        <v>5364</v>
      </c>
      <c r="I264" s="18">
        <v>5464</v>
      </c>
      <c r="J264" s="18">
        <v>5564</v>
      </c>
      <c r="K264" s="18">
        <v>5664</v>
      </c>
      <c r="L264" s="18">
        <v>5764</v>
      </c>
      <c r="M264" s="18">
        <v>5864</v>
      </c>
      <c r="N264" s="18">
        <v>5964</v>
      </c>
      <c r="O264" s="18">
        <v>6064</v>
      </c>
      <c r="P264" s="18">
        <v>6164</v>
      </c>
    </row>
    <row r="265" spans="1:16" x14ac:dyDescent="0.25">
      <c r="A265" s="18">
        <v>2012</v>
      </c>
      <c r="B265" s="74">
        <v>62380000</v>
      </c>
      <c r="C265" s="18" t="s">
        <v>134</v>
      </c>
      <c r="D265" s="18" t="str">
        <f>+VLOOKUP(B265,MAPPING!A:C,3,FALSE)</f>
        <v>OTHER</v>
      </c>
      <c r="E265" s="18">
        <v>500</v>
      </c>
      <c r="F265" s="18">
        <v>600</v>
      </c>
      <c r="G265" s="18">
        <v>700</v>
      </c>
      <c r="H265" s="18">
        <v>800</v>
      </c>
      <c r="I265" s="18">
        <v>900</v>
      </c>
      <c r="J265" s="18">
        <v>1000</v>
      </c>
      <c r="K265" s="18">
        <v>1100</v>
      </c>
      <c r="L265" s="18">
        <v>1200</v>
      </c>
      <c r="M265" s="18">
        <v>1300</v>
      </c>
      <c r="N265" s="18">
        <v>1400</v>
      </c>
      <c r="O265" s="18">
        <v>1500</v>
      </c>
      <c r="P265" s="18">
        <v>1600</v>
      </c>
    </row>
    <row r="266" spans="1:16" x14ac:dyDescent="0.25">
      <c r="A266" s="18">
        <v>2012</v>
      </c>
      <c r="B266" s="74">
        <v>62410000</v>
      </c>
      <c r="C266" s="18" t="s">
        <v>135</v>
      </c>
      <c r="D266" s="18" t="str">
        <f>+VLOOKUP(B266,MAPPING!A:C,3,FALSE)</f>
        <v>TRANSPORT COSTS</v>
      </c>
      <c r="E266" s="18">
        <v>6287.83</v>
      </c>
      <c r="F266" s="18">
        <v>6387.83</v>
      </c>
      <c r="G266" s="18">
        <v>6487.83</v>
      </c>
      <c r="H266" s="18">
        <v>6587.83</v>
      </c>
      <c r="I266" s="18">
        <v>6687.83</v>
      </c>
      <c r="J266" s="18">
        <v>6787.83</v>
      </c>
      <c r="K266" s="18">
        <v>6887.83</v>
      </c>
      <c r="L266" s="18">
        <v>6987.83</v>
      </c>
      <c r="M266" s="18">
        <v>7087.83</v>
      </c>
      <c r="N266" s="18">
        <v>7187.83</v>
      </c>
      <c r="O266" s="18">
        <v>7287.83</v>
      </c>
      <c r="P266" s="18">
        <v>7387.83</v>
      </c>
    </row>
    <row r="267" spans="1:16" x14ac:dyDescent="0.25">
      <c r="A267" s="18">
        <v>2012</v>
      </c>
      <c r="B267" s="74">
        <v>62420000</v>
      </c>
      <c r="C267" s="18" t="s">
        <v>136</v>
      </c>
      <c r="D267" s="18" t="str">
        <f>+VLOOKUP(B267,MAPPING!A:C,3,FALSE)</f>
        <v>TRANSPORT COSTS</v>
      </c>
      <c r="E267" s="18">
        <v>35688.31</v>
      </c>
      <c r="F267" s="18">
        <v>35788.31</v>
      </c>
      <c r="G267" s="18">
        <v>35888.31</v>
      </c>
      <c r="H267" s="18">
        <v>35988.31</v>
      </c>
      <c r="I267" s="18">
        <v>36088.31</v>
      </c>
      <c r="J267" s="18">
        <v>36188.31</v>
      </c>
      <c r="K267" s="18">
        <v>36288.31</v>
      </c>
      <c r="L267" s="18">
        <v>36388.31</v>
      </c>
      <c r="M267" s="18">
        <v>36488.31</v>
      </c>
      <c r="N267" s="18">
        <v>36588.31</v>
      </c>
      <c r="O267" s="18">
        <v>36688.31</v>
      </c>
      <c r="P267" s="18">
        <v>36788.31</v>
      </c>
    </row>
    <row r="268" spans="1:16" x14ac:dyDescent="0.25">
      <c r="A268" s="18">
        <v>2012</v>
      </c>
      <c r="B268" s="74">
        <v>62430000</v>
      </c>
      <c r="C268" s="18" t="s">
        <v>600</v>
      </c>
      <c r="D268" s="18" t="str">
        <f>+VLOOKUP(B268,MAPPING!A:C,3,FALSE)</f>
        <v>TRANSPORT COSTS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18">
        <v>0</v>
      </c>
      <c r="L268" s="18">
        <v>0</v>
      </c>
      <c r="M268" s="18">
        <v>0</v>
      </c>
      <c r="N268" s="18">
        <v>0</v>
      </c>
      <c r="O268" s="18">
        <v>0</v>
      </c>
      <c r="P268" s="18">
        <v>0</v>
      </c>
    </row>
    <row r="269" spans="1:16" x14ac:dyDescent="0.25">
      <c r="A269" s="18">
        <v>2012</v>
      </c>
      <c r="B269" s="74">
        <v>62440000</v>
      </c>
      <c r="C269" s="18" t="s">
        <v>137</v>
      </c>
      <c r="D269" s="18" t="str">
        <f>+VLOOKUP(B269,MAPPING!A:C,3,FALSE)</f>
        <v>TRANSPORT COSTS</v>
      </c>
      <c r="E269" s="18">
        <v>107.79</v>
      </c>
      <c r="F269" s="18">
        <v>207.79000000000002</v>
      </c>
      <c r="G269" s="18">
        <v>307.79000000000002</v>
      </c>
      <c r="H269" s="18">
        <v>407.79</v>
      </c>
      <c r="I269" s="18">
        <v>507.79</v>
      </c>
      <c r="J269" s="18">
        <v>607.79</v>
      </c>
      <c r="K269" s="18">
        <v>707.79</v>
      </c>
      <c r="L269" s="18">
        <v>807.79</v>
      </c>
      <c r="M269" s="18">
        <v>907.79</v>
      </c>
      <c r="N269" s="18">
        <v>1007.79</v>
      </c>
      <c r="O269" s="18">
        <v>1107.79</v>
      </c>
      <c r="P269" s="18">
        <v>1207.79</v>
      </c>
    </row>
    <row r="270" spans="1:16" x14ac:dyDescent="0.25">
      <c r="A270" s="18">
        <v>2012</v>
      </c>
      <c r="B270" s="74">
        <v>62450000</v>
      </c>
      <c r="C270" s="18" t="s">
        <v>138</v>
      </c>
      <c r="D270" s="18" t="str">
        <f>+VLOOKUP(B270,MAPPING!A:C,3,FALSE)</f>
        <v>TRANSPORT COSTS</v>
      </c>
      <c r="E270" s="18">
        <v>782.26</v>
      </c>
      <c r="F270" s="18">
        <v>882.26</v>
      </c>
      <c r="G270" s="18">
        <v>982.26</v>
      </c>
      <c r="H270" s="18">
        <v>1082.26</v>
      </c>
      <c r="I270" s="18">
        <v>1182.26</v>
      </c>
      <c r="J270" s="18">
        <v>1282.26</v>
      </c>
      <c r="K270" s="18">
        <v>1382.26</v>
      </c>
      <c r="L270" s="18">
        <v>1482.26</v>
      </c>
      <c r="M270" s="18">
        <v>1582.26</v>
      </c>
      <c r="N270" s="18">
        <v>1682.26</v>
      </c>
      <c r="O270" s="18">
        <v>1782.26</v>
      </c>
      <c r="P270" s="18">
        <v>1882.26</v>
      </c>
    </row>
    <row r="271" spans="1:16" x14ac:dyDescent="0.25">
      <c r="A271" s="18">
        <v>2012</v>
      </c>
      <c r="B271" s="74">
        <v>62510000</v>
      </c>
      <c r="C271" s="18" t="s">
        <v>139</v>
      </c>
      <c r="D271" s="18" t="str">
        <f>+VLOOKUP(B271,MAPPING!A:C,3,FALSE)</f>
        <v>OTHER</v>
      </c>
      <c r="E271" s="18">
        <v>1355.3</v>
      </c>
      <c r="F271" s="18">
        <v>1455.3</v>
      </c>
      <c r="G271" s="18">
        <v>1555.3</v>
      </c>
      <c r="H271" s="18">
        <v>1655.3</v>
      </c>
      <c r="I271" s="18">
        <v>1755.3</v>
      </c>
      <c r="J271" s="18">
        <v>1855.3</v>
      </c>
      <c r="K271" s="18">
        <v>1955.3</v>
      </c>
      <c r="L271" s="18">
        <v>2055.3000000000002</v>
      </c>
      <c r="M271" s="18">
        <v>2155.3000000000002</v>
      </c>
      <c r="N271" s="18">
        <v>2255.3000000000002</v>
      </c>
      <c r="O271" s="18">
        <v>2355.3000000000002</v>
      </c>
      <c r="P271" s="18">
        <v>2455.3000000000002</v>
      </c>
    </row>
    <row r="272" spans="1:16" x14ac:dyDescent="0.25">
      <c r="A272" s="18">
        <v>2012</v>
      </c>
      <c r="B272" s="74">
        <v>62550000</v>
      </c>
      <c r="C272" s="18" t="s">
        <v>140</v>
      </c>
      <c r="D272" s="18" t="str">
        <f>+VLOOKUP(B272,MAPPING!A:C,3,FALSE)</f>
        <v>OTHER</v>
      </c>
      <c r="E272" s="18">
        <v>0</v>
      </c>
      <c r="F272" s="18">
        <v>0</v>
      </c>
      <c r="G272" s="18">
        <v>0</v>
      </c>
      <c r="H272" s="18">
        <v>0</v>
      </c>
      <c r="I272" s="18">
        <v>0</v>
      </c>
      <c r="J272" s="18">
        <v>0</v>
      </c>
      <c r="K272" s="18">
        <v>0</v>
      </c>
      <c r="L272" s="18">
        <v>0</v>
      </c>
      <c r="M272" s="18">
        <v>0</v>
      </c>
      <c r="N272" s="18">
        <v>0</v>
      </c>
      <c r="O272" s="18">
        <v>0</v>
      </c>
      <c r="P272" s="18">
        <v>0</v>
      </c>
    </row>
    <row r="273" spans="1:16" x14ac:dyDescent="0.25">
      <c r="A273" s="18">
        <v>2012</v>
      </c>
      <c r="B273" s="74">
        <v>62560000</v>
      </c>
      <c r="C273" s="18" t="s">
        <v>141</v>
      </c>
      <c r="D273" s="18" t="str">
        <f>+VLOOKUP(B273,MAPPING!A:C,3,FALSE)</f>
        <v>OTHER</v>
      </c>
      <c r="E273" s="18">
        <v>1999.35</v>
      </c>
      <c r="F273" s="18">
        <v>2099.35</v>
      </c>
      <c r="G273" s="18">
        <v>2199.35</v>
      </c>
      <c r="H273" s="18">
        <v>2299.35</v>
      </c>
      <c r="I273" s="18">
        <v>2399.35</v>
      </c>
      <c r="J273" s="18">
        <v>2499.35</v>
      </c>
      <c r="K273" s="18">
        <v>2599.35</v>
      </c>
      <c r="L273" s="18">
        <v>2699.35</v>
      </c>
      <c r="M273" s="18">
        <v>2799.35</v>
      </c>
      <c r="N273" s="18">
        <v>2899.35</v>
      </c>
      <c r="O273" s="18">
        <v>2999.35</v>
      </c>
      <c r="P273" s="18">
        <v>3099.35</v>
      </c>
    </row>
    <row r="274" spans="1:16" x14ac:dyDescent="0.25">
      <c r="A274" s="18">
        <v>2012</v>
      </c>
      <c r="B274" s="74">
        <v>62570000</v>
      </c>
      <c r="C274" s="18" t="s">
        <v>142</v>
      </c>
      <c r="D274" s="18" t="str">
        <f>+VLOOKUP(B274,MAPPING!A:C,3,FALSE)</f>
        <v>OTHER</v>
      </c>
      <c r="E274" s="18">
        <v>869.4</v>
      </c>
      <c r="F274" s="18">
        <v>969.4</v>
      </c>
      <c r="G274" s="18">
        <v>1069.4000000000001</v>
      </c>
      <c r="H274" s="18">
        <v>1169.4000000000001</v>
      </c>
      <c r="I274" s="18">
        <v>1269.4000000000001</v>
      </c>
      <c r="J274" s="18">
        <v>1369.4</v>
      </c>
      <c r="K274" s="18">
        <v>1469.4</v>
      </c>
      <c r="L274" s="18">
        <v>1569.4</v>
      </c>
      <c r="M274" s="18">
        <v>1669.4</v>
      </c>
      <c r="N274" s="18">
        <v>1769.4</v>
      </c>
      <c r="O274" s="18">
        <v>1869.4</v>
      </c>
      <c r="P274" s="18">
        <v>1969.4</v>
      </c>
    </row>
    <row r="275" spans="1:16" x14ac:dyDescent="0.25">
      <c r="A275" s="18">
        <v>2012</v>
      </c>
      <c r="B275" s="74">
        <v>62610000</v>
      </c>
      <c r="C275" s="18" t="s">
        <v>143</v>
      </c>
      <c r="D275" s="18" t="str">
        <f>+VLOOKUP(B275,MAPPING!A:C,3,FALSE)</f>
        <v>OTHER</v>
      </c>
      <c r="E275" s="18">
        <v>458.25</v>
      </c>
      <c r="F275" s="18">
        <v>558.25</v>
      </c>
      <c r="G275" s="18">
        <v>658.25</v>
      </c>
      <c r="H275" s="18">
        <v>758.25</v>
      </c>
      <c r="I275" s="18">
        <v>858.25</v>
      </c>
      <c r="J275" s="18">
        <v>958.25</v>
      </c>
      <c r="K275" s="18">
        <v>1058.25</v>
      </c>
      <c r="L275" s="18">
        <v>1158.25</v>
      </c>
      <c r="M275" s="18">
        <v>1258.25</v>
      </c>
      <c r="N275" s="18">
        <v>1358.25</v>
      </c>
      <c r="O275" s="18">
        <v>1458.25</v>
      </c>
      <c r="P275" s="18">
        <v>1558.25</v>
      </c>
    </row>
    <row r="276" spans="1:16" x14ac:dyDescent="0.25">
      <c r="A276" s="18">
        <v>2012</v>
      </c>
      <c r="B276" s="74">
        <v>62620000</v>
      </c>
      <c r="C276" s="18" t="s">
        <v>144</v>
      </c>
      <c r="D276" s="18" t="str">
        <f>+VLOOKUP(B276,MAPPING!A:C,3,FALSE)</f>
        <v>OTHER</v>
      </c>
      <c r="E276" s="18">
        <v>-209.47</v>
      </c>
      <c r="F276" s="18">
        <v>-109.47</v>
      </c>
      <c r="G276" s="18">
        <v>-9.4699999999999989</v>
      </c>
      <c r="H276" s="18">
        <v>90.53</v>
      </c>
      <c r="I276" s="18">
        <v>190.53</v>
      </c>
      <c r="J276" s="18">
        <v>290.52999999999997</v>
      </c>
      <c r="K276" s="18">
        <v>390.53</v>
      </c>
      <c r="L276" s="18">
        <v>490.53</v>
      </c>
      <c r="M276" s="18">
        <v>590.53</v>
      </c>
      <c r="N276" s="18">
        <v>690.53</v>
      </c>
      <c r="O276" s="18">
        <v>790.53</v>
      </c>
      <c r="P276" s="18">
        <v>890.53</v>
      </c>
    </row>
    <row r="277" spans="1:16" x14ac:dyDescent="0.25">
      <c r="A277" s="18">
        <v>2012</v>
      </c>
      <c r="B277" s="74">
        <v>62780000</v>
      </c>
      <c r="C277" s="18" t="s">
        <v>145</v>
      </c>
      <c r="D277" s="18" t="str">
        <f>+VLOOKUP(B277,MAPPING!A:C,3,FALSE)</f>
        <v>OTHER</v>
      </c>
      <c r="E277" s="18">
        <v>8011.79</v>
      </c>
      <c r="F277" s="18">
        <v>8111.79</v>
      </c>
      <c r="G277" s="18">
        <v>8211.7900000000009</v>
      </c>
      <c r="H277" s="18">
        <v>8311.7900000000009</v>
      </c>
      <c r="I277" s="18">
        <v>8411.7900000000009</v>
      </c>
      <c r="J277" s="18">
        <v>8511.7900000000009</v>
      </c>
      <c r="K277" s="18">
        <v>8611.7900000000009</v>
      </c>
      <c r="L277" s="18">
        <v>8711.7900000000009</v>
      </c>
      <c r="M277" s="18">
        <v>8811.7900000000009</v>
      </c>
      <c r="N277" s="18">
        <v>8911.7900000000009</v>
      </c>
      <c r="O277" s="18">
        <v>9011.7900000000009</v>
      </c>
      <c r="P277" s="18">
        <v>9111.7900000000009</v>
      </c>
    </row>
    <row r="278" spans="1:16" x14ac:dyDescent="0.25">
      <c r="A278" s="18">
        <v>2012</v>
      </c>
      <c r="B278" s="74">
        <v>62781000</v>
      </c>
      <c r="C278" s="18" t="s">
        <v>146</v>
      </c>
      <c r="D278" s="18" t="str">
        <f>+VLOOKUP(B278,MAPPING!A:C,3,FALSE)</f>
        <v>OTHER</v>
      </c>
      <c r="E278" s="18">
        <v>255.3</v>
      </c>
      <c r="F278" s="18">
        <v>355.3</v>
      </c>
      <c r="G278" s="18">
        <v>455.3</v>
      </c>
      <c r="H278" s="18">
        <v>555.29999999999995</v>
      </c>
      <c r="I278" s="18">
        <v>655.29999999999995</v>
      </c>
      <c r="J278" s="18">
        <v>755.3</v>
      </c>
      <c r="K278" s="18">
        <v>855.3</v>
      </c>
      <c r="L278" s="18">
        <v>955.3</v>
      </c>
      <c r="M278" s="18">
        <v>1055.3</v>
      </c>
      <c r="N278" s="18">
        <v>1155.3</v>
      </c>
      <c r="O278" s="18">
        <v>1255.3</v>
      </c>
      <c r="P278" s="18">
        <v>1355.3</v>
      </c>
    </row>
    <row r="279" spans="1:16" x14ac:dyDescent="0.25">
      <c r="A279" s="18">
        <v>2012</v>
      </c>
      <c r="B279" s="74">
        <v>62782000</v>
      </c>
      <c r="C279" s="18" t="s">
        <v>147</v>
      </c>
      <c r="D279" s="18" t="str">
        <f>+VLOOKUP(B279,MAPPING!A:C,3,FALSE)</f>
        <v>OTHER</v>
      </c>
      <c r="E279" s="18">
        <v>46.93</v>
      </c>
      <c r="F279" s="18">
        <v>146.93</v>
      </c>
      <c r="G279" s="18">
        <v>246.93</v>
      </c>
      <c r="H279" s="18">
        <v>346.93</v>
      </c>
      <c r="I279" s="18">
        <v>446.93</v>
      </c>
      <c r="J279" s="18">
        <v>546.93000000000006</v>
      </c>
      <c r="K279" s="18">
        <v>646.93000000000006</v>
      </c>
      <c r="L279" s="18">
        <v>746.93000000000006</v>
      </c>
      <c r="M279" s="18">
        <v>846.93000000000006</v>
      </c>
      <c r="N279" s="18">
        <v>946.93000000000006</v>
      </c>
      <c r="O279" s="18">
        <v>1046.93</v>
      </c>
      <c r="P279" s="18">
        <v>1146.93</v>
      </c>
    </row>
    <row r="280" spans="1:16" x14ac:dyDescent="0.25">
      <c r="A280" s="18">
        <v>2012</v>
      </c>
      <c r="B280" s="74">
        <v>62810000</v>
      </c>
      <c r="C280" s="18" t="s">
        <v>148</v>
      </c>
      <c r="D280" s="18" t="str">
        <f>+VLOOKUP(B280,MAPPING!A:C,3,FALSE)</f>
        <v>OTHER</v>
      </c>
      <c r="E280" s="18">
        <v>50</v>
      </c>
      <c r="F280" s="18">
        <v>150</v>
      </c>
      <c r="G280" s="18">
        <v>250</v>
      </c>
      <c r="H280" s="18">
        <v>350</v>
      </c>
      <c r="I280" s="18">
        <v>450</v>
      </c>
      <c r="J280" s="18">
        <v>550</v>
      </c>
      <c r="K280" s="18">
        <v>650</v>
      </c>
      <c r="L280" s="18">
        <v>750</v>
      </c>
      <c r="M280" s="18">
        <v>850</v>
      </c>
      <c r="N280" s="18">
        <v>950</v>
      </c>
      <c r="O280" s="18">
        <v>1050</v>
      </c>
      <c r="P280" s="18">
        <v>1150</v>
      </c>
    </row>
    <row r="281" spans="1:16" x14ac:dyDescent="0.25">
      <c r="A281" s="18">
        <v>2012</v>
      </c>
      <c r="B281" s="74">
        <v>62810100</v>
      </c>
      <c r="C281" s="18" t="s">
        <v>149</v>
      </c>
      <c r="D281" s="18" t="str">
        <f>+VLOOKUP(B281,MAPPING!A:C,3,FALSE)</f>
        <v>OTHER</v>
      </c>
      <c r="E281" s="18">
        <v>320.43</v>
      </c>
      <c r="F281" s="18">
        <v>420.43</v>
      </c>
      <c r="G281" s="18">
        <v>520.43000000000006</v>
      </c>
      <c r="H281" s="18">
        <v>620.43000000000006</v>
      </c>
      <c r="I281" s="18">
        <v>720.43000000000006</v>
      </c>
      <c r="J281" s="18">
        <v>820.43000000000006</v>
      </c>
      <c r="K281" s="18">
        <v>920.43000000000006</v>
      </c>
      <c r="L281" s="18">
        <v>1020.4300000000001</v>
      </c>
      <c r="M281" s="18">
        <v>1120.43</v>
      </c>
      <c r="N281" s="18">
        <v>1220.43</v>
      </c>
      <c r="O281" s="18">
        <v>1320.43</v>
      </c>
      <c r="P281" s="18">
        <v>1420.43</v>
      </c>
    </row>
    <row r="282" spans="1:16" x14ac:dyDescent="0.25">
      <c r="A282" s="18">
        <v>2012</v>
      </c>
      <c r="B282" s="74">
        <v>62811000</v>
      </c>
      <c r="C282" s="18" t="s">
        <v>150</v>
      </c>
      <c r="D282" s="18" t="str">
        <f>+VLOOKUP(B282,MAPPING!A:C,3,FALSE)</f>
        <v>OTHER</v>
      </c>
      <c r="E282" s="18">
        <v>2202.83</v>
      </c>
      <c r="F282" s="18">
        <v>2302.83</v>
      </c>
      <c r="G282" s="18">
        <v>2402.83</v>
      </c>
      <c r="H282" s="18">
        <v>2502.83</v>
      </c>
      <c r="I282" s="18">
        <v>2602.83</v>
      </c>
      <c r="J282" s="18">
        <v>2702.83</v>
      </c>
      <c r="K282" s="18">
        <v>2802.83</v>
      </c>
      <c r="L282" s="18">
        <v>2902.83</v>
      </c>
      <c r="M282" s="18">
        <v>3002.83</v>
      </c>
      <c r="N282" s="18">
        <v>3102.83</v>
      </c>
      <c r="O282" s="18">
        <v>3202.83</v>
      </c>
      <c r="P282" s="18">
        <v>3302.83</v>
      </c>
    </row>
    <row r="283" spans="1:16" x14ac:dyDescent="0.25">
      <c r="A283" s="18">
        <v>2012</v>
      </c>
      <c r="B283" s="74">
        <v>62812000</v>
      </c>
      <c r="C283" s="18" t="s">
        <v>151</v>
      </c>
      <c r="D283" s="18" t="str">
        <f>+VLOOKUP(B283,MAPPING!A:C,3,FALSE)</f>
        <v>OTHER</v>
      </c>
      <c r="E283" s="18">
        <v>0</v>
      </c>
      <c r="F283" s="18">
        <v>0</v>
      </c>
      <c r="G283" s="18">
        <v>0</v>
      </c>
      <c r="H283" s="18">
        <v>0</v>
      </c>
      <c r="I283" s="18">
        <v>0</v>
      </c>
      <c r="J283" s="18">
        <v>0</v>
      </c>
      <c r="K283" s="18">
        <v>0</v>
      </c>
      <c r="L283" s="18">
        <v>0</v>
      </c>
      <c r="M283" s="18">
        <v>0</v>
      </c>
      <c r="N283" s="18">
        <v>0</v>
      </c>
      <c r="O283" s="18">
        <v>0</v>
      </c>
      <c r="P283" s="18">
        <v>0</v>
      </c>
    </row>
    <row r="284" spans="1:16" x14ac:dyDescent="0.25">
      <c r="A284" s="18">
        <v>2012</v>
      </c>
      <c r="B284" s="74">
        <v>62813000</v>
      </c>
      <c r="C284" s="18" t="s">
        <v>599</v>
      </c>
      <c r="D284" s="18" t="str">
        <f>+VLOOKUP(B284,MAPPING!A:C,3,FALSE)</f>
        <v>TAXES</v>
      </c>
      <c r="E284" s="18">
        <v>4090.01</v>
      </c>
      <c r="F284" s="18">
        <v>4190.01</v>
      </c>
      <c r="G284" s="18">
        <v>4290.01</v>
      </c>
      <c r="H284" s="18">
        <v>4390.01</v>
      </c>
      <c r="I284" s="18">
        <v>4490.01</v>
      </c>
      <c r="J284" s="18">
        <v>4590.01</v>
      </c>
      <c r="K284" s="18">
        <v>4690.01</v>
      </c>
      <c r="L284" s="18">
        <v>4790.01</v>
      </c>
      <c r="M284" s="18">
        <v>4890.01</v>
      </c>
      <c r="N284" s="18">
        <v>4990.01</v>
      </c>
      <c r="O284" s="18">
        <v>5090.01</v>
      </c>
      <c r="P284" s="18">
        <v>5190.01</v>
      </c>
    </row>
    <row r="285" spans="1:16" x14ac:dyDescent="0.25">
      <c r="A285" s="18">
        <v>2012</v>
      </c>
      <c r="B285" s="74">
        <v>62840000</v>
      </c>
      <c r="C285" s="18" t="s">
        <v>152</v>
      </c>
      <c r="D285" s="18" t="str">
        <f>+VLOOKUP(B285,MAPPING!A:C,3,FALSE)</f>
        <v>OTHER</v>
      </c>
      <c r="E285" s="18">
        <v>0</v>
      </c>
      <c r="F285" s="18">
        <v>0</v>
      </c>
      <c r="G285" s="18">
        <v>0</v>
      </c>
      <c r="H285" s="18">
        <v>0</v>
      </c>
      <c r="I285" s="18">
        <v>0</v>
      </c>
      <c r="J285" s="18">
        <v>0</v>
      </c>
      <c r="K285" s="18">
        <v>0</v>
      </c>
      <c r="L285" s="18">
        <v>0</v>
      </c>
      <c r="M285" s="18">
        <v>0</v>
      </c>
      <c r="N285" s="18">
        <v>0</v>
      </c>
      <c r="O285" s="18">
        <v>0</v>
      </c>
      <c r="P285" s="18">
        <v>0</v>
      </c>
    </row>
    <row r="286" spans="1:16" x14ac:dyDescent="0.25">
      <c r="A286" s="18">
        <v>2012</v>
      </c>
      <c r="B286" s="74">
        <v>63330000</v>
      </c>
      <c r="C286" s="18" t="s">
        <v>153</v>
      </c>
      <c r="D286" s="18" t="str">
        <f>+VLOOKUP(B286,MAPPING!A:C,3,FALSE)</f>
        <v>TAXES</v>
      </c>
      <c r="E286" s="18">
        <v>-10.19</v>
      </c>
      <c r="F286" s="18">
        <v>89.81</v>
      </c>
      <c r="G286" s="18">
        <v>189.81</v>
      </c>
      <c r="H286" s="18">
        <v>289.81</v>
      </c>
      <c r="I286" s="18">
        <v>389.81</v>
      </c>
      <c r="J286" s="18">
        <v>489.81</v>
      </c>
      <c r="K286" s="18">
        <v>589.80999999999995</v>
      </c>
      <c r="L286" s="18">
        <v>689.81</v>
      </c>
      <c r="M286" s="18">
        <v>789.81</v>
      </c>
      <c r="N286" s="18">
        <v>889.81</v>
      </c>
      <c r="O286" s="18">
        <v>989.81</v>
      </c>
      <c r="P286" s="18">
        <v>1089.81</v>
      </c>
    </row>
    <row r="287" spans="1:16" x14ac:dyDescent="0.25">
      <c r="A287" s="18">
        <v>2012</v>
      </c>
      <c r="B287" s="74">
        <v>63331000</v>
      </c>
      <c r="C287" s="18" t="s">
        <v>154</v>
      </c>
      <c r="D287" s="18" t="str">
        <f>+VLOOKUP(B287,MAPPING!A:C,3,FALSE)</f>
        <v>TAXES</v>
      </c>
      <c r="E287" s="18">
        <v>5500</v>
      </c>
      <c r="F287" s="18">
        <v>5600</v>
      </c>
      <c r="G287" s="18">
        <v>5700</v>
      </c>
      <c r="H287" s="18">
        <v>5800</v>
      </c>
      <c r="I287" s="18">
        <v>5900</v>
      </c>
      <c r="J287" s="18">
        <v>6000</v>
      </c>
      <c r="K287" s="18">
        <v>6100</v>
      </c>
      <c r="L287" s="18">
        <v>6200</v>
      </c>
      <c r="M287" s="18">
        <v>6300</v>
      </c>
      <c r="N287" s="18">
        <v>6400</v>
      </c>
      <c r="O287" s="18">
        <v>6500</v>
      </c>
      <c r="P287" s="18">
        <v>6600</v>
      </c>
    </row>
    <row r="288" spans="1:16" x14ac:dyDescent="0.25">
      <c r="A288" s="18">
        <v>2012</v>
      </c>
      <c r="B288" s="74">
        <v>63340000</v>
      </c>
      <c r="C288" s="18" t="s">
        <v>155</v>
      </c>
      <c r="D288" s="18" t="str">
        <f>+VLOOKUP(B288,MAPPING!A:C,3,FALSE)</f>
        <v>TAXES</v>
      </c>
      <c r="E288" s="18">
        <v>0</v>
      </c>
      <c r="F288" s="18">
        <v>0</v>
      </c>
      <c r="G288" s="18">
        <v>0</v>
      </c>
      <c r="H288" s="18">
        <v>0</v>
      </c>
      <c r="I288" s="18">
        <v>0</v>
      </c>
      <c r="J288" s="18">
        <v>0</v>
      </c>
      <c r="K288" s="18">
        <v>0</v>
      </c>
      <c r="L288" s="18">
        <v>0</v>
      </c>
      <c r="M288" s="18">
        <v>0</v>
      </c>
      <c r="N288" s="18">
        <v>0</v>
      </c>
      <c r="O288" s="18">
        <v>0</v>
      </c>
      <c r="P288" s="18">
        <v>0</v>
      </c>
    </row>
    <row r="289" spans="1:16" x14ac:dyDescent="0.25">
      <c r="A289" s="18">
        <v>2012</v>
      </c>
      <c r="B289" s="74">
        <v>63350000</v>
      </c>
      <c r="C289" s="18" t="s">
        <v>11</v>
      </c>
      <c r="D289" s="18" t="str">
        <f>+VLOOKUP(B289,MAPPING!A:C,3,FALSE)</f>
        <v>TAXES</v>
      </c>
      <c r="E289" s="18">
        <v>4402.66</v>
      </c>
      <c r="F289" s="18">
        <v>4502.66</v>
      </c>
      <c r="G289" s="18">
        <v>4602.66</v>
      </c>
      <c r="H289" s="18">
        <v>4702.66</v>
      </c>
      <c r="I289" s="18">
        <v>4802.66</v>
      </c>
      <c r="J289" s="18">
        <v>4902.66</v>
      </c>
      <c r="K289" s="18">
        <v>5002.66</v>
      </c>
      <c r="L289" s="18">
        <v>5102.66</v>
      </c>
      <c r="M289" s="18">
        <v>5202.66</v>
      </c>
      <c r="N289" s="18">
        <v>5302.66</v>
      </c>
      <c r="O289" s="18">
        <v>5402.66</v>
      </c>
      <c r="P289" s="18">
        <v>5502.66</v>
      </c>
    </row>
    <row r="290" spans="1:16" x14ac:dyDescent="0.25">
      <c r="A290" s="18">
        <v>2012</v>
      </c>
      <c r="B290" s="74">
        <v>63510000</v>
      </c>
      <c r="C290" s="18" t="s">
        <v>156</v>
      </c>
      <c r="D290" s="18" t="str">
        <f>+VLOOKUP(B290,MAPPING!A:C,3,FALSE)</f>
        <v>TAXES</v>
      </c>
      <c r="E290" s="18">
        <v>23576</v>
      </c>
      <c r="F290" s="18">
        <v>23676</v>
      </c>
      <c r="G290" s="18">
        <v>23776</v>
      </c>
      <c r="H290" s="18">
        <v>23876</v>
      </c>
      <c r="I290" s="18">
        <v>23976</v>
      </c>
      <c r="J290" s="18">
        <v>24076</v>
      </c>
      <c r="K290" s="18">
        <v>24176</v>
      </c>
      <c r="L290" s="18">
        <v>24276</v>
      </c>
      <c r="M290" s="18">
        <v>24376</v>
      </c>
      <c r="N290" s="18">
        <v>24476</v>
      </c>
      <c r="O290" s="18">
        <v>24576</v>
      </c>
      <c r="P290" s="18">
        <v>24676</v>
      </c>
    </row>
    <row r="291" spans="1:16" x14ac:dyDescent="0.25">
      <c r="A291" s="18">
        <v>2012</v>
      </c>
      <c r="B291" s="74">
        <v>63511000</v>
      </c>
      <c r="C291" s="18" t="s">
        <v>157</v>
      </c>
      <c r="D291" s="18" t="str">
        <f>+VLOOKUP(B291,MAPPING!A:C,3,FALSE)</f>
        <v>TAXES</v>
      </c>
      <c r="E291" s="18">
        <v>-223368</v>
      </c>
      <c r="F291" s="18">
        <v>-223268</v>
      </c>
      <c r="G291" s="18">
        <v>-223168</v>
      </c>
      <c r="H291" s="18">
        <v>-223068</v>
      </c>
      <c r="I291" s="18">
        <v>-222968</v>
      </c>
      <c r="J291" s="18">
        <v>-222868</v>
      </c>
      <c r="K291" s="18">
        <v>-222768</v>
      </c>
      <c r="L291" s="18">
        <v>-222668</v>
      </c>
      <c r="M291" s="18">
        <v>-222568</v>
      </c>
      <c r="N291" s="18">
        <v>-222468</v>
      </c>
      <c r="O291" s="18">
        <v>-222368</v>
      </c>
      <c r="P291" s="18">
        <v>-222268</v>
      </c>
    </row>
    <row r="292" spans="1:16" x14ac:dyDescent="0.25">
      <c r="A292" s="18">
        <v>2012</v>
      </c>
      <c r="B292" s="74">
        <v>63512000</v>
      </c>
      <c r="C292" s="18" t="s">
        <v>158</v>
      </c>
      <c r="D292" s="18" t="str">
        <f>+VLOOKUP(B292,MAPPING!A:C,3,FALSE)</f>
        <v>TAXES</v>
      </c>
      <c r="E292" s="18">
        <v>3392</v>
      </c>
      <c r="F292" s="18">
        <v>3492</v>
      </c>
      <c r="G292" s="18">
        <v>3592</v>
      </c>
      <c r="H292" s="18">
        <v>3692</v>
      </c>
      <c r="I292" s="18">
        <v>3792</v>
      </c>
      <c r="J292" s="18">
        <v>3892</v>
      </c>
      <c r="K292" s="18">
        <v>3992</v>
      </c>
      <c r="L292" s="18">
        <v>4092</v>
      </c>
      <c r="M292" s="18">
        <v>4192</v>
      </c>
      <c r="N292" s="18">
        <v>4292</v>
      </c>
      <c r="O292" s="18">
        <v>4392</v>
      </c>
      <c r="P292" s="18">
        <v>4492</v>
      </c>
    </row>
    <row r="293" spans="1:16" x14ac:dyDescent="0.25">
      <c r="A293" s="18">
        <v>2012</v>
      </c>
      <c r="B293" s="74">
        <v>63514000</v>
      </c>
      <c r="C293" s="18" t="s">
        <v>159</v>
      </c>
      <c r="D293" s="18" t="str">
        <f>+VLOOKUP(B293,MAPPING!A:C,3,FALSE)</f>
        <v>TAXES</v>
      </c>
      <c r="E293" s="18">
        <v>3269</v>
      </c>
      <c r="F293" s="18">
        <v>3369</v>
      </c>
      <c r="G293" s="18">
        <v>3469</v>
      </c>
      <c r="H293" s="18">
        <v>3569</v>
      </c>
      <c r="I293" s="18">
        <v>3669</v>
      </c>
      <c r="J293" s="18">
        <v>3769</v>
      </c>
      <c r="K293" s="18">
        <v>3869</v>
      </c>
      <c r="L293" s="18">
        <v>3969</v>
      </c>
      <c r="M293" s="18">
        <v>4069</v>
      </c>
      <c r="N293" s="18">
        <v>4169</v>
      </c>
      <c r="O293" s="18">
        <v>4269</v>
      </c>
      <c r="P293" s="18">
        <v>4369</v>
      </c>
    </row>
    <row r="294" spans="1:16" x14ac:dyDescent="0.25">
      <c r="A294" s="18">
        <v>2012</v>
      </c>
      <c r="B294" s="74">
        <v>63540000</v>
      </c>
      <c r="C294" s="18" t="s">
        <v>160</v>
      </c>
      <c r="D294" s="18" t="str">
        <f>+VLOOKUP(B294,MAPPING!A:C,3,FALSE)</f>
        <v>TAXES</v>
      </c>
      <c r="E294" s="18">
        <v>-14212</v>
      </c>
      <c r="F294" s="18">
        <v>-14112</v>
      </c>
      <c r="G294" s="18">
        <v>-14012</v>
      </c>
      <c r="H294" s="18">
        <v>-13912</v>
      </c>
      <c r="I294" s="18">
        <v>-13812</v>
      </c>
      <c r="J294" s="18">
        <v>-13712</v>
      </c>
      <c r="K294" s="18">
        <v>-13612</v>
      </c>
      <c r="L294" s="18">
        <v>-13512</v>
      </c>
      <c r="M294" s="18">
        <v>-13412</v>
      </c>
      <c r="N294" s="18">
        <v>-13312</v>
      </c>
      <c r="O294" s="18">
        <v>-13212</v>
      </c>
      <c r="P294" s="18">
        <v>-13112</v>
      </c>
    </row>
    <row r="295" spans="1:16" x14ac:dyDescent="0.25">
      <c r="A295" s="18">
        <v>2012</v>
      </c>
      <c r="B295" s="74">
        <v>63542000</v>
      </c>
      <c r="C295" s="18" t="s">
        <v>161</v>
      </c>
      <c r="D295" s="18" t="str">
        <f>+VLOOKUP(B295,MAPPING!A:C,3,FALSE)</f>
        <v>TAXES</v>
      </c>
      <c r="E295" s="18">
        <v>0</v>
      </c>
      <c r="F295" s="18">
        <v>0</v>
      </c>
      <c r="G295" s="18">
        <v>0</v>
      </c>
      <c r="H295" s="18">
        <v>0</v>
      </c>
      <c r="I295" s="18">
        <v>0</v>
      </c>
      <c r="J295" s="18">
        <v>0</v>
      </c>
      <c r="K295" s="18">
        <v>0</v>
      </c>
      <c r="L295" s="18">
        <v>0</v>
      </c>
      <c r="M295" s="18">
        <v>0</v>
      </c>
      <c r="N295" s="18">
        <v>0</v>
      </c>
      <c r="O295" s="18">
        <v>0</v>
      </c>
      <c r="P295" s="18">
        <v>0</v>
      </c>
    </row>
    <row r="296" spans="1:16" x14ac:dyDescent="0.25">
      <c r="A296" s="18">
        <v>2012</v>
      </c>
      <c r="B296" s="74">
        <v>63543000</v>
      </c>
      <c r="C296" s="18" t="s">
        <v>162</v>
      </c>
      <c r="D296" s="18" t="str">
        <f>+VLOOKUP(B296,MAPPING!A:C,3,FALSE)</f>
        <v>TAXES</v>
      </c>
      <c r="E296" s="18">
        <v>0</v>
      </c>
      <c r="F296" s="18">
        <v>0</v>
      </c>
      <c r="G296" s="18">
        <v>0</v>
      </c>
      <c r="H296" s="18">
        <v>0</v>
      </c>
      <c r="I296" s="18">
        <v>0</v>
      </c>
      <c r="J296" s="18">
        <v>0</v>
      </c>
      <c r="K296" s="18">
        <v>0</v>
      </c>
      <c r="L296" s="18">
        <v>0</v>
      </c>
      <c r="M296" s="18">
        <v>0</v>
      </c>
      <c r="N296" s="18">
        <v>0</v>
      </c>
      <c r="O296" s="18">
        <v>0</v>
      </c>
      <c r="P296" s="18">
        <v>0</v>
      </c>
    </row>
    <row r="297" spans="1:16" x14ac:dyDescent="0.25">
      <c r="A297" s="18">
        <v>2012</v>
      </c>
      <c r="B297" s="74">
        <v>63544000</v>
      </c>
      <c r="C297" s="18" t="s">
        <v>163</v>
      </c>
      <c r="D297" s="18" t="str">
        <f>+VLOOKUP(B297,MAPPING!A:C,3,FALSE)</f>
        <v>TAXES</v>
      </c>
      <c r="E297" s="18">
        <v>0</v>
      </c>
      <c r="F297" s="18">
        <v>0</v>
      </c>
      <c r="G297" s="18">
        <v>0</v>
      </c>
      <c r="H297" s="18">
        <v>0</v>
      </c>
      <c r="I297" s="18">
        <v>0</v>
      </c>
      <c r="J297" s="18">
        <v>0</v>
      </c>
      <c r="K297" s="18">
        <v>0</v>
      </c>
      <c r="L297" s="18">
        <v>0</v>
      </c>
      <c r="M297" s="18">
        <v>0</v>
      </c>
      <c r="N297" s="18">
        <v>0</v>
      </c>
      <c r="O297" s="18">
        <v>0</v>
      </c>
      <c r="P297" s="18">
        <v>0</v>
      </c>
    </row>
    <row r="298" spans="1:16" x14ac:dyDescent="0.25">
      <c r="A298" s="18">
        <v>2012</v>
      </c>
      <c r="B298" s="74">
        <v>63580000</v>
      </c>
      <c r="C298" s="18" t="s">
        <v>602</v>
      </c>
      <c r="D298" s="18" t="str">
        <f>+VLOOKUP(B298,MAPPING!A:C,3,FALSE)</f>
        <v>TAXES</v>
      </c>
      <c r="E298" s="18">
        <v>-12645</v>
      </c>
      <c r="F298" s="18">
        <v>-12545</v>
      </c>
      <c r="G298" s="18">
        <v>-12445</v>
      </c>
      <c r="H298" s="18">
        <v>-12345</v>
      </c>
      <c r="I298" s="18">
        <v>-12245</v>
      </c>
      <c r="J298" s="18">
        <v>-12145</v>
      </c>
      <c r="K298" s="18">
        <v>-12045</v>
      </c>
      <c r="L298" s="18">
        <v>-11945</v>
      </c>
      <c r="M298" s="18">
        <v>-11845</v>
      </c>
      <c r="N298" s="18">
        <v>-11745</v>
      </c>
      <c r="O298" s="18">
        <v>-11645</v>
      </c>
      <c r="P298" s="18">
        <v>-11545</v>
      </c>
    </row>
    <row r="299" spans="1:16" x14ac:dyDescent="0.25">
      <c r="A299" s="18">
        <v>2012</v>
      </c>
      <c r="B299" s="74">
        <v>63580100</v>
      </c>
      <c r="C299" s="18" t="s">
        <v>603</v>
      </c>
      <c r="D299" s="18" t="str">
        <f>+VLOOKUP(B299,MAPPING!A:C,3,FALSE)</f>
        <v>TAXES</v>
      </c>
      <c r="E299" s="18">
        <v>37361.550000000003</v>
      </c>
      <c r="F299" s="18">
        <v>37461.550000000003</v>
      </c>
      <c r="G299" s="18">
        <v>37561.550000000003</v>
      </c>
      <c r="H299" s="18">
        <v>37661.550000000003</v>
      </c>
      <c r="I299" s="18">
        <v>37761.550000000003</v>
      </c>
      <c r="J299" s="18">
        <v>37861.550000000003</v>
      </c>
      <c r="K299" s="18">
        <v>37961.550000000003</v>
      </c>
      <c r="L299" s="18">
        <v>38061.550000000003</v>
      </c>
      <c r="M299" s="18">
        <v>38161.550000000003</v>
      </c>
      <c r="N299" s="18">
        <v>38261.550000000003</v>
      </c>
      <c r="O299" s="18">
        <v>38361.550000000003</v>
      </c>
      <c r="P299" s="18">
        <v>38461.550000000003</v>
      </c>
    </row>
    <row r="300" spans="1:16" x14ac:dyDescent="0.25">
      <c r="A300" s="18">
        <v>2012</v>
      </c>
      <c r="B300" s="74">
        <v>63580200</v>
      </c>
      <c r="C300" s="18" t="s">
        <v>576</v>
      </c>
      <c r="D300" s="18" t="str">
        <f>+VLOOKUP(B300,MAPPING!A:C,3,FALSE)</f>
        <v>TAXES</v>
      </c>
      <c r="E300" s="18">
        <v>10654.8</v>
      </c>
      <c r="F300" s="18">
        <v>10754.8</v>
      </c>
      <c r="G300" s="18">
        <v>10854.8</v>
      </c>
      <c r="H300" s="18">
        <v>10954.8</v>
      </c>
      <c r="I300" s="18">
        <v>11054.8</v>
      </c>
      <c r="J300" s="18">
        <v>11154.8</v>
      </c>
      <c r="K300" s="18">
        <v>11254.8</v>
      </c>
      <c r="L300" s="18">
        <v>11354.8</v>
      </c>
      <c r="M300" s="18">
        <v>11454.8</v>
      </c>
      <c r="N300" s="18">
        <v>11554.8</v>
      </c>
      <c r="O300" s="18">
        <v>11654.8</v>
      </c>
      <c r="P300" s="18">
        <v>11754.8</v>
      </c>
    </row>
    <row r="301" spans="1:16" x14ac:dyDescent="0.25">
      <c r="A301" s="18">
        <v>2012</v>
      </c>
      <c r="B301" s="74">
        <v>63580300</v>
      </c>
      <c r="C301" s="18" t="s">
        <v>604</v>
      </c>
      <c r="D301" s="18" t="str">
        <f>+VLOOKUP(B301,MAPPING!A:C,3,FALSE)</f>
        <v>TAXES</v>
      </c>
      <c r="E301" s="18">
        <v>1575.91</v>
      </c>
      <c r="F301" s="18">
        <v>1675.91</v>
      </c>
      <c r="G301" s="18">
        <v>1775.91</v>
      </c>
      <c r="H301" s="18">
        <v>1875.91</v>
      </c>
      <c r="I301" s="18">
        <v>1975.91</v>
      </c>
      <c r="J301" s="18">
        <v>2075.91</v>
      </c>
      <c r="K301" s="18">
        <v>2175.91</v>
      </c>
      <c r="L301" s="18">
        <v>2275.91</v>
      </c>
      <c r="M301" s="18">
        <v>2375.91</v>
      </c>
      <c r="N301" s="18">
        <v>2475.91</v>
      </c>
      <c r="O301" s="18">
        <v>2575.91</v>
      </c>
      <c r="P301" s="18">
        <v>2675.91</v>
      </c>
    </row>
    <row r="302" spans="1:16" x14ac:dyDescent="0.25">
      <c r="A302" s="18">
        <v>2012</v>
      </c>
      <c r="B302" s="74">
        <v>63580400</v>
      </c>
      <c r="C302" s="18" t="s">
        <v>605</v>
      </c>
      <c r="D302" s="18" t="str">
        <f>+VLOOKUP(B302,MAPPING!A:C,3,FALSE)</f>
        <v>TAXES</v>
      </c>
      <c r="E302" s="18">
        <v>325</v>
      </c>
      <c r="F302" s="18">
        <v>425</v>
      </c>
      <c r="G302" s="18">
        <v>525</v>
      </c>
      <c r="H302" s="18">
        <v>625</v>
      </c>
      <c r="I302" s="18">
        <v>725</v>
      </c>
      <c r="J302" s="18">
        <v>825</v>
      </c>
      <c r="K302" s="18">
        <v>925</v>
      </c>
      <c r="L302" s="18">
        <v>1025</v>
      </c>
      <c r="M302" s="18">
        <v>1125</v>
      </c>
      <c r="N302" s="18">
        <v>1225</v>
      </c>
      <c r="O302" s="18">
        <v>1325</v>
      </c>
      <c r="P302" s="18">
        <v>1425</v>
      </c>
    </row>
    <row r="303" spans="1:16" x14ac:dyDescent="0.25">
      <c r="A303" s="18">
        <v>2012</v>
      </c>
      <c r="B303" s="74">
        <v>63580500</v>
      </c>
      <c r="C303" s="18" t="s">
        <v>606</v>
      </c>
      <c r="D303" s="18" t="str">
        <f>+VLOOKUP(B303,MAPPING!A:C,3,FALSE)</f>
        <v>TAXES</v>
      </c>
      <c r="E303" s="18">
        <v>0</v>
      </c>
      <c r="F303" s="18">
        <v>0</v>
      </c>
      <c r="G303" s="18">
        <v>0</v>
      </c>
      <c r="H303" s="18">
        <v>0</v>
      </c>
      <c r="I303" s="18">
        <v>0</v>
      </c>
      <c r="J303" s="18">
        <v>0</v>
      </c>
      <c r="K303" s="18">
        <v>0</v>
      </c>
      <c r="L303" s="18">
        <v>0</v>
      </c>
      <c r="M303" s="18">
        <v>0</v>
      </c>
      <c r="N303" s="18">
        <v>0</v>
      </c>
      <c r="O303" s="18">
        <v>0</v>
      </c>
      <c r="P303" s="18">
        <v>0</v>
      </c>
    </row>
    <row r="304" spans="1:16" x14ac:dyDescent="0.25">
      <c r="A304" s="18">
        <v>2012</v>
      </c>
      <c r="B304" s="74">
        <v>63581000</v>
      </c>
      <c r="C304" s="18" t="s">
        <v>607</v>
      </c>
      <c r="D304" s="18" t="str">
        <f>+VLOOKUP(B304,MAPPING!A:C,3,FALSE)</f>
        <v>TAXES</v>
      </c>
      <c r="E304" s="18">
        <v>107577.89</v>
      </c>
      <c r="F304" s="18">
        <v>107677.89</v>
      </c>
      <c r="G304" s="18">
        <v>107777.89</v>
      </c>
      <c r="H304" s="18">
        <v>107877.89</v>
      </c>
      <c r="I304" s="18">
        <v>107977.89</v>
      </c>
      <c r="J304" s="18">
        <v>108077.89</v>
      </c>
      <c r="K304" s="18">
        <v>108177.89</v>
      </c>
      <c r="L304" s="18">
        <v>108277.89</v>
      </c>
      <c r="M304" s="18">
        <v>108377.89</v>
      </c>
      <c r="N304" s="18">
        <v>108477.89</v>
      </c>
      <c r="O304" s="18">
        <v>108577.89</v>
      </c>
      <c r="P304" s="18">
        <v>108677.89</v>
      </c>
    </row>
    <row r="305" spans="1:16" x14ac:dyDescent="0.25">
      <c r="A305" s="18">
        <v>2012</v>
      </c>
      <c r="B305" s="74">
        <v>63582000</v>
      </c>
      <c r="C305" s="18" t="s">
        <v>165</v>
      </c>
      <c r="D305" s="18" t="str">
        <f>+VLOOKUP(B305,MAPPING!A:C,3,FALSE)</f>
        <v>TAXES</v>
      </c>
      <c r="E305" s="18">
        <v>0</v>
      </c>
      <c r="F305" s="18">
        <v>0</v>
      </c>
      <c r="G305" s="18">
        <v>0</v>
      </c>
      <c r="H305" s="18">
        <v>0</v>
      </c>
      <c r="I305" s="18">
        <v>0</v>
      </c>
      <c r="J305" s="18">
        <v>0</v>
      </c>
      <c r="K305" s="18">
        <v>0</v>
      </c>
      <c r="L305" s="18">
        <v>0</v>
      </c>
      <c r="M305" s="18">
        <v>0</v>
      </c>
      <c r="N305" s="18">
        <v>0</v>
      </c>
      <c r="O305" s="18">
        <v>0</v>
      </c>
      <c r="P305" s="18">
        <v>0</v>
      </c>
    </row>
    <row r="306" spans="1:16" x14ac:dyDescent="0.25">
      <c r="A306" s="18">
        <v>2012</v>
      </c>
      <c r="B306" s="74">
        <v>63710000</v>
      </c>
      <c r="C306" s="18" t="s">
        <v>10</v>
      </c>
      <c r="D306" s="18" t="str">
        <f>+VLOOKUP(B306,MAPPING!A:C,3,FALSE)</f>
        <v>TAXES</v>
      </c>
      <c r="E306" s="18">
        <v>-2548</v>
      </c>
      <c r="F306" s="18">
        <v>-2448</v>
      </c>
      <c r="G306" s="18">
        <v>-2348</v>
      </c>
      <c r="H306" s="18">
        <v>-2248</v>
      </c>
      <c r="I306" s="18">
        <v>-2148</v>
      </c>
      <c r="J306" s="18">
        <v>-2048</v>
      </c>
      <c r="K306" s="18">
        <v>-1948</v>
      </c>
      <c r="L306" s="18">
        <v>-1848</v>
      </c>
      <c r="M306" s="18">
        <v>-1748</v>
      </c>
      <c r="N306" s="18">
        <v>-1648</v>
      </c>
      <c r="O306" s="18">
        <v>-1548</v>
      </c>
      <c r="P306" s="18">
        <v>-1448</v>
      </c>
    </row>
    <row r="307" spans="1:16" x14ac:dyDescent="0.25">
      <c r="A307" s="18">
        <v>2012</v>
      </c>
      <c r="B307" s="74">
        <v>63780000</v>
      </c>
      <c r="C307" s="18" t="s">
        <v>166</v>
      </c>
      <c r="D307" s="18" t="str">
        <f>+VLOOKUP(B307,MAPPING!A:C,3,FALSE)</f>
        <v>TAXES</v>
      </c>
      <c r="E307" s="18">
        <v>220.26</v>
      </c>
      <c r="F307" s="18">
        <v>320.26</v>
      </c>
      <c r="G307" s="18">
        <v>420.26</v>
      </c>
      <c r="H307" s="18">
        <v>520.26</v>
      </c>
      <c r="I307" s="18">
        <v>620.26</v>
      </c>
      <c r="J307" s="18">
        <v>720.26</v>
      </c>
      <c r="K307" s="18">
        <v>820.26</v>
      </c>
      <c r="L307" s="18">
        <v>920.26</v>
      </c>
      <c r="M307" s="18">
        <v>1020.26</v>
      </c>
      <c r="N307" s="18">
        <v>1120.26</v>
      </c>
      <c r="O307" s="18">
        <v>1220.26</v>
      </c>
      <c r="P307" s="18">
        <v>1320.26</v>
      </c>
    </row>
    <row r="308" spans="1:16" x14ac:dyDescent="0.25">
      <c r="A308" s="18">
        <v>2012</v>
      </c>
      <c r="B308" s="74">
        <v>64110000</v>
      </c>
      <c r="C308" s="18" t="s">
        <v>167</v>
      </c>
      <c r="D308" s="18" t="str">
        <f>+VLOOKUP(B308,MAPPING!A:C,3,FALSE)</f>
        <v>WAGES</v>
      </c>
      <c r="E308" s="18">
        <v>96452.81</v>
      </c>
      <c r="F308" s="18">
        <v>96552.81</v>
      </c>
      <c r="G308" s="18">
        <v>96652.81</v>
      </c>
      <c r="H308" s="18">
        <v>96752.81</v>
      </c>
      <c r="I308" s="18">
        <v>96852.81</v>
      </c>
      <c r="J308" s="18">
        <v>96952.81</v>
      </c>
      <c r="K308" s="18">
        <v>97052.81</v>
      </c>
      <c r="L308" s="18">
        <v>97152.81</v>
      </c>
      <c r="M308" s="18">
        <v>97252.81</v>
      </c>
      <c r="N308" s="18">
        <v>97352.81</v>
      </c>
      <c r="O308" s="18">
        <v>97452.81</v>
      </c>
      <c r="P308" s="18">
        <v>97552.81</v>
      </c>
    </row>
    <row r="309" spans="1:16" x14ac:dyDescent="0.25">
      <c r="A309" s="18">
        <v>2012</v>
      </c>
      <c r="B309" s="74">
        <v>64110010</v>
      </c>
      <c r="C309" s="18" t="s">
        <v>168</v>
      </c>
      <c r="D309" s="18" t="str">
        <f>+VLOOKUP(B309,MAPPING!A:C,3,FALSE)</f>
        <v>WAGES</v>
      </c>
      <c r="E309" s="18">
        <v>1283.3399999999999</v>
      </c>
      <c r="F309" s="18">
        <v>1383.34</v>
      </c>
      <c r="G309" s="18">
        <v>1483.34</v>
      </c>
      <c r="H309" s="18">
        <v>1583.34</v>
      </c>
      <c r="I309" s="18">
        <v>1683.34</v>
      </c>
      <c r="J309" s="18">
        <v>1783.34</v>
      </c>
      <c r="K309" s="18">
        <v>1883.34</v>
      </c>
      <c r="L309" s="18">
        <v>1983.34</v>
      </c>
      <c r="M309" s="18">
        <v>2083.34</v>
      </c>
      <c r="N309" s="18">
        <v>2183.34</v>
      </c>
      <c r="O309" s="18">
        <v>2283.34</v>
      </c>
      <c r="P309" s="18">
        <v>2383.34</v>
      </c>
    </row>
    <row r="310" spans="1:16" x14ac:dyDescent="0.25">
      <c r="A310" s="18">
        <v>2012</v>
      </c>
      <c r="B310" s="74">
        <v>64110050</v>
      </c>
      <c r="C310" s="18" t="s">
        <v>563</v>
      </c>
      <c r="D310" s="18" t="str">
        <f>+VLOOKUP(B310,MAPPING!A:C,3,FALSE)</f>
        <v>WAGES</v>
      </c>
      <c r="E310" s="18">
        <v>0</v>
      </c>
      <c r="F310" s="18">
        <v>0</v>
      </c>
      <c r="G310" s="18">
        <v>0</v>
      </c>
      <c r="H310" s="18">
        <v>0</v>
      </c>
      <c r="I310" s="18">
        <v>0</v>
      </c>
      <c r="J310" s="18">
        <v>0</v>
      </c>
      <c r="K310" s="18">
        <v>0</v>
      </c>
      <c r="L310" s="18">
        <v>0</v>
      </c>
      <c r="M310" s="18">
        <v>0</v>
      </c>
      <c r="N310" s="18">
        <v>0</v>
      </c>
      <c r="O310" s="18">
        <v>0</v>
      </c>
      <c r="P310" s="18">
        <v>0</v>
      </c>
    </row>
    <row r="311" spans="1:16" x14ac:dyDescent="0.25">
      <c r="A311" s="18">
        <v>2012</v>
      </c>
      <c r="B311" s="74">
        <v>64110100</v>
      </c>
      <c r="C311" s="18" t="s">
        <v>169</v>
      </c>
      <c r="D311" s="18" t="str">
        <f>+VLOOKUP(B311,MAPPING!A:C,3,FALSE)</f>
        <v>WAGES</v>
      </c>
      <c r="E311" s="18">
        <v>0</v>
      </c>
      <c r="F311" s="18">
        <v>0</v>
      </c>
      <c r="G311" s="18">
        <v>0</v>
      </c>
      <c r="H311" s="18">
        <v>0</v>
      </c>
      <c r="I311" s="18">
        <v>0</v>
      </c>
      <c r="J311" s="18">
        <v>0</v>
      </c>
      <c r="K311" s="18">
        <v>0</v>
      </c>
      <c r="L311" s="18">
        <v>0</v>
      </c>
      <c r="M311" s="18">
        <v>0</v>
      </c>
      <c r="N311" s="18">
        <v>0</v>
      </c>
      <c r="O311" s="18">
        <v>0</v>
      </c>
      <c r="P311" s="18">
        <v>0</v>
      </c>
    </row>
    <row r="312" spans="1:16" x14ac:dyDescent="0.25">
      <c r="A312" s="18">
        <v>2012</v>
      </c>
      <c r="B312" s="74">
        <v>64120000</v>
      </c>
      <c r="C312" s="18" t="s">
        <v>566</v>
      </c>
      <c r="D312" s="18" t="str">
        <f>+VLOOKUP(B312,MAPPING!A:C,3,FALSE)</f>
        <v>WAGES</v>
      </c>
      <c r="E312" s="18">
        <v>0</v>
      </c>
      <c r="F312" s="18">
        <v>0</v>
      </c>
      <c r="G312" s="18">
        <v>0</v>
      </c>
      <c r="H312" s="18">
        <v>0</v>
      </c>
      <c r="I312" s="18">
        <v>0</v>
      </c>
      <c r="J312" s="18">
        <v>0</v>
      </c>
      <c r="K312" s="18">
        <v>0</v>
      </c>
      <c r="L312" s="18">
        <v>0</v>
      </c>
      <c r="M312" s="18">
        <v>0</v>
      </c>
      <c r="N312" s="18">
        <v>0</v>
      </c>
      <c r="O312" s="18">
        <v>0</v>
      </c>
      <c r="P312" s="18">
        <v>0</v>
      </c>
    </row>
    <row r="313" spans="1:16" x14ac:dyDescent="0.25">
      <c r="A313" s="18">
        <v>2012</v>
      </c>
      <c r="B313" s="74">
        <v>64140000</v>
      </c>
      <c r="C313" s="18" t="s">
        <v>170</v>
      </c>
      <c r="D313" s="18" t="str">
        <f>+VLOOKUP(B313,MAPPING!A:C,3,FALSE)</f>
        <v>WAGES</v>
      </c>
      <c r="E313" s="18">
        <v>554.41999999999996</v>
      </c>
      <c r="F313" s="18">
        <v>654.41999999999996</v>
      </c>
      <c r="G313" s="18">
        <v>754.42</v>
      </c>
      <c r="H313" s="18">
        <v>854.42</v>
      </c>
      <c r="I313" s="18">
        <v>954.42</v>
      </c>
      <c r="J313" s="18">
        <v>1054.42</v>
      </c>
      <c r="K313" s="18">
        <v>1154.42</v>
      </c>
      <c r="L313" s="18">
        <v>1254.42</v>
      </c>
      <c r="M313" s="18">
        <v>1354.42</v>
      </c>
      <c r="N313" s="18">
        <v>1454.42</v>
      </c>
      <c r="O313" s="18">
        <v>1554.42</v>
      </c>
      <c r="P313" s="18">
        <v>1654.42</v>
      </c>
    </row>
    <row r="314" spans="1:16" x14ac:dyDescent="0.25">
      <c r="A314" s="18">
        <v>2012</v>
      </c>
      <c r="B314" s="74">
        <v>64140200</v>
      </c>
      <c r="C314" s="18" t="s">
        <v>567</v>
      </c>
      <c r="D314" s="18" t="str">
        <f>+VLOOKUP(B314,MAPPING!A:C,3,FALSE)</f>
        <v>WAGES</v>
      </c>
      <c r="E314" s="18">
        <v>0</v>
      </c>
      <c r="F314" s="18">
        <v>0</v>
      </c>
      <c r="G314" s="18">
        <v>0</v>
      </c>
      <c r="H314" s="18">
        <v>0</v>
      </c>
      <c r="I314" s="18">
        <v>0</v>
      </c>
      <c r="J314" s="18">
        <v>0</v>
      </c>
      <c r="K314" s="18">
        <v>0</v>
      </c>
      <c r="L314" s="18">
        <v>0</v>
      </c>
      <c r="M314" s="18">
        <v>0</v>
      </c>
      <c r="N314" s="18">
        <v>0</v>
      </c>
      <c r="O314" s="18">
        <v>0</v>
      </c>
      <c r="P314" s="18">
        <v>0</v>
      </c>
    </row>
    <row r="315" spans="1:16" x14ac:dyDescent="0.25">
      <c r="A315" s="18">
        <v>2012</v>
      </c>
      <c r="B315" s="74">
        <v>64141000</v>
      </c>
      <c r="C315" s="18" t="s">
        <v>171</v>
      </c>
      <c r="D315" s="18" t="str">
        <f>+VLOOKUP(B315,MAPPING!A:C,3,FALSE)</f>
        <v>WAGES</v>
      </c>
      <c r="E315" s="18">
        <v>0</v>
      </c>
      <c r="F315" s="18">
        <v>0</v>
      </c>
      <c r="G315" s="18">
        <v>0</v>
      </c>
      <c r="H315" s="18">
        <v>0</v>
      </c>
      <c r="I315" s="18">
        <v>0</v>
      </c>
      <c r="J315" s="18">
        <v>0</v>
      </c>
      <c r="K315" s="18">
        <v>0</v>
      </c>
      <c r="L315" s="18">
        <v>0</v>
      </c>
      <c r="M315" s="18">
        <v>0</v>
      </c>
      <c r="N315" s="18">
        <v>0</v>
      </c>
      <c r="O315" s="18">
        <v>0</v>
      </c>
      <c r="P315" s="18">
        <v>0</v>
      </c>
    </row>
    <row r="316" spans="1:16" x14ac:dyDescent="0.25">
      <c r="A316" s="18">
        <v>2012</v>
      </c>
      <c r="B316" s="74">
        <v>64142000</v>
      </c>
      <c r="C316" s="18" t="s">
        <v>172</v>
      </c>
      <c r="D316" s="18" t="str">
        <f>+VLOOKUP(B316,MAPPING!A:C,3,FALSE)</f>
        <v>WAGES</v>
      </c>
      <c r="E316" s="18">
        <v>0</v>
      </c>
      <c r="F316" s="18">
        <v>0</v>
      </c>
      <c r="G316" s="18">
        <v>0</v>
      </c>
      <c r="H316" s="18">
        <v>0</v>
      </c>
      <c r="I316" s="18">
        <v>0</v>
      </c>
      <c r="J316" s="18">
        <v>0</v>
      </c>
      <c r="K316" s="18">
        <v>0</v>
      </c>
      <c r="L316" s="18">
        <v>0</v>
      </c>
      <c r="M316" s="18">
        <v>0</v>
      </c>
      <c r="N316" s="18">
        <v>0</v>
      </c>
      <c r="O316" s="18">
        <v>0</v>
      </c>
      <c r="P316" s="18">
        <v>0</v>
      </c>
    </row>
    <row r="317" spans="1:16" x14ac:dyDescent="0.25">
      <c r="A317" s="18">
        <v>2012</v>
      </c>
      <c r="B317" s="74">
        <v>64143000</v>
      </c>
      <c r="C317" s="18" t="s">
        <v>173</v>
      </c>
      <c r="D317" s="18" t="str">
        <f>+VLOOKUP(B317,MAPPING!A:C,3,FALSE)</f>
        <v>WAGES</v>
      </c>
      <c r="E317" s="18">
        <v>0</v>
      </c>
      <c r="F317" s="18">
        <v>0</v>
      </c>
      <c r="G317" s="18">
        <v>0</v>
      </c>
      <c r="H317" s="18">
        <v>0</v>
      </c>
      <c r="I317" s="18">
        <v>0</v>
      </c>
      <c r="J317" s="18">
        <v>0</v>
      </c>
      <c r="K317" s="18">
        <v>0</v>
      </c>
      <c r="L317" s="18">
        <v>0</v>
      </c>
      <c r="M317" s="18">
        <v>0</v>
      </c>
      <c r="N317" s="18">
        <v>0</v>
      </c>
      <c r="O317" s="18">
        <v>0</v>
      </c>
      <c r="P317" s="18">
        <v>0</v>
      </c>
    </row>
    <row r="318" spans="1:16" x14ac:dyDescent="0.25">
      <c r="A318" s="18">
        <v>2012</v>
      </c>
      <c r="B318" s="74">
        <v>64144000</v>
      </c>
      <c r="C318" s="18" t="s">
        <v>174</v>
      </c>
      <c r="D318" s="18" t="str">
        <f>+VLOOKUP(B318,MAPPING!A:C,3,FALSE)</f>
        <v>WAGES</v>
      </c>
      <c r="E318" s="18">
        <v>100</v>
      </c>
      <c r="F318" s="18">
        <v>200</v>
      </c>
      <c r="G318" s="18">
        <v>300</v>
      </c>
      <c r="H318" s="18">
        <v>400</v>
      </c>
      <c r="I318" s="18">
        <v>500</v>
      </c>
      <c r="J318" s="18">
        <v>600</v>
      </c>
      <c r="K318" s="18">
        <v>700</v>
      </c>
      <c r="L318" s="18">
        <v>800</v>
      </c>
      <c r="M318" s="18">
        <v>900</v>
      </c>
      <c r="N318" s="18">
        <v>1000</v>
      </c>
      <c r="O318" s="18">
        <v>1100</v>
      </c>
      <c r="P318" s="18">
        <v>1200</v>
      </c>
    </row>
    <row r="319" spans="1:16" x14ac:dyDescent="0.25">
      <c r="A319" s="18">
        <v>2012</v>
      </c>
      <c r="B319" s="74">
        <v>64145000</v>
      </c>
      <c r="C319" s="18" t="s">
        <v>458</v>
      </c>
      <c r="D319" s="18" t="str">
        <f>+VLOOKUP(B319,MAPPING!A:C,3,FALSE)</f>
        <v>WAGES</v>
      </c>
      <c r="E319" s="18">
        <v>0</v>
      </c>
      <c r="F319" s="18">
        <v>0</v>
      </c>
      <c r="G319" s="18">
        <v>0</v>
      </c>
      <c r="H319" s="18">
        <v>0</v>
      </c>
      <c r="I319" s="18">
        <v>0</v>
      </c>
      <c r="J319" s="18">
        <v>0</v>
      </c>
      <c r="K319" s="18">
        <v>0</v>
      </c>
      <c r="L319" s="18">
        <v>0</v>
      </c>
      <c r="M319" s="18">
        <v>0</v>
      </c>
      <c r="N319" s="18">
        <v>0</v>
      </c>
      <c r="O319" s="18">
        <v>0</v>
      </c>
      <c r="P319" s="18">
        <v>0</v>
      </c>
    </row>
    <row r="320" spans="1:16" x14ac:dyDescent="0.25">
      <c r="A320" s="18">
        <v>2012</v>
      </c>
      <c r="B320" s="74">
        <v>64150000</v>
      </c>
      <c r="C320" s="18" t="s">
        <v>175</v>
      </c>
      <c r="D320" s="18" t="str">
        <f>+VLOOKUP(B320,MAPPING!A:C,3,FALSE)</f>
        <v>WAGES</v>
      </c>
      <c r="E320" s="18">
        <v>-109408.57</v>
      </c>
      <c r="F320" s="18">
        <v>-109308.57</v>
      </c>
      <c r="G320" s="18">
        <v>-109208.57</v>
      </c>
      <c r="H320" s="18">
        <v>-109108.57</v>
      </c>
      <c r="I320" s="18">
        <v>-109008.57</v>
      </c>
      <c r="J320" s="18">
        <v>-108908.57</v>
      </c>
      <c r="K320" s="18">
        <v>-108808.57</v>
      </c>
      <c r="L320" s="18">
        <v>-108708.57</v>
      </c>
      <c r="M320" s="18">
        <v>-108608.57</v>
      </c>
      <c r="N320" s="18">
        <v>-108508.57</v>
      </c>
      <c r="O320" s="18">
        <v>-108408.57</v>
      </c>
      <c r="P320" s="18">
        <v>-108308.57</v>
      </c>
    </row>
    <row r="321" spans="1:16" x14ac:dyDescent="0.25">
      <c r="A321" s="18">
        <v>2012</v>
      </c>
      <c r="B321" s="74">
        <v>64510000</v>
      </c>
      <c r="C321" s="18" t="s">
        <v>12</v>
      </c>
      <c r="D321" s="18" t="str">
        <f>+VLOOKUP(B321,MAPPING!A:C,3,FALSE)</f>
        <v>SOCIAL SECURITY CONTRIBUTIONS</v>
      </c>
      <c r="E321" s="18">
        <v>29980.57</v>
      </c>
      <c r="F321" s="18">
        <v>30080.57</v>
      </c>
      <c r="G321" s="18">
        <v>30180.57</v>
      </c>
      <c r="H321" s="18">
        <v>30280.57</v>
      </c>
      <c r="I321" s="18">
        <v>30380.57</v>
      </c>
      <c r="J321" s="18">
        <v>30480.57</v>
      </c>
      <c r="K321" s="18">
        <v>30580.57</v>
      </c>
      <c r="L321" s="18">
        <v>30680.57</v>
      </c>
      <c r="M321" s="18">
        <v>30780.57</v>
      </c>
      <c r="N321" s="18">
        <v>30880.57</v>
      </c>
      <c r="O321" s="18">
        <v>30980.57</v>
      </c>
      <c r="P321" s="18">
        <v>31080.57</v>
      </c>
    </row>
    <row r="322" spans="1:16" x14ac:dyDescent="0.25">
      <c r="A322" s="18">
        <v>2012</v>
      </c>
      <c r="B322" s="74">
        <v>64512000</v>
      </c>
      <c r="C322" s="18" t="s">
        <v>568</v>
      </c>
      <c r="D322" s="18" t="str">
        <f>+VLOOKUP(B322,MAPPING!A:C,3,FALSE)</f>
        <v>SOCIAL SECURITY CONTRIBUTIONS</v>
      </c>
      <c r="E322" s="18">
        <v>0</v>
      </c>
      <c r="F322" s="18">
        <v>0</v>
      </c>
      <c r="G322" s="18">
        <v>0</v>
      </c>
      <c r="H322" s="18">
        <v>0</v>
      </c>
      <c r="I322" s="18">
        <v>0</v>
      </c>
      <c r="J322" s="18">
        <v>0</v>
      </c>
      <c r="K322" s="18">
        <v>0</v>
      </c>
      <c r="L322" s="18">
        <v>0</v>
      </c>
      <c r="M322" s="18">
        <v>0</v>
      </c>
      <c r="N322" s="18">
        <v>0</v>
      </c>
      <c r="O322" s="18">
        <v>0</v>
      </c>
      <c r="P322" s="18">
        <v>0</v>
      </c>
    </row>
    <row r="323" spans="1:16" x14ac:dyDescent="0.25">
      <c r="A323" s="18">
        <v>2012</v>
      </c>
      <c r="B323" s="74">
        <v>64521000</v>
      </c>
      <c r="C323" s="18" t="s">
        <v>594</v>
      </c>
      <c r="D323" s="18" t="str">
        <f>+VLOOKUP(B323,MAPPING!A:C,3,FALSE)</f>
        <v>SOCIAL SECURITY CONTRIBUTIONS</v>
      </c>
      <c r="E323" s="18">
        <v>0</v>
      </c>
      <c r="F323" s="18">
        <v>0</v>
      </c>
      <c r="G323" s="18">
        <v>0</v>
      </c>
      <c r="H323" s="18">
        <v>0</v>
      </c>
      <c r="I323" s="18">
        <v>0</v>
      </c>
      <c r="J323" s="18">
        <v>0</v>
      </c>
      <c r="K323" s="18">
        <v>0</v>
      </c>
      <c r="L323" s="18">
        <v>0</v>
      </c>
      <c r="M323" s="18">
        <v>0</v>
      </c>
      <c r="N323" s="18">
        <v>0</v>
      </c>
      <c r="O323" s="18">
        <v>0</v>
      </c>
      <c r="P323" s="18">
        <v>0</v>
      </c>
    </row>
    <row r="324" spans="1:16" x14ac:dyDescent="0.25">
      <c r="A324" s="18">
        <v>2012</v>
      </c>
      <c r="B324" s="74">
        <v>64522000</v>
      </c>
      <c r="C324" s="18" t="s">
        <v>9</v>
      </c>
      <c r="D324" s="18" t="str">
        <f>+VLOOKUP(B324,MAPPING!A:C,3,FALSE)</f>
        <v>SOCIAL SECURITY CONTRIBUTIONS</v>
      </c>
      <c r="E324" s="18">
        <v>736.66</v>
      </c>
      <c r="F324" s="18">
        <v>836.66</v>
      </c>
      <c r="G324" s="18">
        <v>936.66</v>
      </c>
      <c r="H324" s="18">
        <v>1036.6599999999999</v>
      </c>
      <c r="I324" s="18">
        <v>1136.6599999999999</v>
      </c>
      <c r="J324" s="18">
        <v>1236.6599999999999</v>
      </c>
      <c r="K324" s="18">
        <v>1336.6599999999999</v>
      </c>
      <c r="L324" s="18">
        <v>1436.6599999999999</v>
      </c>
      <c r="M324" s="18">
        <v>1536.6599999999999</v>
      </c>
      <c r="N324" s="18">
        <v>1636.6599999999999</v>
      </c>
      <c r="O324" s="18">
        <v>1736.6599999999999</v>
      </c>
      <c r="P324" s="18">
        <v>1836.6599999999999</v>
      </c>
    </row>
    <row r="325" spans="1:16" x14ac:dyDescent="0.25">
      <c r="A325" s="18">
        <v>2012</v>
      </c>
      <c r="B325" s="74">
        <v>64522200</v>
      </c>
      <c r="C325" s="18" t="s">
        <v>569</v>
      </c>
      <c r="D325" s="18" t="str">
        <f>+VLOOKUP(B325,MAPPING!A:C,3,FALSE)</f>
        <v>SOCIAL SECURITY CONTRIBUTIONS</v>
      </c>
      <c r="E325" s="18">
        <v>0</v>
      </c>
      <c r="F325" s="18">
        <v>0</v>
      </c>
      <c r="G325" s="18">
        <v>0</v>
      </c>
      <c r="H325" s="18">
        <v>0</v>
      </c>
      <c r="I325" s="18">
        <v>0</v>
      </c>
      <c r="J325" s="18">
        <v>0</v>
      </c>
      <c r="K325" s="18">
        <v>0</v>
      </c>
      <c r="L325" s="18">
        <v>0</v>
      </c>
      <c r="M325" s="18">
        <v>0</v>
      </c>
      <c r="N325" s="18">
        <v>0</v>
      </c>
      <c r="O325" s="18">
        <v>0</v>
      </c>
      <c r="P325" s="18">
        <v>0</v>
      </c>
    </row>
    <row r="326" spans="1:16" x14ac:dyDescent="0.25">
      <c r="A326" s="18">
        <v>2012</v>
      </c>
      <c r="B326" s="74">
        <v>64531000</v>
      </c>
      <c r="C326" s="18" t="s">
        <v>596</v>
      </c>
      <c r="D326" s="18" t="str">
        <f>+VLOOKUP(B326,MAPPING!A:C,3,FALSE)</f>
        <v>SOCIAL SECURITY CONTRIBUTIONS</v>
      </c>
      <c r="E326" s="18">
        <v>2980.7</v>
      </c>
      <c r="F326" s="18">
        <v>3080.7</v>
      </c>
      <c r="G326" s="18">
        <v>3180.7</v>
      </c>
      <c r="H326" s="18">
        <v>3280.7</v>
      </c>
      <c r="I326" s="18">
        <v>3380.7</v>
      </c>
      <c r="J326" s="18">
        <v>3480.7</v>
      </c>
      <c r="K326" s="18">
        <v>3580.7</v>
      </c>
      <c r="L326" s="18">
        <v>3680.7</v>
      </c>
      <c r="M326" s="18">
        <v>3780.7</v>
      </c>
      <c r="N326" s="18">
        <v>3880.7</v>
      </c>
      <c r="O326" s="18">
        <v>3980.7</v>
      </c>
      <c r="P326" s="18">
        <v>4080.7</v>
      </c>
    </row>
    <row r="327" spans="1:16" x14ac:dyDescent="0.25">
      <c r="A327" s="18">
        <v>2012</v>
      </c>
      <c r="B327" s="74">
        <v>64531200</v>
      </c>
      <c r="C327" s="18" t="s">
        <v>597</v>
      </c>
      <c r="D327" s="18" t="str">
        <f>+VLOOKUP(B327,MAPPING!A:C,3,FALSE)</f>
        <v>SOCIAL SECURITY CONTRIBUTIONS</v>
      </c>
      <c r="E327" s="18">
        <v>0</v>
      </c>
      <c r="F327" s="18">
        <v>0</v>
      </c>
      <c r="G327" s="18">
        <v>0</v>
      </c>
      <c r="H327" s="18">
        <v>0</v>
      </c>
      <c r="I327" s="18">
        <v>0</v>
      </c>
      <c r="J327" s="18">
        <v>0</v>
      </c>
      <c r="K327" s="18">
        <v>0</v>
      </c>
      <c r="L327" s="18">
        <v>0</v>
      </c>
      <c r="M327" s="18">
        <v>0</v>
      </c>
      <c r="N327" s="18">
        <v>0</v>
      </c>
      <c r="O327" s="18">
        <v>0</v>
      </c>
      <c r="P327" s="18">
        <v>0</v>
      </c>
    </row>
    <row r="328" spans="1:16" x14ac:dyDescent="0.25">
      <c r="A328" s="18">
        <v>2012</v>
      </c>
      <c r="B328" s="74">
        <v>64532000</v>
      </c>
      <c r="C328" s="18" t="s">
        <v>596</v>
      </c>
      <c r="D328" s="18" t="str">
        <f>+VLOOKUP(B328,MAPPING!A:C,3,FALSE)</f>
        <v>SOCIAL SECURITY CONTRIBUTIONS</v>
      </c>
      <c r="E328" s="18">
        <v>7262.99</v>
      </c>
      <c r="F328" s="18">
        <v>7362.99</v>
      </c>
      <c r="G328" s="18">
        <v>7462.99</v>
      </c>
      <c r="H328" s="18">
        <v>7562.99</v>
      </c>
      <c r="I328" s="18">
        <v>7662.99</v>
      </c>
      <c r="J328" s="18">
        <v>7762.99</v>
      </c>
      <c r="K328" s="18">
        <v>7862.99</v>
      </c>
      <c r="L328" s="18">
        <v>7962.99</v>
      </c>
      <c r="M328" s="18">
        <v>8062.99</v>
      </c>
      <c r="N328" s="18">
        <v>8162.99</v>
      </c>
      <c r="O328" s="18">
        <v>8262.99</v>
      </c>
      <c r="P328" s="18">
        <v>8362.99</v>
      </c>
    </row>
    <row r="329" spans="1:16" x14ac:dyDescent="0.25">
      <c r="A329" s="18">
        <v>2012</v>
      </c>
      <c r="B329" s="74">
        <v>64532200</v>
      </c>
      <c r="C329" s="18" t="s">
        <v>597</v>
      </c>
      <c r="D329" s="18" t="str">
        <f>+VLOOKUP(B329,MAPPING!A:C,3,FALSE)</f>
        <v>SOCIAL SECURITY CONTRIBUTIONS</v>
      </c>
      <c r="E329" s="18">
        <v>0</v>
      </c>
      <c r="F329" s="18">
        <v>0</v>
      </c>
      <c r="G329" s="18">
        <v>0</v>
      </c>
      <c r="H329" s="18">
        <v>0</v>
      </c>
      <c r="I329" s="18">
        <v>0</v>
      </c>
      <c r="J329" s="18">
        <v>0</v>
      </c>
      <c r="K329" s="18">
        <v>0</v>
      </c>
      <c r="L329" s="18">
        <v>0</v>
      </c>
      <c r="M329" s="18">
        <v>0</v>
      </c>
      <c r="N329" s="18">
        <v>0</v>
      </c>
      <c r="O329" s="18">
        <v>0</v>
      </c>
      <c r="P329" s="18">
        <v>0</v>
      </c>
    </row>
    <row r="330" spans="1:16" x14ac:dyDescent="0.25">
      <c r="A330" s="18">
        <v>2012</v>
      </c>
      <c r="B330" s="74">
        <v>64540000</v>
      </c>
      <c r="C330" s="18" t="s">
        <v>7</v>
      </c>
      <c r="D330" s="18" t="str">
        <f>+VLOOKUP(B330,MAPPING!A:C,3,FALSE)</f>
        <v>SOCIAL SECURITY CONTRIBUTIONS</v>
      </c>
      <c r="E330" s="18">
        <v>3550.38</v>
      </c>
      <c r="F330" s="18">
        <v>3650.38</v>
      </c>
      <c r="G330" s="18">
        <v>3750.38</v>
      </c>
      <c r="H330" s="18">
        <v>3850.38</v>
      </c>
      <c r="I330" s="18">
        <v>3950.38</v>
      </c>
      <c r="J330" s="18">
        <v>4050.38</v>
      </c>
      <c r="K330" s="18">
        <v>4150.38</v>
      </c>
      <c r="L330" s="18">
        <v>4250.38</v>
      </c>
      <c r="M330" s="18">
        <v>4350.38</v>
      </c>
      <c r="N330" s="18">
        <v>4450.38</v>
      </c>
      <c r="O330" s="18">
        <v>4550.38</v>
      </c>
      <c r="P330" s="18">
        <v>4650.38</v>
      </c>
    </row>
    <row r="331" spans="1:16" x14ac:dyDescent="0.25">
      <c r="A331" s="18">
        <v>2012</v>
      </c>
      <c r="B331" s="74">
        <v>64550000</v>
      </c>
      <c r="C331" s="18" t="s">
        <v>176</v>
      </c>
      <c r="D331" s="18" t="str">
        <f>+VLOOKUP(B331,MAPPING!A:C,3,FALSE)</f>
        <v>SOCIAL SECURITY CONTRIBUTIONS</v>
      </c>
      <c r="E331" s="18">
        <v>-52044</v>
      </c>
      <c r="F331" s="18">
        <v>-51944</v>
      </c>
      <c r="G331" s="18">
        <v>-51844</v>
      </c>
      <c r="H331" s="18">
        <v>-51744</v>
      </c>
      <c r="I331" s="18">
        <v>-51644</v>
      </c>
      <c r="J331" s="18">
        <v>-51544</v>
      </c>
      <c r="K331" s="18">
        <v>-51444</v>
      </c>
      <c r="L331" s="18">
        <v>-51344</v>
      </c>
      <c r="M331" s="18">
        <v>-51244</v>
      </c>
      <c r="N331" s="18">
        <v>-51144</v>
      </c>
      <c r="O331" s="18">
        <v>-51044</v>
      </c>
      <c r="P331" s="18">
        <v>-50944</v>
      </c>
    </row>
    <row r="332" spans="1:16" x14ac:dyDescent="0.25">
      <c r="A332" s="18">
        <v>2012</v>
      </c>
      <c r="B332" s="74">
        <v>64580000</v>
      </c>
      <c r="C332" s="18" t="s">
        <v>8</v>
      </c>
      <c r="D332" s="18" t="str">
        <f>+VLOOKUP(B332,MAPPING!A:C,3,FALSE)</f>
        <v>SOCIAL SECURITY CONTRIBUTIONS</v>
      </c>
      <c r="E332" s="18">
        <v>2521.44</v>
      </c>
      <c r="F332" s="18">
        <v>2621.44</v>
      </c>
      <c r="G332" s="18">
        <v>2721.44</v>
      </c>
      <c r="H332" s="18">
        <v>2821.44</v>
      </c>
      <c r="I332" s="18">
        <v>2921.44</v>
      </c>
      <c r="J332" s="18">
        <v>3021.44</v>
      </c>
      <c r="K332" s="18">
        <v>3121.44</v>
      </c>
      <c r="L332" s="18">
        <v>3221.44</v>
      </c>
      <c r="M332" s="18">
        <v>3321.44</v>
      </c>
      <c r="N332" s="18">
        <v>3421.44</v>
      </c>
      <c r="O332" s="18">
        <v>3521.44</v>
      </c>
      <c r="P332" s="18">
        <v>3621.44</v>
      </c>
    </row>
    <row r="333" spans="1:16" x14ac:dyDescent="0.25">
      <c r="A333" s="18">
        <v>2012</v>
      </c>
      <c r="B333" s="74">
        <v>64582000</v>
      </c>
      <c r="C333" s="18" t="s">
        <v>570</v>
      </c>
      <c r="D333" s="18" t="str">
        <f>+VLOOKUP(B333,MAPPING!A:C,3,FALSE)</f>
        <v>SOCIAL SECURITY CONTRIBUTIONS</v>
      </c>
      <c r="E333" s="18">
        <v>0</v>
      </c>
      <c r="F333" s="18">
        <v>0</v>
      </c>
      <c r="G333" s="18">
        <v>0</v>
      </c>
      <c r="H333" s="18">
        <v>0</v>
      </c>
      <c r="I333" s="18">
        <v>0</v>
      </c>
      <c r="J333" s="18">
        <v>0</v>
      </c>
      <c r="K333" s="18">
        <v>0</v>
      </c>
      <c r="L333" s="18">
        <v>0</v>
      </c>
      <c r="M333" s="18">
        <v>0</v>
      </c>
      <c r="N333" s="18">
        <v>0</v>
      </c>
      <c r="O333" s="18">
        <v>0</v>
      </c>
      <c r="P333" s="18">
        <v>0</v>
      </c>
    </row>
    <row r="334" spans="1:16" x14ac:dyDescent="0.25">
      <c r="A334" s="18">
        <v>2012</v>
      </c>
      <c r="B334" s="74">
        <v>64600000</v>
      </c>
      <c r="C334" s="18" t="s">
        <v>598</v>
      </c>
      <c r="D334" s="18" t="str">
        <f>+VLOOKUP(B334,MAPPING!A:C,3,FALSE)</f>
        <v>SOCIAL SECURITY CONTRIBUTIONS</v>
      </c>
      <c r="E334" s="18">
        <v>0</v>
      </c>
      <c r="F334" s="18">
        <v>0</v>
      </c>
      <c r="G334" s="18">
        <v>0</v>
      </c>
      <c r="H334" s="18">
        <v>0</v>
      </c>
      <c r="I334" s="18">
        <v>0</v>
      </c>
      <c r="J334" s="18">
        <v>0</v>
      </c>
      <c r="K334" s="18">
        <v>0</v>
      </c>
      <c r="L334" s="18">
        <v>0</v>
      </c>
      <c r="M334" s="18">
        <v>0</v>
      </c>
      <c r="N334" s="18">
        <v>0</v>
      </c>
      <c r="O334" s="18">
        <v>0</v>
      </c>
      <c r="P334" s="18">
        <v>0</v>
      </c>
    </row>
    <row r="335" spans="1:16" x14ac:dyDescent="0.25">
      <c r="A335" s="18">
        <v>2012</v>
      </c>
      <c r="B335" s="74">
        <v>64710000</v>
      </c>
      <c r="C335" s="18" t="s">
        <v>177</v>
      </c>
      <c r="D335" s="18" t="str">
        <f>+VLOOKUP(B335,MAPPING!A:C,3,FALSE)</f>
        <v>SOCIAL SECURITY CONTRIBUTIONS</v>
      </c>
      <c r="E335" s="18">
        <v>1566</v>
      </c>
      <c r="F335" s="18">
        <v>1666</v>
      </c>
      <c r="G335" s="18">
        <v>1766</v>
      </c>
      <c r="H335" s="18">
        <v>1866</v>
      </c>
      <c r="I335" s="18">
        <v>1966</v>
      </c>
      <c r="J335" s="18">
        <v>2066</v>
      </c>
      <c r="K335" s="18">
        <v>2166</v>
      </c>
      <c r="L335" s="18">
        <v>2266</v>
      </c>
      <c r="M335" s="18">
        <v>2366</v>
      </c>
      <c r="N335" s="18">
        <v>2466</v>
      </c>
      <c r="O335" s="18">
        <v>2566</v>
      </c>
      <c r="P335" s="18">
        <v>2666</v>
      </c>
    </row>
    <row r="336" spans="1:16" x14ac:dyDescent="0.25">
      <c r="A336" s="18">
        <v>2012</v>
      </c>
      <c r="B336" s="74">
        <v>64720000</v>
      </c>
      <c r="C336" s="18" t="s">
        <v>178</v>
      </c>
      <c r="D336" s="18" t="str">
        <f>+VLOOKUP(B336,MAPPING!A:C,3,FALSE)</f>
        <v>SOCIAL SECURITY CONTRIBUTIONS</v>
      </c>
      <c r="E336" s="18">
        <v>0</v>
      </c>
      <c r="F336" s="18">
        <v>0</v>
      </c>
      <c r="G336" s="18">
        <v>0</v>
      </c>
      <c r="H336" s="18">
        <v>0</v>
      </c>
      <c r="I336" s="18">
        <v>0</v>
      </c>
      <c r="J336" s="18">
        <v>0</v>
      </c>
      <c r="K336" s="18">
        <v>0</v>
      </c>
      <c r="L336" s="18">
        <v>0</v>
      </c>
      <c r="M336" s="18">
        <v>0</v>
      </c>
      <c r="N336" s="18">
        <v>0</v>
      </c>
      <c r="O336" s="18">
        <v>0</v>
      </c>
      <c r="P336" s="18">
        <v>0</v>
      </c>
    </row>
    <row r="337" spans="1:16" x14ac:dyDescent="0.25">
      <c r="A337" s="18">
        <v>2012</v>
      </c>
      <c r="B337" s="74">
        <v>64750000</v>
      </c>
      <c r="C337" s="18" t="s">
        <v>179</v>
      </c>
      <c r="D337" s="18" t="str">
        <f>+VLOOKUP(B337,MAPPING!A:C,3,FALSE)</f>
        <v>SOCIAL SECURITY CONTRIBUTIONS</v>
      </c>
      <c r="E337" s="18">
        <v>0</v>
      </c>
      <c r="F337" s="18">
        <v>0</v>
      </c>
      <c r="G337" s="18">
        <v>0</v>
      </c>
      <c r="H337" s="18">
        <v>0</v>
      </c>
      <c r="I337" s="18">
        <v>0</v>
      </c>
      <c r="J337" s="18">
        <v>0</v>
      </c>
      <c r="K337" s="18">
        <v>0</v>
      </c>
      <c r="L337" s="18">
        <v>0</v>
      </c>
      <c r="M337" s="18">
        <v>0</v>
      </c>
      <c r="N337" s="18">
        <v>0</v>
      </c>
      <c r="O337" s="18">
        <v>0</v>
      </c>
      <c r="P337" s="18">
        <v>0</v>
      </c>
    </row>
    <row r="338" spans="1:16" x14ac:dyDescent="0.25">
      <c r="A338" s="18">
        <v>2012</v>
      </c>
      <c r="B338" s="74">
        <v>64810000</v>
      </c>
      <c r="C338" s="18" t="s">
        <v>180</v>
      </c>
      <c r="D338" s="18" t="str">
        <f>+VLOOKUP(B338,MAPPING!A:C,3,FALSE)</f>
        <v>SOCIAL SECURITY CONTRIBUTIONS</v>
      </c>
      <c r="E338" s="18">
        <v>-6090</v>
      </c>
      <c r="F338" s="18">
        <v>-5990</v>
      </c>
      <c r="G338" s="18">
        <v>-5890</v>
      </c>
      <c r="H338" s="18">
        <v>-5790</v>
      </c>
      <c r="I338" s="18">
        <v>-5690</v>
      </c>
      <c r="J338" s="18">
        <v>-5590</v>
      </c>
      <c r="K338" s="18">
        <v>-5490</v>
      </c>
      <c r="L338" s="18">
        <v>-5390</v>
      </c>
      <c r="M338" s="18">
        <v>-5290</v>
      </c>
      <c r="N338" s="18">
        <v>-5190</v>
      </c>
      <c r="O338" s="18">
        <v>-5090</v>
      </c>
      <c r="P338" s="18">
        <v>-4990</v>
      </c>
    </row>
    <row r="339" spans="1:16" x14ac:dyDescent="0.25">
      <c r="A339" s="18">
        <v>2012</v>
      </c>
      <c r="B339" s="74">
        <v>65160000</v>
      </c>
      <c r="C339" s="18" t="s">
        <v>181</v>
      </c>
      <c r="D339" s="18" t="str">
        <f>+VLOOKUP(B339,MAPPING!A:C,3,FALSE)</f>
        <v>NON AFFECTE</v>
      </c>
      <c r="E339" s="18">
        <v>0</v>
      </c>
      <c r="F339" s="18">
        <v>0</v>
      </c>
      <c r="G339" s="18">
        <v>0</v>
      </c>
      <c r="H339" s="18">
        <v>0</v>
      </c>
      <c r="I339" s="18">
        <v>0</v>
      </c>
      <c r="J339" s="18">
        <v>0</v>
      </c>
      <c r="K339" s="18">
        <v>0</v>
      </c>
      <c r="L339" s="18">
        <v>0</v>
      </c>
      <c r="M339" s="18">
        <v>0</v>
      </c>
      <c r="N339" s="18">
        <v>0</v>
      </c>
      <c r="O339" s="18">
        <v>0</v>
      </c>
      <c r="P339" s="18">
        <v>0</v>
      </c>
    </row>
    <row r="340" spans="1:16" x14ac:dyDescent="0.25">
      <c r="A340" s="18">
        <v>2012</v>
      </c>
      <c r="B340" s="74">
        <v>65400000</v>
      </c>
      <c r="C340" s="18" t="s">
        <v>182</v>
      </c>
      <c r="D340" s="18" t="str">
        <f>+VLOOKUP(B340,MAPPING!A:C,3,FALSE)</f>
        <v>PROVISION EBITDA</v>
      </c>
      <c r="E340" s="18">
        <v>11608.47</v>
      </c>
      <c r="F340" s="18">
        <v>11708.47</v>
      </c>
      <c r="G340" s="18">
        <v>11808.47</v>
      </c>
      <c r="H340" s="18">
        <v>11908.47</v>
      </c>
      <c r="I340" s="18">
        <v>12008.47</v>
      </c>
      <c r="J340" s="18">
        <v>12108.47</v>
      </c>
      <c r="K340" s="18">
        <v>12208.47</v>
      </c>
      <c r="L340" s="18">
        <v>12308.47</v>
      </c>
      <c r="M340" s="18">
        <v>12408.47</v>
      </c>
      <c r="N340" s="18">
        <v>12508.47</v>
      </c>
      <c r="O340" s="18">
        <v>12608.47</v>
      </c>
      <c r="P340" s="18">
        <v>12708.47</v>
      </c>
    </row>
    <row r="341" spans="1:16" x14ac:dyDescent="0.25">
      <c r="A341" s="18">
        <v>2012</v>
      </c>
      <c r="B341" s="74">
        <v>65800000</v>
      </c>
      <c r="C341" s="18" t="s">
        <v>183</v>
      </c>
      <c r="D341" s="18" t="str">
        <f>+VLOOKUP(B341,MAPPING!A:C,3,FALSE)</f>
        <v>EXCEPTIONAL ITEMS</v>
      </c>
      <c r="E341" s="18">
        <v>6.38</v>
      </c>
      <c r="F341" s="18">
        <v>106.38</v>
      </c>
      <c r="G341" s="18">
        <v>206.38</v>
      </c>
      <c r="H341" s="18">
        <v>306.38</v>
      </c>
      <c r="I341" s="18">
        <v>406.38</v>
      </c>
      <c r="J341" s="18">
        <v>506.38</v>
      </c>
      <c r="K341" s="18">
        <v>606.38</v>
      </c>
      <c r="L341" s="18">
        <v>706.38</v>
      </c>
      <c r="M341" s="18">
        <v>806.38</v>
      </c>
      <c r="N341" s="18">
        <v>906.38</v>
      </c>
      <c r="O341" s="18">
        <v>1006.38</v>
      </c>
      <c r="P341" s="18">
        <v>1106.3800000000001</v>
      </c>
    </row>
    <row r="342" spans="1:16" x14ac:dyDescent="0.25">
      <c r="A342" s="18">
        <v>2012</v>
      </c>
      <c r="B342" s="74">
        <v>66116050</v>
      </c>
      <c r="C342" s="18" t="s">
        <v>184</v>
      </c>
      <c r="D342" s="18" t="str">
        <f>+VLOOKUP(B342,MAPPING!A:C,3,FALSE)</f>
        <v>FINANCIAL RESULT</v>
      </c>
      <c r="E342" s="18">
        <v>0</v>
      </c>
      <c r="F342" s="18">
        <v>0</v>
      </c>
      <c r="G342" s="18">
        <v>0</v>
      </c>
      <c r="H342" s="18">
        <v>0</v>
      </c>
      <c r="I342" s="18">
        <v>0</v>
      </c>
      <c r="J342" s="18">
        <v>0</v>
      </c>
      <c r="K342" s="18">
        <v>0</v>
      </c>
      <c r="L342" s="18">
        <v>0</v>
      </c>
      <c r="M342" s="18">
        <v>0</v>
      </c>
      <c r="N342" s="18">
        <v>0</v>
      </c>
      <c r="O342" s="18">
        <v>0</v>
      </c>
      <c r="P342" s="18">
        <v>0</v>
      </c>
    </row>
    <row r="343" spans="1:16" x14ac:dyDescent="0.25">
      <c r="A343" s="18">
        <v>2012</v>
      </c>
      <c r="B343" s="74">
        <v>66116060</v>
      </c>
      <c r="C343" s="18" t="s">
        <v>185</v>
      </c>
      <c r="D343" s="18" t="str">
        <f>+VLOOKUP(B343,MAPPING!A:C,3,FALSE)</f>
        <v>FINANCIAL RESULT</v>
      </c>
      <c r="E343" s="18">
        <v>0</v>
      </c>
      <c r="F343" s="18">
        <v>0</v>
      </c>
      <c r="G343" s="18">
        <v>0</v>
      </c>
      <c r="H343" s="18">
        <v>0</v>
      </c>
      <c r="I343" s="18">
        <v>0</v>
      </c>
      <c r="J343" s="18">
        <v>0</v>
      </c>
      <c r="K343" s="18">
        <v>0</v>
      </c>
      <c r="L343" s="18">
        <v>0</v>
      </c>
      <c r="M343" s="18">
        <v>0</v>
      </c>
      <c r="N343" s="18">
        <v>0</v>
      </c>
      <c r="O343" s="18">
        <v>0</v>
      </c>
      <c r="P343" s="18">
        <v>0</v>
      </c>
    </row>
    <row r="344" spans="1:16" x14ac:dyDescent="0.25">
      <c r="A344" s="18">
        <v>2012</v>
      </c>
      <c r="B344" s="74">
        <v>66116100</v>
      </c>
      <c r="C344" s="18" t="s">
        <v>577</v>
      </c>
      <c r="D344" s="18" t="str">
        <f>+VLOOKUP(B344,MAPPING!A:C,3,FALSE)</f>
        <v>FINANCIAL RESULT</v>
      </c>
      <c r="E344" s="18">
        <v>0</v>
      </c>
      <c r="F344" s="18">
        <v>0</v>
      </c>
      <c r="G344" s="18">
        <v>0</v>
      </c>
      <c r="H344" s="18">
        <v>0</v>
      </c>
      <c r="I344" s="18">
        <v>0</v>
      </c>
      <c r="J344" s="18">
        <v>0</v>
      </c>
      <c r="K344" s="18">
        <v>0</v>
      </c>
      <c r="L344" s="18">
        <v>0</v>
      </c>
      <c r="M344" s="18">
        <v>0</v>
      </c>
      <c r="N344" s="18">
        <v>0</v>
      </c>
      <c r="O344" s="18">
        <v>0</v>
      </c>
      <c r="P344" s="18">
        <v>0</v>
      </c>
    </row>
    <row r="345" spans="1:16" x14ac:dyDescent="0.25">
      <c r="A345" s="18">
        <v>2012</v>
      </c>
      <c r="B345" s="74">
        <v>66116200</v>
      </c>
      <c r="C345" s="18" t="s">
        <v>577</v>
      </c>
      <c r="D345" s="18" t="str">
        <f>+VLOOKUP(B345,MAPPING!A:C,3,FALSE)</f>
        <v>FINANCIAL RESULT</v>
      </c>
      <c r="E345" s="18">
        <v>0</v>
      </c>
      <c r="F345" s="18">
        <v>0</v>
      </c>
      <c r="G345" s="18">
        <v>0</v>
      </c>
      <c r="H345" s="18">
        <v>0</v>
      </c>
      <c r="I345" s="18">
        <v>0</v>
      </c>
      <c r="J345" s="18">
        <v>0</v>
      </c>
      <c r="K345" s="18">
        <v>0</v>
      </c>
      <c r="L345" s="18">
        <v>0</v>
      </c>
      <c r="M345" s="18">
        <v>0</v>
      </c>
      <c r="N345" s="18">
        <v>0</v>
      </c>
      <c r="O345" s="18">
        <v>0</v>
      </c>
      <c r="P345" s="18">
        <v>0</v>
      </c>
    </row>
    <row r="346" spans="1:16" x14ac:dyDescent="0.25">
      <c r="A346" s="18">
        <v>2012</v>
      </c>
      <c r="B346" s="74">
        <v>66116300</v>
      </c>
      <c r="C346" s="18" t="s">
        <v>578</v>
      </c>
      <c r="D346" s="18" t="str">
        <f>+VLOOKUP(B346,MAPPING!A:C,3,FALSE)</f>
        <v>FINANCIAL RESULT</v>
      </c>
      <c r="E346" s="18">
        <v>0</v>
      </c>
      <c r="F346" s="18">
        <v>0</v>
      </c>
      <c r="G346" s="18">
        <v>0</v>
      </c>
      <c r="H346" s="18">
        <v>0</v>
      </c>
      <c r="I346" s="18">
        <v>0</v>
      </c>
      <c r="J346" s="18">
        <v>0</v>
      </c>
      <c r="K346" s="18">
        <v>0</v>
      </c>
      <c r="L346" s="18">
        <v>0</v>
      </c>
      <c r="M346" s="18">
        <v>0</v>
      </c>
      <c r="N346" s="18">
        <v>0</v>
      </c>
      <c r="O346" s="18">
        <v>0</v>
      </c>
      <c r="P346" s="18">
        <v>0</v>
      </c>
    </row>
    <row r="347" spans="1:16" x14ac:dyDescent="0.25">
      <c r="A347" s="18">
        <v>2012</v>
      </c>
      <c r="B347" s="74">
        <v>66116400</v>
      </c>
      <c r="C347" s="18" t="s">
        <v>586</v>
      </c>
      <c r="D347" s="18" t="str">
        <f>+VLOOKUP(B347,MAPPING!A:C,3,FALSE)</f>
        <v>FINANCIAL RESULT</v>
      </c>
      <c r="E347" s="18">
        <v>0</v>
      </c>
      <c r="F347" s="18">
        <v>0</v>
      </c>
      <c r="G347" s="18">
        <v>0</v>
      </c>
      <c r="H347" s="18">
        <v>0</v>
      </c>
      <c r="I347" s="18">
        <v>0</v>
      </c>
      <c r="J347" s="18">
        <v>0</v>
      </c>
      <c r="K347" s="18">
        <v>0</v>
      </c>
      <c r="L347" s="18">
        <v>0</v>
      </c>
      <c r="M347" s="18">
        <v>0</v>
      </c>
      <c r="N347" s="18">
        <v>0</v>
      </c>
      <c r="O347" s="18">
        <v>0</v>
      </c>
      <c r="P347" s="18">
        <v>0</v>
      </c>
    </row>
    <row r="348" spans="1:16" x14ac:dyDescent="0.25">
      <c r="A348" s="18">
        <v>2012</v>
      </c>
      <c r="B348" s="74">
        <v>66116500</v>
      </c>
      <c r="C348" s="18" t="s">
        <v>579</v>
      </c>
      <c r="D348" s="18" t="str">
        <f>+VLOOKUP(B348,MAPPING!A:C,3,FALSE)</f>
        <v>FINANCIAL RESULT</v>
      </c>
      <c r="E348" s="18">
        <v>0</v>
      </c>
      <c r="F348" s="18">
        <v>0</v>
      </c>
      <c r="G348" s="18">
        <v>0</v>
      </c>
      <c r="H348" s="18">
        <v>0</v>
      </c>
      <c r="I348" s="18">
        <v>0</v>
      </c>
      <c r="J348" s="18">
        <v>0</v>
      </c>
      <c r="K348" s="18">
        <v>0</v>
      </c>
      <c r="L348" s="18">
        <v>0</v>
      </c>
      <c r="M348" s="18">
        <v>0</v>
      </c>
      <c r="N348" s="18">
        <v>0</v>
      </c>
      <c r="O348" s="18">
        <v>0</v>
      </c>
      <c r="P348" s="18">
        <v>0</v>
      </c>
    </row>
    <row r="349" spans="1:16" x14ac:dyDescent="0.25">
      <c r="A349" s="18">
        <v>2012</v>
      </c>
      <c r="B349" s="74">
        <v>66116600</v>
      </c>
      <c r="C349" s="18" t="s">
        <v>590</v>
      </c>
      <c r="D349" s="18" t="str">
        <f>+VLOOKUP(B349,MAPPING!A:C,3,FALSE)</f>
        <v>FINANCIAL RESULT</v>
      </c>
      <c r="E349" s="18">
        <v>0</v>
      </c>
      <c r="F349" s="18">
        <v>0</v>
      </c>
      <c r="G349" s="18">
        <v>0</v>
      </c>
      <c r="H349" s="18">
        <v>0</v>
      </c>
      <c r="I349" s="18">
        <v>0</v>
      </c>
      <c r="J349" s="18">
        <v>0</v>
      </c>
      <c r="K349" s="18">
        <v>0</v>
      </c>
      <c r="L349" s="18">
        <v>0</v>
      </c>
      <c r="M349" s="18">
        <v>0</v>
      </c>
      <c r="N349" s="18">
        <v>0</v>
      </c>
      <c r="O349" s="18">
        <v>0</v>
      </c>
      <c r="P349" s="18">
        <v>0</v>
      </c>
    </row>
    <row r="350" spans="1:16" x14ac:dyDescent="0.25">
      <c r="A350" s="18">
        <v>2012</v>
      </c>
      <c r="B350" s="74">
        <v>66116700</v>
      </c>
      <c r="C350" s="18" t="s">
        <v>591</v>
      </c>
      <c r="D350" s="18" t="str">
        <f>+VLOOKUP(B350,MAPPING!A:C,3,FALSE)</f>
        <v>FINANCIAL RESULT</v>
      </c>
      <c r="E350" s="18">
        <v>0</v>
      </c>
      <c r="F350" s="18">
        <v>0</v>
      </c>
      <c r="G350" s="18">
        <v>0</v>
      </c>
      <c r="H350" s="18">
        <v>0</v>
      </c>
      <c r="I350" s="18">
        <v>0</v>
      </c>
      <c r="J350" s="18">
        <v>0</v>
      </c>
      <c r="K350" s="18">
        <v>0</v>
      </c>
      <c r="L350" s="18">
        <v>0</v>
      </c>
      <c r="M350" s="18">
        <v>0</v>
      </c>
      <c r="N350" s="18">
        <v>0</v>
      </c>
      <c r="O350" s="18">
        <v>0</v>
      </c>
      <c r="P350" s="18">
        <v>0</v>
      </c>
    </row>
    <row r="351" spans="1:16" x14ac:dyDescent="0.25">
      <c r="A351" s="18">
        <v>2012</v>
      </c>
      <c r="B351" s="74">
        <v>66116800</v>
      </c>
      <c r="C351" s="18" t="s">
        <v>580</v>
      </c>
      <c r="D351" s="18" t="str">
        <f>+VLOOKUP(B351,MAPPING!A:C,3,FALSE)</f>
        <v>FINANCIAL RESULT</v>
      </c>
      <c r="E351" s="18">
        <v>0</v>
      </c>
      <c r="F351" s="18">
        <v>0</v>
      </c>
      <c r="G351" s="18">
        <v>0</v>
      </c>
      <c r="H351" s="18">
        <v>0</v>
      </c>
      <c r="I351" s="18">
        <v>0</v>
      </c>
      <c r="J351" s="18">
        <v>0</v>
      </c>
      <c r="K351" s="18">
        <v>0</v>
      </c>
      <c r="L351" s="18">
        <v>0</v>
      </c>
      <c r="M351" s="18">
        <v>0</v>
      </c>
      <c r="N351" s="18">
        <v>0</v>
      </c>
      <c r="O351" s="18">
        <v>0</v>
      </c>
      <c r="P351" s="18">
        <v>0</v>
      </c>
    </row>
    <row r="352" spans="1:16" x14ac:dyDescent="0.25">
      <c r="A352" s="18">
        <v>2012</v>
      </c>
      <c r="B352" s="74">
        <v>66116900</v>
      </c>
      <c r="C352" s="18" t="s">
        <v>587</v>
      </c>
      <c r="D352" s="18" t="str">
        <f>+VLOOKUP(B352,MAPPING!A:C,3,FALSE)</f>
        <v>FINANCIAL RESULT</v>
      </c>
      <c r="E352" s="18">
        <v>0</v>
      </c>
      <c r="F352" s="18">
        <v>0</v>
      </c>
      <c r="G352" s="18">
        <v>0</v>
      </c>
      <c r="H352" s="18">
        <v>0</v>
      </c>
      <c r="I352" s="18">
        <v>0</v>
      </c>
      <c r="J352" s="18">
        <v>0</v>
      </c>
      <c r="K352" s="18">
        <v>0</v>
      </c>
      <c r="L352" s="18">
        <v>0</v>
      </c>
      <c r="M352" s="18">
        <v>0</v>
      </c>
      <c r="N352" s="18">
        <v>0</v>
      </c>
      <c r="O352" s="18">
        <v>0</v>
      </c>
      <c r="P352" s="18">
        <v>0</v>
      </c>
    </row>
    <row r="353" spans="1:16" x14ac:dyDescent="0.25">
      <c r="A353" s="18">
        <v>2012</v>
      </c>
      <c r="B353" s="74">
        <v>66117000</v>
      </c>
      <c r="C353" s="18" t="s">
        <v>592</v>
      </c>
      <c r="D353" s="18" t="str">
        <f>+VLOOKUP(B353,MAPPING!A:C,3,FALSE)</f>
        <v>FINANCIAL RESULT</v>
      </c>
      <c r="E353" s="18">
        <v>-4416.6899999999996</v>
      </c>
      <c r="F353" s="18">
        <v>-4316.6899999999996</v>
      </c>
      <c r="G353" s="18">
        <v>-4216.6899999999996</v>
      </c>
      <c r="H353" s="18">
        <v>-4116.6899999999996</v>
      </c>
      <c r="I353" s="18">
        <v>-4016.6899999999996</v>
      </c>
      <c r="J353" s="18">
        <v>-3916.6899999999996</v>
      </c>
      <c r="K353" s="18">
        <v>-3816.6899999999996</v>
      </c>
      <c r="L353" s="18">
        <v>-3716.6899999999996</v>
      </c>
      <c r="M353" s="18">
        <v>-3616.6899999999996</v>
      </c>
      <c r="N353" s="18">
        <v>-3516.6899999999996</v>
      </c>
      <c r="O353" s="18">
        <v>-3416.6899999999996</v>
      </c>
      <c r="P353" s="18">
        <v>-3316.6899999999996</v>
      </c>
    </row>
    <row r="354" spans="1:16" x14ac:dyDescent="0.25">
      <c r="A354" s="18">
        <v>2012</v>
      </c>
      <c r="B354" s="74">
        <v>66117100</v>
      </c>
      <c r="C354" s="18" t="s">
        <v>588</v>
      </c>
      <c r="D354" s="18" t="str">
        <f>+VLOOKUP(B354,MAPPING!A:C,3,FALSE)</f>
        <v>FINANCIAL RESULT</v>
      </c>
      <c r="E354" s="18">
        <v>3605.64</v>
      </c>
      <c r="F354" s="18">
        <v>3705.64</v>
      </c>
      <c r="G354" s="18">
        <v>3805.64</v>
      </c>
      <c r="H354" s="18">
        <v>3905.64</v>
      </c>
      <c r="I354" s="18">
        <v>4005.64</v>
      </c>
      <c r="J354" s="18">
        <v>4105.6399999999994</v>
      </c>
      <c r="K354" s="18">
        <v>4205.6399999999994</v>
      </c>
      <c r="L354" s="18">
        <v>4305.6399999999994</v>
      </c>
      <c r="M354" s="18">
        <v>4405.6399999999994</v>
      </c>
      <c r="N354" s="18">
        <v>4505.6399999999994</v>
      </c>
      <c r="O354" s="18">
        <v>4605.6399999999994</v>
      </c>
      <c r="P354" s="18">
        <v>4705.6399999999994</v>
      </c>
    </row>
    <row r="355" spans="1:16" x14ac:dyDescent="0.25">
      <c r="A355" s="18">
        <v>2012</v>
      </c>
      <c r="B355" s="74">
        <v>66118000</v>
      </c>
      <c r="C355" s="18" t="s">
        <v>564</v>
      </c>
      <c r="D355" s="18" t="str">
        <f>+VLOOKUP(B355,MAPPING!A:C,3,FALSE)</f>
        <v>FINANCIAL RESULT</v>
      </c>
      <c r="E355" s="18">
        <v>0</v>
      </c>
      <c r="F355" s="18">
        <v>0</v>
      </c>
      <c r="G355" s="18">
        <v>0</v>
      </c>
      <c r="H355" s="18">
        <v>0</v>
      </c>
      <c r="I355" s="18">
        <v>0</v>
      </c>
      <c r="J355" s="18">
        <v>0</v>
      </c>
      <c r="K355" s="18">
        <v>0</v>
      </c>
      <c r="L355" s="18">
        <v>0</v>
      </c>
      <c r="M355" s="18">
        <v>0</v>
      </c>
      <c r="N355" s="18">
        <v>0</v>
      </c>
      <c r="O355" s="18">
        <v>0</v>
      </c>
      <c r="P355" s="18">
        <v>0</v>
      </c>
    </row>
    <row r="356" spans="1:16" x14ac:dyDescent="0.25">
      <c r="A356" s="18">
        <v>2012</v>
      </c>
      <c r="B356" s="74">
        <v>66150000</v>
      </c>
      <c r="C356" s="18" t="s">
        <v>186</v>
      </c>
      <c r="D356" s="18" t="str">
        <f>+VLOOKUP(B356,MAPPING!A:C,3,FALSE)</f>
        <v>FINANCIAL RESULT</v>
      </c>
      <c r="E356" s="18">
        <v>0</v>
      </c>
      <c r="F356" s="18">
        <v>0</v>
      </c>
      <c r="G356" s="18">
        <v>0</v>
      </c>
      <c r="H356" s="18">
        <v>0</v>
      </c>
      <c r="I356" s="18">
        <v>0</v>
      </c>
      <c r="J356" s="18">
        <v>0</v>
      </c>
      <c r="K356" s="18">
        <v>0</v>
      </c>
      <c r="L356" s="18">
        <v>0</v>
      </c>
      <c r="M356" s="18">
        <v>0</v>
      </c>
      <c r="N356" s="18">
        <v>0</v>
      </c>
      <c r="O356" s="18">
        <v>0</v>
      </c>
      <c r="P356" s="18">
        <v>0</v>
      </c>
    </row>
    <row r="357" spans="1:16" x14ac:dyDescent="0.25">
      <c r="A357" s="18">
        <v>2012</v>
      </c>
      <c r="B357" s="74">
        <v>66160000</v>
      </c>
      <c r="C357" s="18" t="s">
        <v>187</v>
      </c>
      <c r="D357" s="18" t="str">
        <f>+VLOOKUP(B357,MAPPING!A:C,3,FALSE)</f>
        <v>FINANCIAL RESULT</v>
      </c>
      <c r="E357" s="18">
        <v>0</v>
      </c>
      <c r="F357" s="18">
        <v>0</v>
      </c>
      <c r="G357" s="18">
        <v>0</v>
      </c>
      <c r="H357" s="18">
        <v>0</v>
      </c>
      <c r="I357" s="18">
        <v>0</v>
      </c>
      <c r="J357" s="18">
        <v>0</v>
      </c>
      <c r="K357" s="18">
        <v>0</v>
      </c>
      <c r="L357" s="18">
        <v>0</v>
      </c>
      <c r="M357" s="18">
        <v>0</v>
      </c>
      <c r="N357" s="18">
        <v>0</v>
      </c>
      <c r="O357" s="18">
        <v>0</v>
      </c>
      <c r="P357" s="18">
        <v>0</v>
      </c>
    </row>
    <row r="358" spans="1:16" x14ac:dyDescent="0.25">
      <c r="A358" s="18">
        <v>2012</v>
      </c>
      <c r="B358" s="74">
        <v>66161000</v>
      </c>
      <c r="C358" s="18" t="s">
        <v>593</v>
      </c>
      <c r="D358" s="18" t="str">
        <f>+VLOOKUP(B358,MAPPING!A:C,3,FALSE)</f>
        <v>FINANCIAL RESULT</v>
      </c>
      <c r="E358" s="18">
        <v>0</v>
      </c>
      <c r="F358" s="18">
        <v>0</v>
      </c>
      <c r="G358" s="18">
        <v>0</v>
      </c>
      <c r="H358" s="18">
        <v>0</v>
      </c>
      <c r="I358" s="18">
        <v>0</v>
      </c>
      <c r="J358" s="18">
        <v>0</v>
      </c>
      <c r="K358" s="18">
        <v>0</v>
      </c>
      <c r="L358" s="18">
        <v>0</v>
      </c>
      <c r="M358" s="18">
        <v>0</v>
      </c>
      <c r="N358" s="18">
        <v>0</v>
      </c>
      <c r="O358" s="18">
        <v>0</v>
      </c>
      <c r="P358" s="18">
        <v>0</v>
      </c>
    </row>
    <row r="359" spans="1:16" x14ac:dyDescent="0.25">
      <c r="A359" s="18">
        <v>2012</v>
      </c>
      <c r="B359" s="74">
        <v>66180000</v>
      </c>
      <c r="C359" s="18" t="s">
        <v>189</v>
      </c>
      <c r="D359" s="18" t="str">
        <f>+VLOOKUP(B359,MAPPING!A:C,3,FALSE)</f>
        <v>FINANCIAL RESULT</v>
      </c>
      <c r="E359" s="18">
        <v>0</v>
      </c>
      <c r="F359" s="18">
        <v>0</v>
      </c>
      <c r="G359" s="18">
        <v>0</v>
      </c>
      <c r="H359" s="18">
        <v>0</v>
      </c>
      <c r="I359" s="18">
        <v>0</v>
      </c>
      <c r="J359" s="18">
        <v>0</v>
      </c>
      <c r="K359" s="18">
        <v>0</v>
      </c>
      <c r="L359" s="18">
        <v>0</v>
      </c>
      <c r="M359" s="18">
        <v>0</v>
      </c>
      <c r="N359" s="18">
        <v>0</v>
      </c>
      <c r="O359" s="18">
        <v>0</v>
      </c>
      <c r="P359" s="18">
        <v>0</v>
      </c>
    </row>
    <row r="360" spans="1:16" x14ac:dyDescent="0.25">
      <c r="A360" s="18">
        <v>2012</v>
      </c>
      <c r="B360" s="74">
        <v>66500000</v>
      </c>
      <c r="C360" s="18" t="s">
        <v>190</v>
      </c>
      <c r="D360" s="18" t="str">
        <f>+VLOOKUP(B360,MAPPING!A:C,3,FALSE)</f>
        <v>FINANCIAL RESULT</v>
      </c>
      <c r="E360" s="18">
        <v>6178.02</v>
      </c>
      <c r="F360" s="18">
        <v>6278.02</v>
      </c>
      <c r="G360" s="18">
        <v>6378.02</v>
      </c>
      <c r="H360" s="18">
        <v>6478.02</v>
      </c>
      <c r="I360" s="18">
        <v>6578.02</v>
      </c>
      <c r="J360" s="18">
        <v>6678.02</v>
      </c>
      <c r="K360" s="18">
        <v>6778.02</v>
      </c>
      <c r="L360" s="18">
        <v>6878.02</v>
      </c>
      <c r="M360" s="18">
        <v>6978.02</v>
      </c>
      <c r="N360" s="18">
        <v>7078.02</v>
      </c>
      <c r="O360" s="18">
        <v>7178.02</v>
      </c>
      <c r="P360" s="18">
        <v>7278.02</v>
      </c>
    </row>
    <row r="361" spans="1:16" x14ac:dyDescent="0.25">
      <c r="A361" s="18">
        <v>2012</v>
      </c>
      <c r="B361" s="74">
        <v>66600000</v>
      </c>
      <c r="C361" s="18" t="s">
        <v>191</v>
      </c>
      <c r="D361" s="18" t="str">
        <f>+VLOOKUP(B361,MAPPING!A:C,3,FALSE)</f>
        <v>FINANCIAL RESULT</v>
      </c>
      <c r="E361" s="18">
        <v>5474.82</v>
      </c>
      <c r="F361" s="18">
        <v>5574.82</v>
      </c>
      <c r="G361" s="18">
        <v>5674.82</v>
      </c>
      <c r="H361" s="18">
        <v>5774.82</v>
      </c>
      <c r="I361" s="18">
        <v>5874.82</v>
      </c>
      <c r="J361" s="18">
        <v>5974.82</v>
      </c>
      <c r="K361" s="18">
        <v>6074.82</v>
      </c>
      <c r="L361" s="18">
        <v>6174.82</v>
      </c>
      <c r="M361" s="18">
        <v>6274.82</v>
      </c>
      <c r="N361" s="18">
        <v>6374.82</v>
      </c>
      <c r="O361" s="18">
        <v>6474.82</v>
      </c>
      <c r="P361" s="18">
        <v>6574.82</v>
      </c>
    </row>
    <row r="362" spans="1:16" x14ac:dyDescent="0.25">
      <c r="A362" s="18">
        <v>2012</v>
      </c>
      <c r="B362" s="74">
        <v>66880000</v>
      </c>
      <c r="C362" s="18" t="s">
        <v>192</v>
      </c>
      <c r="D362" s="18" t="str">
        <f>+VLOOKUP(B362,MAPPING!A:C,3,FALSE)</f>
        <v>FINANCIAL RESULT</v>
      </c>
      <c r="E362" s="18">
        <v>0</v>
      </c>
      <c r="F362" s="18">
        <v>0</v>
      </c>
      <c r="G362" s="18">
        <v>0</v>
      </c>
      <c r="H362" s="18">
        <v>0</v>
      </c>
      <c r="I362" s="18">
        <v>0</v>
      </c>
      <c r="J362" s="18">
        <v>0</v>
      </c>
      <c r="K362" s="18">
        <v>0</v>
      </c>
      <c r="L362" s="18">
        <v>0</v>
      </c>
      <c r="M362" s="18">
        <v>0</v>
      </c>
      <c r="N362" s="18">
        <v>0</v>
      </c>
      <c r="O362" s="18">
        <v>0</v>
      </c>
      <c r="P362" s="18">
        <v>0</v>
      </c>
    </row>
    <row r="363" spans="1:16" x14ac:dyDescent="0.25">
      <c r="A363" s="18">
        <v>2012</v>
      </c>
      <c r="B363" s="74">
        <v>67100000</v>
      </c>
      <c r="C363" s="18" t="s">
        <v>193</v>
      </c>
      <c r="D363" s="18" t="str">
        <f>+VLOOKUP(B363,MAPPING!A:C,3,FALSE)</f>
        <v>EXCEPTIONAL ITEMS</v>
      </c>
      <c r="E363" s="18">
        <v>0</v>
      </c>
      <c r="F363" s="18">
        <v>0</v>
      </c>
      <c r="G363" s="18">
        <v>0</v>
      </c>
      <c r="H363" s="18">
        <v>0</v>
      </c>
      <c r="I363" s="18">
        <v>0</v>
      </c>
      <c r="J363" s="18">
        <v>0</v>
      </c>
      <c r="K363" s="18">
        <v>0</v>
      </c>
      <c r="L363" s="18">
        <v>0</v>
      </c>
      <c r="M363" s="18">
        <v>0</v>
      </c>
      <c r="N363" s="18">
        <v>0</v>
      </c>
      <c r="O363" s="18">
        <v>0</v>
      </c>
      <c r="P363" s="18">
        <v>0</v>
      </c>
    </row>
    <row r="364" spans="1:16" x14ac:dyDescent="0.25">
      <c r="A364" s="18">
        <v>2012</v>
      </c>
      <c r="B364" s="74">
        <v>67110000</v>
      </c>
      <c r="C364" s="18" t="s">
        <v>194</v>
      </c>
      <c r="D364" s="18" t="str">
        <f>+VLOOKUP(B364,MAPPING!A:C,3,FALSE)</f>
        <v>EXCEPTIONAL ITEMS</v>
      </c>
      <c r="E364" s="18">
        <v>339.44</v>
      </c>
      <c r="F364" s="18">
        <v>439.44</v>
      </c>
      <c r="G364" s="18">
        <v>539.44000000000005</v>
      </c>
      <c r="H364" s="18">
        <v>639.44000000000005</v>
      </c>
      <c r="I364" s="18">
        <v>739.44</v>
      </c>
      <c r="J364" s="18">
        <v>839.44</v>
      </c>
      <c r="K364" s="18">
        <v>939.44</v>
      </c>
      <c r="L364" s="18">
        <v>1039.44</v>
      </c>
      <c r="M364" s="18">
        <v>1139.44</v>
      </c>
      <c r="N364" s="18">
        <v>1239.44</v>
      </c>
      <c r="O364" s="18">
        <v>1339.44</v>
      </c>
      <c r="P364" s="18">
        <v>1439.44</v>
      </c>
    </row>
    <row r="365" spans="1:16" x14ac:dyDescent="0.25">
      <c r="A365" s="18">
        <v>2012</v>
      </c>
      <c r="B365" s="74">
        <v>67120000</v>
      </c>
      <c r="C365" s="18" t="s">
        <v>195</v>
      </c>
      <c r="D365" s="18" t="str">
        <f>+VLOOKUP(B365,MAPPING!A:C,3,FALSE)</f>
        <v>EXCEPTIONAL ITEMS</v>
      </c>
      <c r="E365" s="18">
        <v>0</v>
      </c>
      <c r="F365" s="18">
        <v>0</v>
      </c>
      <c r="G365" s="18">
        <v>0</v>
      </c>
      <c r="H365" s="18">
        <v>0</v>
      </c>
      <c r="I365" s="18">
        <v>0</v>
      </c>
      <c r="J365" s="18">
        <v>0</v>
      </c>
      <c r="K365" s="18">
        <v>0</v>
      </c>
      <c r="L365" s="18">
        <v>0</v>
      </c>
      <c r="M365" s="18">
        <v>0</v>
      </c>
      <c r="N365" s="18">
        <v>0</v>
      </c>
      <c r="O365" s="18">
        <v>0</v>
      </c>
      <c r="P365" s="18">
        <v>0</v>
      </c>
    </row>
    <row r="366" spans="1:16" x14ac:dyDescent="0.25">
      <c r="A366" s="18">
        <v>2012</v>
      </c>
      <c r="B366" s="74">
        <v>67121000</v>
      </c>
      <c r="C366" s="18" t="s">
        <v>196</v>
      </c>
      <c r="D366" s="18" t="str">
        <f>+VLOOKUP(B366,MAPPING!A:C,3,FALSE)</f>
        <v>EXCEPTIONAL ITEMS</v>
      </c>
      <c r="E366" s="18">
        <v>0</v>
      </c>
      <c r="F366" s="18">
        <v>0</v>
      </c>
      <c r="G366" s="18">
        <v>0</v>
      </c>
      <c r="H366" s="18">
        <v>0</v>
      </c>
      <c r="I366" s="18">
        <v>0</v>
      </c>
      <c r="J366" s="18">
        <v>0</v>
      </c>
      <c r="K366" s="18">
        <v>0</v>
      </c>
      <c r="L366" s="18">
        <v>0</v>
      </c>
      <c r="M366" s="18">
        <v>0</v>
      </c>
      <c r="N366" s="18">
        <v>0</v>
      </c>
      <c r="O366" s="18">
        <v>0</v>
      </c>
      <c r="P366" s="18">
        <v>0</v>
      </c>
    </row>
    <row r="367" spans="1:16" x14ac:dyDescent="0.25">
      <c r="A367" s="18">
        <v>2012</v>
      </c>
      <c r="B367" s="74">
        <v>67170000</v>
      </c>
      <c r="C367" s="18" t="s">
        <v>197</v>
      </c>
      <c r="D367" s="18" t="str">
        <f>+VLOOKUP(B367,MAPPING!A:C,3,FALSE)</f>
        <v>EXCEPTIONAL ITEMS</v>
      </c>
      <c r="E367" s="18">
        <v>0</v>
      </c>
      <c r="F367" s="18">
        <v>0</v>
      </c>
      <c r="G367" s="18">
        <v>0</v>
      </c>
      <c r="H367" s="18">
        <v>0</v>
      </c>
      <c r="I367" s="18">
        <v>0</v>
      </c>
      <c r="J367" s="18">
        <v>0</v>
      </c>
      <c r="K367" s="18">
        <v>0</v>
      </c>
      <c r="L367" s="18">
        <v>0</v>
      </c>
      <c r="M367" s="18">
        <v>0</v>
      </c>
      <c r="N367" s="18">
        <v>0</v>
      </c>
      <c r="O367" s="18">
        <v>0</v>
      </c>
      <c r="P367" s="18">
        <v>0</v>
      </c>
    </row>
    <row r="368" spans="1:16" x14ac:dyDescent="0.25">
      <c r="A368" s="18">
        <v>2012</v>
      </c>
      <c r="B368" s="74">
        <v>67180000</v>
      </c>
      <c r="C368" s="18" t="s">
        <v>198</v>
      </c>
      <c r="D368" s="18" t="str">
        <f>+VLOOKUP(B368,MAPPING!A:C,3,FALSE)</f>
        <v>EXCEPTIONAL ITEMS</v>
      </c>
      <c r="E368" s="18">
        <v>0</v>
      </c>
      <c r="F368" s="18">
        <v>0</v>
      </c>
      <c r="G368" s="18">
        <v>0</v>
      </c>
      <c r="H368" s="18">
        <v>0</v>
      </c>
      <c r="I368" s="18">
        <v>0</v>
      </c>
      <c r="J368" s="18">
        <v>0</v>
      </c>
      <c r="K368" s="18">
        <v>0</v>
      </c>
      <c r="L368" s="18">
        <v>0</v>
      </c>
      <c r="M368" s="18">
        <v>0</v>
      </c>
      <c r="N368" s="18">
        <v>0</v>
      </c>
      <c r="O368" s="18">
        <v>0</v>
      </c>
      <c r="P368" s="18">
        <v>0</v>
      </c>
    </row>
    <row r="369" spans="1:16" x14ac:dyDescent="0.25">
      <c r="A369" s="18">
        <v>2012</v>
      </c>
      <c r="B369" s="74">
        <v>67185000</v>
      </c>
      <c r="C369" s="18" t="s">
        <v>199</v>
      </c>
      <c r="D369" s="18" t="str">
        <f>+VLOOKUP(B369,MAPPING!A:C,3,FALSE)</f>
        <v>EXCEPTIONAL ITEMS</v>
      </c>
      <c r="E369" s="18">
        <v>0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18">
        <v>0</v>
      </c>
      <c r="L369" s="18">
        <v>0</v>
      </c>
      <c r="M369" s="18">
        <v>0</v>
      </c>
      <c r="N369" s="18">
        <v>0</v>
      </c>
      <c r="O369" s="18">
        <v>0</v>
      </c>
      <c r="P369" s="18">
        <v>0</v>
      </c>
    </row>
    <row r="370" spans="1:16" x14ac:dyDescent="0.25">
      <c r="A370" s="18">
        <v>2012</v>
      </c>
      <c r="B370" s="74">
        <v>67500000</v>
      </c>
      <c r="C370" s="18" t="s">
        <v>200</v>
      </c>
      <c r="D370" s="18" t="str">
        <f>+VLOOKUP(B370,MAPPING!A:C,3,FALSE)</f>
        <v>EXCEPTIONAL ITEMS</v>
      </c>
      <c r="E370" s="18">
        <v>0</v>
      </c>
      <c r="F370" s="18">
        <v>0</v>
      </c>
      <c r="G370" s="18">
        <v>0</v>
      </c>
      <c r="H370" s="18">
        <v>0</v>
      </c>
      <c r="I370" s="18">
        <v>0</v>
      </c>
      <c r="J370" s="18">
        <v>0</v>
      </c>
      <c r="K370" s="18">
        <v>0</v>
      </c>
      <c r="L370" s="18">
        <v>0</v>
      </c>
      <c r="M370" s="18">
        <v>0</v>
      </c>
      <c r="N370" s="18">
        <v>0</v>
      </c>
      <c r="O370" s="18">
        <v>0</v>
      </c>
      <c r="P370" s="18">
        <v>0</v>
      </c>
    </row>
    <row r="371" spans="1:16" x14ac:dyDescent="0.25">
      <c r="A371" s="18">
        <v>2012</v>
      </c>
      <c r="B371" s="74">
        <v>67560000</v>
      </c>
      <c r="C371" s="18" t="s">
        <v>201</v>
      </c>
      <c r="D371" s="18" t="str">
        <f>+VLOOKUP(B371,MAPPING!A:C,3,FALSE)</f>
        <v>EXCEPTIONAL ITEMS</v>
      </c>
      <c r="E371" s="18">
        <v>0</v>
      </c>
      <c r="F371" s="18">
        <v>0</v>
      </c>
      <c r="G371" s="18">
        <v>0</v>
      </c>
      <c r="H371" s="18">
        <v>0</v>
      </c>
      <c r="I371" s="18">
        <v>0</v>
      </c>
      <c r="J371" s="18">
        <v>0</v>
      </c>
      <c r="K371" s="18">
        <v>0</v>
      </c>
      <c r="L371" s="18">
        <v>0</v>
      </c>
      <c r="M371" s="18">
        <v>0</v>
      </c>
      <c r="N371" s="18">
        <v>0</v>
      </c>
      <c r="O371" s="18">
        <v>0</v>
      </c>
      <c r="P371" s="18">
        <v>0</v>
      </c>
    </row>
    <row r="372" spans="1:16" x14ac:dyDescent="0.25">
      <c r="A372" s="18">
        <v>2012</v>
      </c>
      <c r="B372" s="74">
        <v>68111000</v>
      </c>
      <c r="C372" s="18" t="s">
        <v>202</v>
      </c>
      <c r="D372" s="18" t="str">
        <f>+VLOOKUP(B372,MAPPING!A:C,3,FALSE)</f>
        <v>DA</v>
      </c>
      <c r="E372" s="18">
        <v>99407.57</v>
      </c>
      <c r="F372" s="18">
        <v>99507.57</v>
      </c>
      <c r="G372" s="18">
        <v>99607.57</v>
      </c>
      <c r="H372" s="18">
        <v>99707.57</v>
      </c>
      <c r="I372" s="18">
        <v>99807.57</v>
      </c>
      <c r="J372" s="18">
        <v>99907.57</v>
      </c>
      <c r="K372" s="18">
        <v>100007.57</v>
      </c>
      <c r="L372" s="18">
        <v>100107.57</v>
      </c>
      <c r="M372" s="18">
        <v>100207.57</v>
      </c>
      <c r="N372" s="18">
        <v>100307.57</v>
      </c>
      <c r="O372" s="18">
        <v>100407.57</v>
      </c>
      <c r="P372" s="18">
        <v>100507.57</v>
      </c>
    </row>
    <row r="373" spans="1:16" x14ac:dyDescent="0.25">
      <c r="A373" s="18">
        <v>2012</v>
      </c>
      <c r="B373" s="74">
        <v>68112000</v>
      </c>
      <c r="C373" s="18" t="s">
        <v>203</v>
      </c>
      <c r="D373" s="18" t="str">
        <f>+VLOOKUP(B373,MAPPING!A:C,3,FALSE)</f>
        <v>DA</v>
      </c>
      <c r="E373" s="18">
        <v>45236.28</v>
      </c>
      <c r="F373" s="18">
        <v>45336.28</v>
      </c>
      <c r="G373" s="18">
        <v>45436.28</v>
      </c>
      <c r="H373" s="18">
        <v>45536.28</v>
      </c>
      <c r="I373" s="18">
        <v>45636.28</v>
      </c>
      <c r="J373" s="18">
        <v>45736.28</v>
      </c>
      <c r="K373" s="18">
        <v>45836.28</v>
      </c>
      <c r="L373" s="18">
        <v>45936.28</v>
      </c>
      <c r="M373" s="18">
        <v>46036.28</v>
      </c>
      <c r="N373" s="18">
        <v>46136.28</v>
      </c>
      <c r="O373" s="18">
        <v>46236.28</v>
      </c>
      <c r="P373" s="18">
        <v>46336.28</v>
      </c>
    </row>
    <row r="374" spans="1:16" x14ac:dyDescent="0.25">
      <c r="A374" s="18">
        <v>2012</v>
      </c>
      <c r="B374" s="74">
        <v>68160000</v>
      </c>
      <c r="C374" s="18" t="s">
        <v>204</v>
      </c>
      <c r="D374" s="18" t="str">
        <f>+VLOOKUP(B374,MAPPING!A:C,3,FALSE)</f>
        <v>PROVISION</v>
      </c>
      <c r="E374" s="18">
        <v>0</v>
      </c>
      <c r="F374" s="18">
        <v>0</v>
      </c>
      <c r="G374" s="18">
        <v>0</v>
      </c>
      <c r="H374" s="18">
        <v>0</v>
      </c>
      <c r="I374" s="18">
        <v>0</v>
      </c>
      <c r="J374" s="18">
        <v>0</v>
      </c>
      <c r="K374" s="18">
        <v>0</v>
      </c>
      <c r="L374" s="18">
        <v>0</v>
      </c>
      <c r="M374" s="18">
        <v>0</v>
      </c>
      <c r="N374" s="18">
        <v>0</v>
      </c>
      <c r="O374" s="18">
        <v>0</v>
      </c>
      <c r="P374" s="18">
        <v>0</v>
      </c>
    </row>
    <row r="375" spans="1:16" x14ac:dyDescent="0.25">
      <c r="A375" s="18">
        <v>2012</v>
      </c>
      <c r="B375" s="74">
        <v>68173000</v>
      </c>
      <c r="C375" s="18" t="s">
        <v>205</v>
      </c>
      <c r="D375" s="18" t="str">
        <f>+VLOOKUP(B375,MAPPING!A:C,3,FALSE)</f>
        <v>PROVISION EBITDA</v>
      </c>
      <c r="E375" s="18">
        <v>-36209.14</v>
      </c>
      <c r="F375" s="18">
        <v>-36109.14</v>
      </c>
      <c r="G375" s="18">
        <v>-36009.14</v>
      </c>
      <c r="H375" s="18">
        <v>-35909.14</v>
      </c>
      <c r="I375" s="18">
        <v>-35809.14</v>
      </c>
      <c r="J375" s="18">
        <v>-35709.14</v>
      </c>
      <c r="K375" s="18">
        <v>-35609.14</v>
      </c>
      <c r="L375" s="18">
        <v>-35509.14</v>
      </c>
      <c r="M375" s="18">
        <v>-35409.14</v>
      </c>
      <c r="N375" s="18">
        <v>-35309.14</v>
      </c>
      <c r="O375" s="18">
        <v>-35209.14</v>
      </c>
      <c r="P375" s="18">
        <v>-35109.14</v>
      </c>
    </row>
    <row r="376" spans="1:16" x14ac:dyDescent="0.25">
      <c r="A376" s="18">
        <v>2012</v>
      </c>
      <c r="B376" s="74">
        <v>68174000</v>
      </c>
      <c r="C376" s="18" t="s">
        <v>206</v>
      </c>
      <c r="D376" s="18" t="str">
        <f>+VLOOKUP(B376,MAPPING!A:C,3,FALSE)</f>
        <v>PROVISION EBITDA</v>
      </c>
      <c r="E376" s="18">
        <v>10560.36</v>
      </c>
      <c r="F376" s="18">
        <v>10660.36</v>
      </c>
      <c r="G376" s="18">
        <v>10760.36</v>
      </c>
      <c r="H376" s="18">
        <v>10860.36</v>
      </c>
      <c r="I376" s="18">
        <v>10960.36</v>
      </c>
      <c r="J376" s="18">
        <v>11060.36</v>
      </c>
      <c r="K376" s="18">
        <v>11160.36</v>
      </c>
      <c r="L376" s="18">
        <v>11260.36</v>
      </c>
      <c r="M376" s="18">
        <v>11360.36</v>
      </c>
      <c r="N376" s="18">
        <v>11460.36</v>
      </c>
      <c r="O376" s="18">
        <v>11560.36</v>
      </c>
      <c r="P376" s="18">
        <v>11660.36</v>
      </c>
    </row>
    <row r="377" spans="1:16" x14ac:dyDescent="0.25">
      <c r="A377" s="18">
        <v>2012</v>
      </c>
      <c r="B377" s="74">
        <v>68650000</v>
      </c>
      <c r="C377" s="18" t="s">
        <v>207</v>
      </c>
      <c r="D377" s="18" t="str">
        <f>+VLOOKUP(B377,MAPPING!A:C,3,FALSE)</f>
        <v>FINANCIAL RESULT PROV</v>
      </c>
      <c r="E377" s="18">
        <v>1879.54</v>
      </c>
      <c r="F377" s="18">
        <v>1979.54</v>
      </c>
      <c r="G377" s="18">
        <v>2079.54</v>
      </c>
      <c r="H377" s="18">
        <v>2179.54</v>
      </c>
      <c r="I377" s="18">
        <v>2279.54</v>
      </c>
      <c r="J377" s="18">
        <v>2379.54</v>
      </c>
      <c r="K377" s="18">
        <v>2479.54</v>
      </c>
      <c r="L377" s="18">
        <v>2579.54</v>
      </c>
      <c r="M377" s="18">
        <v>2679.54</v>
      </c>
      <c r="N377" s="18">
        <v>2779.54</v>
      </c>
      <c r="O377" s="18">
        <v>2879.54</v>
      </c>
      <c r="P377" s="18">
        <v>2979.54</v>
      </c>
    </row>
    <row r="378" spans="1:16" x14ac:dyDescent="0.25">
      <c r="A378" s="18">
        <v>2012</v>
      </c>
      <c r="B378" s="74">
        <v>68666200</v>
      </c>
      <c r="C378" s="18" t="s">
        <v>208</v>
      </c>
      <c r="D378" s="18" t="str">
        <f>+VLOOKUP(B378,MAPPING!A:C,3,FALSE)</f>
        <v>FINANCIAL RESULT PROV</v>
      </c>
      <c r="E378" s="18">
        <v>0</v>
      </c>
      <c r="F378" s="18">
        <v>0</v>
      </c>
      <c r="G378" s="18">
        <v>0</v>
      </c>
      <c r="H378" s="18">
        <v>0</v>
      </c>
      <c r="I378" s="18">
        <v>0</v>
      </c>
      <c r="J378" s="18">
        <v>0</v>
      </c>
      <c r="K378" s="18">
        <v>0</v>
      </c>
      <c r="L378" s="18">
        <v>0</v>
      </c>
      <c r="M378" s="18">
        <v>0</v>
      </c>
      <c r="N378" s="18">
        <v>0</v>
      </c>
      <c r="O378" s="18">
        <v>0</v>
      </c>
      <c r="P378" s="18">
        <v>0</v>
      </c>
    </row>
    <row r="379" spans="1:16" x14ac:dyDescent="0.25">
      <c r="A379" s="18">
        <v>2012</v>
      </c>
      <c r="B379" s="74">
        <v>68710000</v>
      </c>
      <c r="C379" s="18" t="s">
        <v>209</v>
      </c>
      <c r="D379" s="18" t="str">
        <f>+VLOOKUP(B379,MAPPING!A:C,3,FALSE)</f>
        <v>EXCEPTIONAL ITEMS PROV</v>
      </c>
      <c r="E379" s="18">
        <v>0</v>
      </c>
      <c r="F379" s="18">
        <v>0</v>
      </c>
      <c r="G379" s="18">
        <v>0</v>
      </c>
      <c r="H379" s="18">
        <v>0</v>
      </c>
      <c r="I379" s="18">
        <v>0</v>
      </c>
      <c r="J379" s="18">
        <v>0</v>
      </c>
      <c r="K379" s="18">
        <v>0</v>
      </c>
      <c r="L379" s="18">
        <v>0</v>
      </c>
      <c r="M379" s="18">
        <v>0</v>
      </c>
      <c r="N379" s="18">
        <v>0</v>
      </c>
      <c r="O379" s="18">
        <v>0</v>
      </c>
      <c r="P379" s="18">
        <v>0</v>
      </c>
    </row>
    <row r="380" spans="1:16" x14ac:dyDescent="0.25">
      <c r="A380" s="18">
        <v>2012</v>
      </c>
      <c r="B380" s="74">
        <v>68721000</v>
      </c>
      <c r="C380" s="18" t="s">
        <v>210</v>
      </c>
      <c r="D380" s="18" t="str">
        <f>+VLOOKUP(B380,MAPPING!A:C,3,FALSE)</f>
        <v>EXCEPTIONAL ITEMS PROV</v>
      </c>
      <c r="E380" s="18">
        <v>0</v>
      </c>
      <c r="F380" s="18">
        <v>0</v>
      </c>
      <c r="G380" s="18">
        <v>0</v>
      </c>
      <c r="H380" s="18">
        <v>0</v>
      </c>
      <c r="I380" s="18">
        <v>0</v>
      </c>
      <c r="J380" s="18">
        <v>0</v>
      </c>
      <c r="K380" s="18">
        <v>0</v>
      </c>
      <c r="L380" s="18">
        <v>0</v>
      </c>
      <c r="M380" s="18">
        <v>0</v>
      </c>
      <c r="N380" s="18">
        <v>0</v>
      </c>
      <c r="O380" s="18">
        <v>0</v>
      </c>
      <c r="P380" s="18">
        <v>0</v>
      </c>
    </row>
    <row r="381" spans="1:16" x14ac:dyDescent="0.25">
      <c r="A381" s="18">
        <v>2012</v>
      </c>
      <c r="B381" s="74">
        <v>68750000</v>
      </c>
      <c r="C381" s="18" t="s">
        <v>211</v>
      </c>
      <c r="D381" s="18" t="str">
        <f>+VLOOKUP(B381,MAPPING!A:C,3,FALSE)</f>
        <v>EXCEPTIONAL ITEMS PROV</v>
      </c>
      <c r="E381" s="18">
        <v>0</v>
      </c>
      <c r="F381" s="18">
        <v>0</v>
      </c>
      <c r="G381" s="18">
        <v>0</v>
      </c>
      <c r="H381" s="18">
        <v>0</v>
      </c>
      <c r="I381" s="18">
        <v>0</v>
      </c>
      <c r="J381" s="18">
        <v>0</v>
      </c>
      <c r="K381" s="18">
        <v>0</v>
      </c>
      <c r="L381" s="18">
        <v>0</v>
      </c>
      <c r="M381" s="18">
        <v>0</v>
      </c>
      <c r="N381" s="18">
        <v>0</v>
      </c>
      <c r="O381" s="18">
        <v>0</v>
      </c>
      <c r="P381" s="18">
        <v>0</v>
      </c>
    </row>
    <row r="382" spans="1:16" x14ac:dyDescent="0.25">
      <c r="A382" s="18">
        <v>2012</v>
      </c>
      <c r="B382" s="74">
        <v>68751000</v>
      </c>
      <c r="C382" s="18" t="s">
        <v>212</v>
      </c>
      <c r="D382" s="18" t="str">
        <f>+VLOOKUP(B382,MAPPING!A:C,3,FALSE)</f>
        <v>EXCEPTIONAL ITEMS PROV</v>
      </c>
      <c r="E382" s="18">
        <v>0</v>
      </c>
      <c r="F382" s="18">
        <v>0</v>
      </c>
      <c r="G382" s="18">
        <v>0</v>
      </c>
      <c r="H382" s="18">
        <v>0</v>
      </c>
      <c r="I382" s="18">
        <v>0</v>
      </c>
      <c r="J382" s="18">
        <v>0</v>
      </c>
      <c r="K382" s="18">
        <v>0</v>
      </c>
      <c r="L382" s="18">
        <v>0</v>
      </c>
      <c r="M382" s="18">
        <v>0</v>
      </c>
      <c r="N382" s="18">
        <v>0</v>
      </c>
      <c r="O382" s="18">
        <v>0</v>
      </c>
      <c r="P382" s="18">
        <v>0</v>
      </c>
    </row>
    <row r="383" spans="1:16" x14ac:dyDescent="0.25">
      <c r="A383" s="18">
        <v>2012</v>
      </c>
      <c r="B383" s="74">
        <v>68760000</v>
      </c>
      <c r="C383" s="18" t="s">
        <v>213</v>
      </c>
      <c r="D383" s="18" t="str">
        <f>+VLOOKUP(B383,MAPPING!A:C,3,FALSE)</f>
        <v>EXCEPTIONAL ITEMS PROV</v>
      </c>
      <c r="E383" s="18">
        <v>0</v>
      </c>
      <c r="F383" s="18">
        <v>0</v>
      </c>
      <c r="G383" s="18">
        <v>0</v>
      </c>
      <c r="H383" s="18">
        <v>0</v>
      </c>
      <c r="I383" s="18">
        <v>0</v>
      </c>
      <c r="J383" s="18">
        <v>0</v>
      </c>
      <c r="K383" s="18">
        <v>0</v>
      </c>
      <c r="L383" s="18">
        <v>0</v>
      </c>
      <c r="M383" s="18">
        <v>0</v>
      </c>
      <c r="N383" s="18">
        <v>0</v>
      </c>
      <c r="O383" s="18">
        <v>0</v>
      </c>
      <c r="P383" s="18">
        <v>0</v>
      </c>
    </row>
    <row r="384" spans="1:16" x14ac:dyDescent="0.25">
      <c r="A384" s="18">
        <v>2012</v>
      </c>
      <c r="B384" s="74">
        <v>69500000</v>
      </c>
      <c r="C384" s="18" t="s">
        <v>214</v>
      </c>
      <c r="D384" s="18" t="str">
        <f>+VLOOKUP(B384,MAPPING!A:C,3,FALSE)</f>
        <v>TAXATION</v>
      </c>
      <c r="E384" s="18">
        <v>-2059509</v>
      </c>
      <c r="F384" s="18">
        <v>-2059409</v>
      </c>
      <c r="G384" s="18">
        <v>-2059309</v>
      </c>
      <c r="H384" s="18">
        <v>-2059209</v>
      </c>
      <c r="I384" s="18">
        <v>-2059109</v>
      </c>
      <c r="J384" s="18">
        <v>-2059009</v>
      </c>
      <c r="K384" s="18">
        <v>-2058909</v>
      </c>
      <c r="L384" s="18">
        <v>-2058809</v>
      </c>
      <c r="M384" s="18">
        <v>-2058709</v>
      </c>
      <c r="N384" s="18">
        <v>-2058609</v>
      </c>
      <c r="O384" s="18">
        <v>-2058509</v>
      </c>
      <c r="P384" s="18">
        <v>-2058409</v>
      </c>
    </row>
    <row r="385" spans="1:16" x14ac:dyDescent="0.25">
      <c r="A385" s="18">
        <v>2012</v>
      </c>
      <c r="B385" s="74">
        <v>69530000</v>
      </c>
      <c r="C385" s="18" t="s">
        <v>215</v>
      </c>
      <c r="D385" s="18" t="str">
        <f>+VLOOKUP(B385,MAPPING!A:C,3,FALSE)</f>
        <v>TAXATION</v>
      </c>
      <c r="E385" s="18">
        <v>-42784</v>
      </c>
      <c r="F385" s="18">
        <v>-42684</v>
      </c>
      <c r="G385" s="18">
        <v>-42584</v>
      </c>
      <c r="H385" s="18">
        <v>-42484</v>
      </c>
      <c r="I385" s="18">
        <v>-42384</v>
      </c>
      <c r="J385" s="18">
        <v>-42284</v>
      </c>
      <c r="K385" s="18">
        <v>-42184</v>
      </c>
      <c r="L385" s="18">
        <v>-42084</v>
      </c>
      <c r="M385" s="18">
        <v>-41984</v>
      </c>
      <c r="N385" s="18">
        <v>-41884</v>
      </c>
      <c r="O385" s="18">
        <v>-41784</v>
      </c>
      <c r="P385" s="18">
        <v>-41684</v>
      </c>
    </row>
    <row r="386" spans="1:16" x14ac:dyDescent="0.25">
      <c r="A386" s="18">
        <v>2012</v>
      </c>
      <c r="B386" s="74">
        <v>69900000</v>
      </c>
      <c r="C386" s="18" t="s">
        <v>216</v>
      </c>
      <c r="D386" s="18" t="str">
        <f>+VLOOKUP(B386,MAPPING!A:C,3,FALSE)</f>
        <v>TAXATION</v>
      </c>
      <c r="E386" s="18">
        <v>0</v>
      </c>
      <c r="F386" s="18">
        <v>0</v>
      </c>
      <c r="G386" s="18">
        <v>0</v>
      </c>
      <c r="H386" s="18">
        <v>0</v>
      </c>
      <c r="I386" s="18">
        <v>0</v>
      </c>
      <c r="J386" s="18">
        <v>0</v>
      </c>
      <c r="K386" s="18">
        <v>0</v>
      </c>
      <c r="L386" s="18">
        <v>0</v>
      </c>
      <c r="M386" s="18">
        <v>0</v>
      </c>
      <c r="N386" s="18">
        <v>0</v>
      </c>
      <c r="O386" s="18">
        <v>0</v>
      </c>
      <c r="P386" s="18">
        <v>0</v>
      </c>
    </row>
    <row r="387" spans="1:16" x14ac:dyDescent="0.25">
      <c r="A387" s="18">
        <v>2012</v>
      </c>
      <c r="B387" s="74">
        <v>70100100</v>
      </c>
      <c r="C387" s="18" t="s">
        <v>217</v>
      </c>
      <c r="D387" s="18" t="str">
        <f>+VLOOKUP(B387,MAPPING!A:C,3,FALSE)</f>
        <v>REVENUES</v>
      </c>
      <c r="E387" s="18">
        <v>0</v>
      </c>
      <c r="F387" s="18">
        <v>0</v>
      </c>
      <c r="G387" s="18">
        <v>0</v>
      </c>
      <c r="H387" s="18">
        <v>0</v>
      </c>
      <c r="I387" s="18">
        <v>0</v>
      </c>
      <c r="J387" s="18">
        <v>0</v>
      </c>
      <c r="K387" s="18">
        <v>0</v>
      </c>
      <c r="L387" s="18">
        <v>0</v>
      </c>
      <c r="M387" s="18">
        <v>0</v>
      </c>
      <c r="N387" s="18">
        <v>0</v>
      </c>
      <c r="O387" s="18">
        <v>0</v>
      </c>
      <c r="P387" s="18">
        <v>0</v>
      </c>
    </row>
    <row r="388" spans="1:16" x14ac:dyDescent="0.25">
      <c r="A388" s="18">
        <v>2012</v>
      </c>
      <c r="B388" s="74">
        <v>70111000</v>
      </c>
      <c r="C388" s="18" t="s">
        <v>218</v>
      </c>
      <c r="D388" s="18" t="str">
        <f>+VLOOKUP(B388,MAPPING!A:C,3,FALSE)</f>
        <v>REVENUES</v>
      </c>
      <c r="E388" s="18">
        <v>-916294.5</v>
      </c>
      <c r="F388" s="18">
        <v>-916194.5</v>
      </c>
      <c r="G388" s="18">
        <v>-916094.5</v>
      </c>
      <c r="H388" s="18">
        <v>-915994.5</v>
      </c>
      <c r="I388" s="18">
        <v>-915894.5</v>
      </c>
      <c r="J388" s="18">
        <v>-915794.5</v>
      </c>
      <c r="K388" s="18">
        <v>-915694.5</v>
      </c>
      <c r="L388" s="18">
        <v>-915594.5</v>
      </c>
      <c r="M388" s="18">
        <v>-915494.5</v>
      </c>
      <c r="N388" s="18">
        <v>-915394.5</v>
      </c>
      <c r="O388" s="18">
        <v>-915294.5</v>
      </c>
      <c r="P388" s="18">
        <v>-915194.5</v>
      </c>
    </row>
    <row r="389" spans="1:16" x14ac:dyDescent="0.25">
      <c r="A389" s="18">
        <v>2012</v>
      </c>
      <c r="B389" s="74">
        <v>70112000</v>
      </c>
      <c r="C389" s="18" t="s">
        <v>219</v>
      </c>
      <c r="D389" s="18" t="str">
        <f>+VLOOKUP(B389,MAPPING!A:C,3,FALSE)</f>
        <v>REVENUES</v>
      </c>
      <c r="E389" s="18">
        <v>0</v>
      </c>
      <c r="F389" s="18">
        <v>0</v>
      </c>
      <c r="G389" s="18">
        <v>0</v>
      </c>
      <c r="H389" s="18">
        <v>0</v>
      </c>
      <c r="I389" s="18">
        <v>0</v>
      </c>
      <c r="J389" s="18">
        <v>0</v>
      </c>
      <c r="K389" s="18">
        <v>0</v>
      </c>
      <c r="L389" s="18">
        <v>0</v>
      </c>
      <c r="M389" s="18">
        <v>0</v>
      </c>
      <c r="N389" s="18">
        <v>0</v>
      </c>
      <c r="O389" s="18">
        <v>0</v>
      </c>
      <c r="P389" s="18">
        <v>0</v>
      </c>
    </row>
    <row r="390" spans="1:16" x14ac:dyDescent="0.25">
      <c r="A390" s="18">
        <v>2012</v>
      </c>
      <c r="B390" s="74">
        <v>70113000</v>
      </c>
      <c r="C390" s="18" t="s">
        <v>220</v>
      </c>
      <c r="D390" s="18" t="str">
        <f>+VLOOKUP(B390,MAPPING!A:C,3,FALSE)</f>
        <v>REVENUES</v>
      </c>
      <c r="E390" s="18">
        <v>270</v>
      </c>
      <c r="F390" s="18">
        <v>370</v>
      </c>
      <c r="G390" s="18">
        <v>470</v>
      </c>
      <c r="H390" s="18">
        <v>570</v>
      </c>
      <c r="I390" s="18">
        <v>670</v>
      </c>
      <c r="J390" s="18">
        <v>770</v>
      </c>
      <c r="K390" s="18">
        <v>870</v>
      </c>
      <c r="L390" s="18">
        <v>970</v>
      </c>
      <c r="M390" s="18">
        <v>1070</v>
      </c>
      <c r="N390" s="18">
        <v>1170</v>
      </c>
      <c r="O390" s="18">
        <v>1270</v>
      </c>
      <c r="P390" s="18">
        <v>1370</v>
      </c>
    </row>
    <row r="391" spans="1:16" x14ac:dyDescent="0.25">
      <c r="A391" s="18">
        <v>2012</v>
      </c>
      <c r="B391" s="74">
        <v>70113100</v>
      </c>
      <c r="C391" s="18" t="s">
        <v>221</v>
      </c>
      <c r="D391" s="18" t="str">
        <f>+VLOOKUP(B391,MAPPING!A:C,3,FALSE)</f>
        <v>REVENUES</v>
      </c>
      <c r="E391" s="18">
        <v>-20235.25</v>
      </c>
      <c r="F391" s="18">
        <v>-20135.25</v>
      </c>
      <c r="G391" s="18">
        <v>-20035.25</v>
      </c>
      <c r="H391" s="18">
        <v>-19935.25</v>
      </c>
      <c r="I391" s="18">
        <v>-19835.25</v>
      </c>
      <c r="J391" s="18">
        <v>-19735.25</v>
      </c>
      <c r="K391" s="18">
        <v>-19635.25</v>
      </c>
      <c r="L391" s="18">
        <v>-19535.25</v>
      </c>
      <c r="M391" s="18">
        <v>-19435.25</v>
      </c>
      <c r="N391" s="18">
        <v>-19335.25</v>
      </c>
      <c r="O391" s="18">
        <v>-19235.25</v>
      </c>
      <c r="P391" s="18">
        <v>-19135.25</v>
      </c>
    </row>
    <row r="392" spans="1:16" x14ac:dyDescent="0.25">
      <c r="A392" s="18">
        <v>2012</v>
      </c>
      <c r="B392" s="74">
        <v>70114000</v>
      </c>
      <c r="C392" s="18" t="s">
        <v>222</v>
      </c>
      <c r="D392" s="18" t="str">
        <f>+VLOOKUP(B392,MAPPING!A:C,3,FALSE)</f>
        <v>REVENUES</v>
      </c>
      <c r="E392" s="18">
        <v>-26312.66</v>
      </c>
      <c r="F392" s="18">
        <v>-26212.66</v>
      </c>
      <c r="G392" s="18">
        <v>-26112.66</v>
      </c>
      <c r="H392" s="18">
        <v>-26012.66</v>
      </c>
      <c r="I392" s="18">
        <v>-25912.66</v>
      </c>
      <c r="J392" s="18">
        <v>-25812.66</v>
      </c>
      <c r="K392" s="18">
        <v>-25712.66</v>
      </c>
      <c r="L392" s="18">
        <v>-25612.66</v>
      </c>
      <c r="M392" s="18">
        <v>-25512.66</v>
      </c>
      <c r="N392" s="18">
        <v>-25412.66</v>
      </c>
      <c r="O392" s="18">
        <v>-25312.66</v>
      </c>
      <c r="P392" s="18">
        <v>-25212.66</v>
      </c>
    </row>
    <row r="393" spans="1:16" x14ac:dyDescent="0.25">
      <c r="A393" s="18">
        <v>2012</v>
      </c>
      <c r="B393" s="74">
        <v>70115000</v>
      </c>
      <c r="C393" s="18" t="s">
        <v>223</v>
      </c>
      <c r="D393" s="18" t="str">
        <f>+VLOOKUP(B393,MAPPING!A:C,3,FALSE)</f>
        <v>REVENUES</v>
      </c>
      <c r="E393" s="18">
        <v>0</v>
      </c>
      <c r="F393" s="18">
        <v>0</v>
      </c>
      <c r="G393" s="18">
        <v>0</v>
      </c>
      <c r="H393" s="18">
        <v>0</v>
      </c>
      <c r="I393" s="18">
        <v>0</v>
      </c>
      <c r="J393" s="18">
        <v>0</v>
      </c>
      <c r="K393" s="18">
        <v>0</v>
      </c>
      <c r="L393" s="18">
        <v>0</v>
      </c>
      <c r="M393" s="18">
        <v>0</v>
      </c>
      <c r="N393" s="18">
        <v>0</v>
      </c>
      <c r="O393" s="18">
        <v>0</v>
      </c>
      <c r="P393" s="18">
        <v>0</v>
      </c>
    </row>
    <row r="394" spans="1:16" x14ac:dyDescent="0.25">
      <c r="A394" s="18">
        <v>2012</v>
      </c>
      <c r="B394" s="74">
        <v>70115100</v>
      </c>
      <c r="C394" s="18" t="s">
        <v>224</v>
      </c>
      <c r="D394" s="18" t="str">
        <f>+VLOOKUP(B394,MAPPING!A:C,3,FALSE)</f>
        <v>REVENUES</v>
      </c>
      <c r="E394" s="18">
        <v>-3620</v>
      </c>
      <c r="F394" s="18">
        <v>-3520</v>
      </c>
      <c r="G394" s="18">
        <v>-3420</v>
      </c>
      <c r="H394" s="18">
        <v>-3320</v>
      </c>
      <c r="I394" s="18">
        <v>-3220</v>
      </c>
      <c r="J394" s="18">
        <v>-3120</v>
      </c>
      <c r="K394" s="18">
        <v>-3020</v>
      </c>
      <c r="L394" s="18">
        <v>-2920</v>
      </c>
      <c r="M394" s="18">
        <v>-2820</v>
      </c>
      <c r="N394" s="18">
        <v>-2720</v>
      </c>
      <c r="O394" s="18">
        <v>-2620</v>
      </c>
      <c r="P394" s="18">
        <v>-2520</v>
      </c>
    </row>
    <row r="395" spans="1:16" x14ac:dyDescent="0.25">
      <c r="A395" s="18">
        <v>2012</v>
      </c>
      <c r="B395" s="74">
        <v>70120000</v>
      </c>
      <c r="C395" s="18" t="s">
        <v>225</v>
      </c>
      <c r="D395" s="18" t="str">
        <f>+VLOOKUP(B395,MAPPING!A:C,3,FALSE)</f>
        <v>REVENUES</v>
      </c>
      <c r="E395" s="18">
        <v>-27852.6</v>
      </c>
      <c r="F395" s="18">
        <v>-27752.6</v>
      </c>
      <c r="G395" s="18">
        <v>-27652.6</v>
      </c>
      <c r="H395" s="18">
        <v>-27552.6</v>
      </c>
      <c r="I395" s="18">
        <v>-27452.6</v>
      </c>
      <c r="J395" s="18">
        <v>-27352.6</v>
      </c>
      <c r="K395" s="18">
        <v>-27252.6</v>
      </c>
      <c r="L395" s="18">
        <v>-27152.6</v>
      </c>
      <c r="M395" s="18">
        <v>-27052.6</v>
      </c>
      <c r="N395" s="18">
        <v>-26952.6</v>
      </c>
      <c r="O395" s="18">
        <v>-26852.6</v>
      </c>
      <c r="P395" s="18">
        <v>-26752.6</v>
      </c>
    </row>
    <row r="396" spans="1:16" x14ac:dyDescent="0.25">
      <c r="A396" s="18">
        <v>2012</v>
      </c>
      <c r="B396" s="74">
        <v>70121000</v>
      </c>
      <c r="C396" s="18" t="s">
        <v>226</v>
      </c>
      <c r="D396" s="18" t="str">
        <f>+VLOOKUP(B396,MAPPING!A:C,3,FALSE)</f>
        <v>REVENUES</v>
      </c>
      <c r="E396" s="18">
        <v>-348</v>
      </c>
      <c r="F396" s="18">
        <v>-248</v>
      </c>
      <c r="G396" s="18">
        <v>-148</v>
      </c>
      <c r="H396" s="18">
        <v>-48</v>
      </c>
      <c r="I396" s="18">
        <v>52</v>
      </c>
      <c r="J396" s="18">
        <v>152</v>
      </c>
      <c r="K396" s="18">
        <v>252</v>
      </c>
      <c r="L396" s="18">
        <v>352</v>
      </c>
      <c r="M396" s="18">
        <v>452</v>
      </c>
      <c r="N396" s="18">
        <v>552</v>
      </c>
      <c r="O396" s="18">
        <v>652</v>
      </c>
      <c r="P396" s="18">
        <v>752</v>
      </c>
    </row>
    <row r="397" spans="1:16" x14ac:dyDescent="0.25">
      <c r="A397" s="18">
        <v>2012</v>
      </c>
      <c r="B397" s="74">
        <v>70122000</v>
      </c>
      <c r="C397" s="18" t="s">
        <v>227</v>
      </c>
      <c r="D397" s="18" t="str">
        <f>+VLOOKUP(B397,MAPPING!A:C,3,FALSE)</f>
        <v>REVENUES</v>
      </c>
      <c r="E397" s="18">
        <v>-1444077.5</v>
      </c>
      <c r="F397" s="18">
        <v>-1443977.5</v>
      </c>
      <c r="G397" s="18">
        <v>-1443877.5</v>
      </c>
      <c r="H397" s="18">
        <v>-1443777.5</v>
      </c>
      <c r="I397" s="18">
        <v>-1443677.5</v>
      </c>
      <c r="J397" s="18">
        <v>-1443577.5</v>
      </c>
      <c r="K397" s="18">
        <v>-1443477.5</v>
      </c>
      <c r="L397" s="18">
        <v>-1443377.5</v>
      </c>
      <c r="M397" s="18">
        <v>-1443277.5</v>
      </c>
      <c r="N397" s="18">
        <v>-1443177.5</v>
      </c>
      <c r="O397" s="18">
        <v>-1443077.5</v>
      </c>
      <c r="P397" s="18">
        <v>-1442977.5</v>
      </c>
    </row>
    <row r="398" spans="1:16" x14ac:dyDescent="0.25">
      <c r="A398" s="18">
        <v>2012</v>
      </c>
      <c r="B398" s="74">
        <v>70122100</v>
      </c>
      <c r="C398" s="18" t="s">
        <v>228</v>
      </c>
      <c r="D398" s="18" t="str">
        <f>+VLOOKUP(B398,MAPPING!A:C,3,FALSE)</f>
        <v>REVENUES</v>
      </c>
      <c r="E398" s="18">
        <v>1332782.83</v>
      </c>
      <c r="F398" s="18">
        <v>1332882.83</v>
      </c>
      <c r="G398" s="18">
        <v>1332982.83</v>
      </c>
      <c r="H398" s="18">
        <v>1333082.83</v>
      </c>
      <c r="I398" s="18">
        <v>1333182.83</v>
      </c>
      <c r="J398" s="18">
        <v>1333282.83</v>
      </c>
      <c r="K398" s="18">
        <v>1333382.83</v>
      </c>
      <c r="L398" s="18">
        <v>1333482.83</v>
      </c>
      <c r="M398" s="18">
        <v>1333582.83</v>
      </c>
      <c r="N398" s="18">
        <v>1333682.83</v>
      </c>
      <c r="O398" s="18">
        <v>1333782.83</v>
      </c>
      <c r="P398" s="18">
        <v>1333882.83</v>
      </c>
    </row>
    <row r="399" spans="1:16" x14ac:dyDescent="0.25">
      <c r="A399" s="18">
        <v>2012</v>
      </c>
      <c r="B399" s="74">
        <v>70122200</v>
      </c>
      <c r="C399" s="18" t="s">
        <v>229</v>
      </c>
      <c r="D399" s="18" t="str">
        <f>+VLOOKUP(B399,MAPPING!A:C,3,FALSE)</f>
        <v>REVENUES</v>
      </c>
      <c r="E399" s="18">
        <v>0</v>
      </c>
      <c r="F399" s="18">
        <v>0</v>
      </c>
      <c r="G399" s="18">
        <v>0</v>
      </c>
      <c r="H399" s="18">
        <v>0</v>
      </c>
      <c r="I399" s="18">
        <v>0</v>
      </c>
      <c r="J399" s="18">
        <v>0</v>
      </c>
      <c r="K399" s="18">
        <v>0</v>
      </c>
      <c r="L399" s="18">
        <v>0</v>
      </c>
      <c r="M399" s="18">
        <v>0</v>
      </c>
      <c r="N399" s="18">
        <v>0</v>
      </c>
      <c r="O399" s="18">
        <v>0</v>
      </c>
      <c r="P399" s="18">
        <v>0</v>
      </c>
    </row>
    <row r="400" spans="1:16" x14ac:dyDescent="0.25">
      <c r="A400" s="18">
        <v>2012</v>
      </c>
      <c r="B400" s="74">
        <v>70123000</v>
      </c>
      <c r="C400" s="18" t="s">
        <v>230</v>
      </c>
      <c r="D400" s="18" t="str">
        <f>+VLOOKUP(B400,MAPPING!A:C,3,FALSE)</f>
        <v>REVENUES</v>
      </c>
      <c r="E400" s="18">
        <v>0</v>
      </c>
      <c r="F400" s="18">
        <v>0</v>
      </c>
      <c r="G400" s="18">
        <v>0</v>
      </c>
      <c r="H400" s="18">
        <v>0</v>
      </c>
      <c r="I400" s="18">
        <v>0</v>
      </c>
      <c r="J400" s="18">
        <v>0</v>
      </c>
      <c r="K400" s="18">
        <v>0</v>
      </c>
      <c r="L400" s="18">
        <v>0</v>
      </c>
      <c r="M400" s="18">
        <v>0</v>
      </c>
      <c r="N400" s="18">
        <v>0</v>
      </c>
      <c r="O400" s="18">
        <v>0</v>
      </c>
      <c r="P400" s="18">
        <v>0</v>
      </c>
    </row>
    <row r="401" spans="1:16" x14ac:dyDescent="0.25">
      <c r="A401" s="18">
        <v>2012</v>
      </c>
      <c r="B401" s="74">
        <v>70124000</v>
      </c>
      <c r="C401" s="18" t="s">
        <v>231</v>
      </c>
      <c r="D401" s="18" t="str">
        <f>+VLOOKUP(B401,MAPPING!A:C,3,FALSE)</f>
        <v>REVENUES</v>
      </c>
      <c r="E401" s="18">
        <v>0</v>
      </c>
      <c r="F401" s="18">
        <v>0</v>
      </c>
      <c r="G401" s="18">
        <v>0</v>
      </c>
      <c r="H401" s="18">
        <v>0</v>
      </c>
      <c r="I401" s="18">
        <v>0</v>
      </c>
      <c r="J401" s="18">
        <v>0</v>
      </c>
      <c r="K401" s="18">
        <v>0</v>
      </c>
      <c r="L401" s="18">
        <v>0</v>
      </c>
      <c r="M401" s="18">
        <v>0</v>
      </c>
      <c r="N401" s="18">
        <v>0</v>
      </c>
      <c r="O401" s="18">
        <v>0</v>
      </c>
      <c r="P401" s="18">
        <v>0</v>
      </c>
    </row>
    <row r="402" spans="1:16" x14ac:dyDescent="0.25">
      <c r="A402" s="18">
        <v>2012</v>
      </c>
      <c r="B402" s="74">
        <v>70125000</v>
      </c>
      <c r="C402" s="18" t="s">
        <v>232</v>
      </c>
      <c r="D402" s="18" t="str">
        <f>+VLOOKUP(B402,MAPPING!A:C,3,FALSE)</f>
        <v>REVENUES</v>
      </c>
      <c r="E402" s="18">
        <v>0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18">
        <v>0</v>
      </c>
      <c r="L402" s="18">
        <v>0</v>
      </c>
      <c r="M402" s="18">
        <v>0</v>
      </c>
      <c r="N402" s="18">
        <v>0</v>
      </c>
      <c r="O402" s="18">
        <v>0</v>
      </c>
      <c r="P402" s="18">
        <v>0</v>
      </c>
    </row>
    <row r="403" spans="1:16" x14ac:dyDescent="0.25">
      <c r="A403" s="18">
        <v>2012</v>
      </c>
      <c r="B403" s="74">
        <v>70125100</v>
      </c>
      <c r="C403" s="18" t="s">
        <v>233</v>
      </c>
      <c r="D403" s="18" t="str">
        <f>+VLOOKUP(B403,MAPPING!A:C,3,FALSE)</f>
        <v>REVENUES</v>
      </c>
      <c r="E403" s="18">
        <v>-1542007.82</v>
      </c>
      <c r="F403" s="18">
        <v>-1541907.82</v>
      </c>
      <c r="G403" s="18">
        <v>-1541807.82</v>
      </c>
      <c r="H403" s="18">
        <v>-1541707.82</v>
      </c>
      <c r="I403" s="18">
        <v>-1541607.82</v>
      </c>
      <c r="J403" s="18">
        <v>-1541507.82</v>
      </c>
      <c r="K403" s="18">
        <v>-1541407.82</v>
      </c>
      <c r="L403" s="18">
        <v>-1541307.82</v>
      </c>
      <c r="M403" s="18">
        <v>-1541207.82</v>
      </c>
      <c r="N403" s="18">
        <v>-1541107.82</v>
      </c>
      <c r="O403" s="18">
        <v>-1541007.82</v>
      </c>
      <c r="P403" s="18">
        <v>-1540907.82</v>
      </c>
    </row>
    <row r="404" spans="1:16" x14ac:dyDescent="0.25">
      <c r="A404" s="18">
        <v>2012</v>
      </c>
      <c r="B404" s="74">
        <v>70125200</v>
      </c>
      <c r="C404" s="18" t="s">
        <v>234</v>
      </c>
      <c r="D404" s="18" t="str">
        <f>+VLOOKUP(B404,MAPPING!A:C,3,FALSE)</f>
        <v>REVENUES</v>
      </c>
      <c r="E404" s="18">
        <v>0</v>
      </c>
      <c r="F404" s="18">
        <v>0</v>
      </c>
      <c r="G404" s="18">
        <v>0</v>
      </c>
      <c r="H404" s="18">
        <v>0</v>
      </c>
      <c r="I404" s="18">
        <v>0</v>
      </c>
      <c r="J404" s="18">
        <v>0</v>
      </c>
      <c r="K404" s="18">
        <v>0</v>
      </c>
      <c r="L404" s="18">
        <v>0</v>
      </c>
      <c r="M404" s="18">
        <v>0</v>
      </c>
      <c r="N404" s="18">
        <v>0</v>
      </c>
      <c r="O404" s="18">
        <v>0</v>
      </c>
      <c r="P404" s="18">
        <v>0</v>
      </c>
    </row>
    <row r="405" spans="1:16" x14ac:dyDescent="0.25">
      <c r="A405" s="18">
        <v>2012</v>
      </c>
      <c r="B405" s="74">
        <v>70130000</v>
      </c>
      <c r="C405" s="18" t="s">
        <v>235</v>
      </c>
      <c r="D405" s="18" t="str">
        <f>+VLOOKUP(B405,MAPPING!A:C,3,FALSE)</f>
        <v>REVENUES</v>
      </c>
      <c r="E405" s="18">
        <v>-130071.48</v>
      </c>
      <c r="F405" s="18">
        <v>-129971.48</v>
      </c>
      <c r="G405" s="18">
        <v>-129871.48</v>
      </c>
      <c r="H405" s="18">
        <v>-129771.48</v>
      </c>
      <c r="I405" s="18">
        <v>-129671.48</v>
      </c>
      <c r="J405" s="18">
        <v>-129571.48</v>
      </c>
      <c r="K405" s="18">
        <v>-129471.48</v>
      </c>
      <c r="L405" s="18">
        <v>-129371.48</v>
      </c>
      <c r="M405" s="18">
        <v>-129271.48</v>
      </c>
      <c r="N405" s="18">
        <v>-129171.48</v>
      </c>
      <c r="O405" s="18">
        <v>-129071.48</v>
      </c>
      <c r="P405" s="18">
        <v>-128971.48</v>
      </c>
    </row>
    <row r="406" spans="1:16" x14ac:dyDescent="0.25">
      <c r="A406" s="18">
        <v>2012</v>
      </c>
      <c r="B406" s="74">
        <v>70131000</v>
      </c>
      <c r="C406" s="18" t="s">
        <v>236</v>
      </c>
      <c r="D406" s="18" t="str">
        <f>+VLOOKUP(B406,MAPPING!A:C,3,FALSE)</f>
        <v>REVENUES</v>
      </c>
      <c r="E406" s="18">
        <v>0</v>
      </c>
      <c r="F406" s="18">
        <v>0</v>
      </c>
      <c r="G406" s="18">
        <v>0</v>
      </c>
      <c r="H406" s="18">
        <v>0</v>
      </c>
      <c r="I406" s="18">
        <v>0</v>
      </c>
      <c r="J406" s="18">
        <v>0</v>
      </c>
      <c r="K406" s="18">
        <v>0</v>
      </c>
      <c r="L406" s="18">
        <v>0</v>
      </c>
      <c r="M406" s="18">
        <v>0</v>
      </c>
      <c r="N406" s="18">
        <v>0</v>
      </c>
      <c r="O406" s="18">
        <v>0</v>
      </c>
      <c r="P406" s="18">
        <v>0</v>
      </c>
    </row>
    <row r="407" spans="1:16" x14ac:dyDescent="0.25">
      <c r="A407" s="18">
        <v>2012</v>
      </c>
      <c r="B407" s="74">
        <v>70626300</v>
      </c>
      <c r="C407" s="18" t="s">
        <v>237</v>
      </c>
      <c r="D407" s="18" t="str">
        <f>+VLOOKUP(B407,MAPPING!A:C,3,FALSE)</f>
        <v>REVENUES</v>
      </c>
      <c r="E407" s="18">
        <v>0</v>
      </c>
      <c r="F407" s="18">
        <v>0</v>
      </c>
      <c r="G407" s="18">
        <v>0</v>
      </c>
      <c r="H407" s="18">
        <v>0</v>
      </c>
      <c r="I407" s="18">
        <v>0</v>
      </c>
      <c r="J407" s="18">
        <v>0</v>
      </c>
      <c r="K407" s="18">
        <v>0</v>
      </c>
      <c r="L407" s="18">
        <v>0</v>
      </c>
      <c r="M407" s="18">
        <v>0</v>
      </c>
      <c r="N407" s="18">
        <v>0</v>
      </c>
      <c r="O407" s="18">
        <v>0</v>
      </c>
      <c r="P407" s="18">
        <v>0</v>
      </c>
    </row>
    <row r="408" spans="1:16" x14ac:dyDescent="0.25">
      <c r="A408" s="18">
        <v>2012</v>
      </c>
      <c r="B408" s="74">
        <v>70626310</v>
      </c>
      <c r="C408" s="18" t="s">
        <v>459</v>
      </c>
      <c r="D408" s="18" t="str">
        <f>+VLOOKUP(B408,MAPPING!A:C,3,FALSE)</f>
        <v>REVENUES</v>
      </c>
      <c r="E408" s="18">
        <v>0</v>
      </c>
      <c r="F408" s="18">
        <v>0</v>
      </c>
      <c r="G408" s="18">
        <v>0</v>
      </c>
      <c r="H408" s="18">
        <v>0</v>
      </c>
      <c r="I408" s="18">
        <v>0</v>
      </c>
      <c r="J408" s="18">
        <v>0</v>
      </c>
      <c r="K408" s="18">
        <v>0</v>
      </c>
      <c r="L408" s="18">
        <v>0</v>
      </c>
      <c r="M408" s="18">
        <v>0</v>
      </c>
      <c r="N408" s="18">
        <v>0</v>
      </c>
      <c r="O408" s="18">
        <v>0</v>
      </c>
      <c r="P408" s="18">
        <v>0</v>
      </c>
    </row>
    <row r="409" spans="1:16" x14ac:dyDescent="0.25">
      <c r="A409" s="18">
        <v>2012</v>
      </c>
      <c r="B409" s="74">
        <v>70626400</v>
      </c>
      <c r="C409" s="18" t="s">
        <v>474</v>
      </c>
      <c r="D409" s="18" t="str">
        <f>+VLOOKUP(B409,MAPPING!A:C,3,FALSE)</f>
        <v>REVENUES</v>
      </c>
      <c r="E409" s="18">
        <v>0</v>
      </c>
      <c r="F409" s="18">
        <v>0</v>
      </c>
      <c r="G409" s="18">
        <v>0</v>
      </c>
      <c r="H409" s="18">
        <v>0</v>
      </c>
      <c r="I409" s="18">
        <v>0</v>
      </c>
      <c r="J409" s="18">
        <v>0</v>
      </c>
      <c r="K409" s="18">
        <v>0</v>
      </c>
      <c r="L409" s="18">
        <v>0</v>
      </c>
      <c r="M409" s="18">
        <v>0</v>
      </c>
      <c r="N409" s="18">
        <v>0</v>
      </c>
      <c r="O409" s="18">
        <v>0</v>
      </c>
      <c r="P409" s="18">
        <v>0</v>
      </c>
    </row>
    <row r="410" spans="1:16" x14ac:dyDescent="0.25">
      <c r="A410" s="18">
        <v>2012</v>
      </c>
      <c r="B410" s="74">
        <v>70636400</v>
      </c>
      <c r="C410" s="18" t="s">
        <v>238</v>
      </c>
      <c r="D410" s="18" t="str">
        <f>+VLOOKUP(B410,MAPPING!A:C,3,FALSE)</f>
        <v>REVENUES</v>
      </c>
      <c r="E410" s="18">
        <v>-5780.17</v>
      </c>
      <c r="F410" s="18">
        <v>-5680.17</v>
      </c>
      <c r="G410" s="18">
        <v>-5580.17</v>
      </c>
      <c r="H410" s="18">
        <v>-5480.17</v>
      </c>
      <c r="I410" s="18">
        <v>-5380.17</v>
      </c>
      <c r="J410" s="18">
        <v>-5280.17</v>
      </c>
      <c r="K410" s="18">
        <v>-5180.17</v>
      </c>
      <c r="L410" s="18">
        <v>-5080.17</v>
      </c>
      <c r="M410" s="18">
        <v>-4980.17</v>
      </c>
      <c r="N410" s="18">
        <v>-4880.17</v>
      </c>
      <c r="O410" s="18">
        <v>-4780.17</v>
      </c>
      <c r="P410" s="18">
        <v>-4680.17</v>
      </c>
    </row>
    <row r="411" spans="1:16" x14ac:dyDescent="0.25">
      <c r="A411" s="18">
        <v>2012</v>
      </c>
      <c r="B411" s="74">
        <v>70636410</v>
      </c>
      <c r="C411" s="18" t="s">
        <v>239</v>
      </c>
      <c r="D411" s="18" t="str">
        <f>+VLOOKUP(B411,MAPPING!A:C,3,FALSE)</f>
        <v>REVENUES</v>
      </c>
      <c r="E411" s="18">
        <v>0</v>
      </c>
      <c r="F411" s="18">
        <v>0</v>
      </c>
      <c r="G411" s="18">
        <v>0</v>
      </c>
      <c r="H411" s="18">
        <v>0</v>
      </c>
      <c r="I411" s="18">
        <v>0</v>
      </c>
      <c r="J411" s="18">
        <v>0</v>
      </c>
      <c r="K411" s="18">
        <v>0</v>
      </c>
      <c r="L411" s="18">
        <v>0</v>
      </c>
      <c r="M411" s="18">
        <v>0</v>
      </c>
      <c r="N411" s="18">
        <v>0</v>
      </c>
      <c r="O411" s="18">
        <v>0</v>
      </c>
      <c r="P411" s="18">
        <v>0</v>
      </c>
    </row>
    <row r="412" spans="1:16" x14ac:dyDescent="0.25">
      <c r="A412" s="18">
        <v>2012</v>
      </c>
      <c r="B412" s="74">
        <v>70646400</v>
      </c>
      <c r="C412" s="18" t="s">
        <v>240</v>
      </c>
      <c r="D412" s="18" t="str">
        <f>+VLOOKUP(B412,MAPPING!A:C,3,FALSE)</f>
        <v>REVENUES</v>
      </c>
      <c r="E412" s="18">
        <v>0</v>
      </c>
      <c r="F412" s="18">
        <v>0</v>
      </c>
      <c r="G412" s="18">
        <v>0</v>
      </c>
      <c r="H412" s="18">
        <v>0</v>
      </c>
      <c r="I412" s="18">
        <v>0</v>
      </c>
      <c r="J412" s="18">
        <v>0</v>
      </c>
      <c r="K412" s="18">
        <v>0</v>
      </c>
      <c r="L412" s="18">
        <v>0</v>
      </c>
      <c r="M412" s="18">
        <v>0</v>
      </c>
      <c r="N412" s="18">
        <v>0</v>
      </c>
      <c r="O412" s="18">
        <v>0</v>
      </c>
      <c r="P412" s="18">
        <v>0</v>
      </c>
    </row>
    <row r="413" spans="1:16" x14ac:dyDescent="0.25">
      <c r="A413" s="18">
        <v>2012</v>
      </c>
      <c r="B413" s="74">
        <v>70700000</v>
      </c>
      <c r="C413" s="18" t="s">
        <v>241</v>
      </c>
      <c r="D413" s="18" t="str">
        <f>+VLOOKUP(B413,MAPPING!A:C,3,FALSE)</f>
        <v>TOTAL</v>
      </c>
      <c r="E413" s="18">
        <v>0</v>
      </c>
      <c r="F413" s="18">
        <v>0</v>
      </c>
      <c r="G413" s="18">
        <v>0</v>
      </c>
      <c r="H413" s="18">
        <v>0</v>
      </c>
      <c r="I413" s="18">
        <v>0</v>
      </c>
      <c r="J413" s="18">
        <v>0</v>
      </c>
      <c r="K413" s="18">
        <v>0</v>
      </c>
      <c r="L413" s="18">
        <v>0</v>
      </c>
      <c r="M413" s="18">
        <v>0</v>
      </c>
      <c r="N413" s="18">
        <v>0</v>
      </c>
      <c r="O413" s="18">
        <v>0</v>
      </c>
      <c r="P413" s="18">
        <v>0</v>
      </c>
    </row>
    <row r="414" spans="1:16" x14ac:dyDescent="0.25">
      <c r="A414" s="18">
        <v>2012</v>
      </c>
      <c r="B414" s="74">
        <v>70711000</v>
      </c>
      <c r="C414" s="18" t="s">
        <v>242</v>
      </c>
      <c r="D414" s="18" t="str">
        <f>+VLOOKUP(B414,MAPPING!A:C,3,FALSE)</f>
        <v>REVENUES</v>
      </c>
      <c r="E414" s="18">
        <v>-822792.92</v>
      </c>
      <c r="F414" s="18">
        <v>-822692.92</v>
      </c>
      <c r="G414" s="18">
        <v>-822592.92</v>
      </c>
      <c r="H414" s="18">
        <v>-822492.92</v>
      </c>
      <c r="I414" s="18">
        <v>-822392.92</v>
      </c>
      <c r="J414" s="18">
        <v>-822292.92</v>
      </c>
      <c r="K414" s="18">
        <v>-822192.92</v>
      </c>
      <c r="L414" s="18">
        <v>-822092.92</v>
      </c>
      <c r="M414" s="18">
        <v>-821992.92</v>
      </c>
      <c r="N414" s="18">
        <v>-821892.92</v>
      </c>
      <c r="O414" s="18">
        <v>-821792.92</v>
      </c>
      <c r="P414" s="18">
        <v>-821692.92</v>
      </c>
    </row>
    <row r="415" spans="1:16" x14ac:dyDescent="0.25">
      <c r="A415" s="18">
        <v>2012</v>
      </c>
      <c r="B415" s="74">
        <v>70712000</v>
      </c>
      <c r="C415" s="18" t="s">
        <v>243</v>
      </c>
      <c r="D415" s="18" t="str">
        <f>+VLOOKUP(B415,MAPPING!A:C,3,FALSE)</f>
        <v>REVENUES</v>
      </c>
      <c r="E415" s="18">
        <v>0</v>
      </c>
      <c r="F415" s="18">
        <v>0</v>
      </c>
      <c r="G415" s="18">
        <v>0</v>
      </c>
      <c r="H415" s="18">
        <v>0</v>
      </c>
      <c r="I415" s="18">
        <v>0</v>
      </c>
      <c r="J415" s="18">
        <v>0</v>
      </c>
      <c r="K415" s="18">
        <v>0</v>
      </c>
      <c r="L415" s="18">
        <v>0</v>
      </c>
      <c r="M415" s="18">
        <v>0</v>
      </c>
      <c r="N415" s="18">
        <v>0</v>
      </c>
      <c r="O415" s="18">
        <v>0</v>
      </c>
      <c r="P415" s="18">
        <v>0</v>
      </c>
    </row>
    <row r="416" spans="1:16" x14ac:dyDescent="0.25">
      <c r="A416" s="18">
        <v>2012</v>
      </c>
      <c r="B416" s="74">
        <v>70712500</v>
      </c>
      <c r="C416" s="18" t="s">
        <v>244</v>
      </c>
      <c r="D416" s="18" t="str">
        <f>+VLOOKUP(B416,MAPPING!A:C,3,FALSE)</f>
        <v>REVENUES</v>
      </c>
      <c r="E416" s="18">
        <v>0</v>
      </c>
      <c r="F416" s="18">
        <v>0</v>
      </c>
      <c r="G416" s="18">
        <v>0</v>
      </c>
      <c r="H416" s="18">
        <v>0</v>
      </c>
      <c r="I416" s="18">
        <v>0</v>
      </c>
      <c r="J416" s="18">
        <v>0</v>
      </c>
      <c r="K416" s="18">
        <v>0</v>
      </c>
      <c r="L416" s="18">
        <v>0</v>
      </c>
      <c r="M416" s="18">
        <v>0</v>
      </c>
      <c r="N416" s="18">
        <v>0</v>
      </c>
      <c r="O416" s="18">
        <v>0</v>
      </c>
      <c r="P416" s="18">
        <v>0</v>
      </c>
    </row>
    <row r="417" spans="1:16" x14ac:dyDescent="0.25">
      <c r="A417" s="18">
        <v>2012</v>
      </c>
      <c r="B417" s="74">
        <v>70713000</v>
      </c>
      <c r="C417" s="18" t="s">
        <v>245</v>
      </c>
      <c r="D417" s="18" t="str">
        <f>+VLOOKUP(B417,MAPPING!A:C,3,FALSE)</f>
        <v>REVENUES</v>
      </c>
      <c r="E417" s="18">
        <v>0</v>
      </c>
      <c r="F417" s="18">
        <v>0</v>
      </c>
      <c r="G417" s="18">
        <v>0</v>
      </c>
      <c r="H417" s="18">
        <v>0</v>
      </c>
      <c r="I417" s="18">
        <v>0</v>
      </c>
      <c r="J417" s="18">
        <v>0</v>
      </c>
      <c r="K417" s="18">
        <v>0</v>
      </c>
      <c r="L417" s="18">
        <v>0</v>
      </c>
      <c r="M417" s="18">
        <v>0</v>
      </c>
      <c r="N417" s="18">
        <v>0</v>
      </c>
      <c r="O417" s="18">
        <v>0</v>
      </c>
      <c r="P417" s="18">
        <v>0</v>
      </c>
    </row>
    <row r="418" spans="1:16" x14ac:dyDescent="0.25">
      <c r="A418" s="18">
        <v>2012</v>
      </c>
      <c r="B418" s="74">
        <v>70713100</v>
      </c>
      <c r="C418" s="18" t="s">
        <v>246</v>
      </c>
      <c r="D418" s="18" t="str">
        <f>+VLOOKUP(B418,MAPPING!A:C,3,FALSE)</f>
        <v>REVENUES</v>
      </c>
      <c r="E418" s="18">
        <v>-20309.8</v>
      </c>
      <c r="F418" s="18">
        <v>-20209.8</v>
      </c>
      <c r="G418" s="18">
        <v>-20109.8</v>
      </c>
      <c r="H418" s="18">
        <v>-20009.8</v>
      </c>
      <c r="I418" s="18">
        <v>-19909.8</v>
      </c>
      <c r="J418" s="18">
        <v>-19809.8</v>
      </c>
      <c r="K418" s="18">
        <v>-19709.8</v>
      </c>
      <c r="L418" s="18">
        <v>-19609.8</v>
      </c>
      <c r="M418" s="18">
        <v>-19509.8</v>
      </c>
      <c r="N418" s="18">
        <v>-19409.8</v>
      </c>
      <c r="O418" s="18">
        <v>-19309.8</v>
      </c>
      <c r="P418" s="18">
        <v>-19209.8</v>
      </c>
    </row>
    <row r="419" spans="1:16" x14ac:dyDescent="0.25">
      <c r="A419" s="18">
        <v>2012</v>
      </c>
      <c r="B419" s="74">
        <v>70714000</v>
      </c>
      <c r="C419" s="18" t="s">
        <v>247</v>
      </c>
      <c r="D419" s="18" t="str">
        <f>+VLOOKUP(B419,MAPPING!A:C,3,FALSE)</f>
        <v>REVENUES</v>
      </c>
      <c r="E419" s="18">
        <v>-24695.98</v>
      </c>
      <c r="F419" s="18">
        <v>-24595.98</v>
      </c>
      <c r="G419" s="18">
        <v>-24495.98</v>
      </c>
      <c r="H419" s="18">
        <v>-24395.98</v>
      </c>
      <c r="I419" s="18">
        <v>-24295.98</v>
      </c>
      <c r="J419" s="18">
        <v>-24195.98</v>
      </c>
      <c r="K419" s="18">
        <v>-24095.98</v>
      </c>
      <c r="L419" s="18">
        <v>-23995.98</v>
      </c>
      <c r="M419" s="18">
        <v>-23895.98</v>
      </c>
      <c r="N419" s="18">
        <v>-23795.98</v>
      </c>
      <c r="O419" s="18">
        <v>-23695.98</v>
      </c>
      <c r="P419" s="18">
        <v>-23595.98</v>
      </c>
    </row>
    <row r="420" spans="1:16" x14ac:dyDescent="0.25">
      <c r="A420" s="18">
        <v>2012</v>
      </c>
      <c r="B420" s="74">
        <v>70720000</v>
      </c>
      <c r="C420" s="18" t="s">
        <v>248</v>
      </c>
      <c r="D420" s="18" t="str">
        <f>+VLOOKUP(B420,MAPPING!A:C,3,FALSE)</f>
        <v>REVENUES</v>
      </c>
      <c r="E420" s="18">
        <v>-5550</v>
      </c>
      <c r="F420" s="18">
        <v>-5450</v>
      </c>
      <c r="G420" s="18">
        <v>-5350</v>
      </c>
      <c r="H420" s="18">
        <v>-5250</v>
      </c>
      <c r="I420" s="18">
        <v>-5150</v>
      </c>
      <c r="J420" s="18">
        <v>-5050</v>
      </c>
      <c r="K420" s="18">
        <v>-4950</v>
      </c>
      <c r="L420" s="18">
        <v>-4850</v>
      </c>
      <c r="M420" s="18">
        <v>-4750</v>
      </c>
      <c r="N420" s="18">
        <v>-4650</v>
      </c>
      <c r="O420" s="18">
        <v>-4550</v>
      </c>
      <c r="P420" s="18">
        <v>-4450</v>
      </c>
    </row>
    <row r="421" spans="1:16" x14ac:dyDescent="0.25">
      <c r="A421" s="18">
        <v>2012</v>
      </c>
      <c r="B421" s="74">
        <v>70721000</v>
      </c>
      <c r="C421" s="18" t="s">
        <v>249</v>
      </c>
      <c r="D421" s="18" t="str">
        <f>+VLOOKUP(B421,MAPPING!A:C,3,FALSE)</f>
        <v>REVENUES</v>
      </c>
      <c r="E421" s="18">
        <v>0</v>
      </c>
      <c r="F421" s="18">
        <v>0</v>
      </c>
      <c r="G421" s="18">
        <v>0</v>
      </c>
      <c r="H421" s="18">
        <v>0</v>
      </c>
      <c r="I421" s="18">
        <v>0</v>
      </c>
      <c r="J421" s="18">
        <v>0</v>
      </c>
      <c r="K421" s="18">
        <v>0</v>
      </c>
      <c r="L421" s="18">
        <v>0</v>
      </c>
      <c r="M421" s="18">
        <v>0</v>
      </c>
      <c r="N421" s="18">
        <v>0</v>
      </c>
      <c r="O421" s="18">
        <v>0</v>
      </c>
      <c r="P421" s="18">
        <v>0</v>
      </c>
    </row>
    <row r="422" spans="1:16" x14ac:dyDescent="0.25">
      <c r="A422" s="18">
        <v>2012</v>
      </c>
      <c r="B422" s="74">
        <v>70722000</v>
      </c>
      <c r="C422" s="18" t="s">
        <v>250</v>
      </c>
      <c r="D422" s="18" t="str">
        <f>+VLOOKUP(B422,MAPPING!A:C,3,FALSE)</f>
        <v>REVENUES</v>
      </c>
      <c r="E422" s="18">
        <v>0</v>
      </c>
      <c r="F422" s="18">
        <v>0</v>
      </c>
      <c r="G422" s="18">
        <v>0</v>
      </c>
      <c r="H422" s="18">
        <v>0</v>
      </c>
      <c r="I422" s="18">
        <v>0</v>
      </c>
      <c r="J422" s="18">
        <v>0</v>
      </c>
      <c r="K422" s="18">
        <v>0</v>
      </c>
      <c r="L422" s="18">
        <v>0</v>
      </c>
      <c r="M422" s="18">
        <v>0</v>
      </c>
      <c r="N422" s="18">
        <v>0</v>
      </c>
      <c r="O422" s="18">
        <v>0</v>
      </c>
      <c r="P422" s="18">
        <v>0</v>
      </c>
    </row>
    <row r="423" spans="1:16" x14ac:dyDescent="0.25">
      <c r="A423" s="18">
        <v>2012</v>
      </c>
      <c r="B423" s="74">
        <v>70730000</v>
      </c>
      <c r="C423" s="18" t="s">
        <v>251</v>
      </c>
      <c r="D423" s="18" t="str">
        <f>+VLOOKUP(B423,MAPPING!A:C,3,FALSE)</f>
        <v>REVENUES</v>
      </c>
      <c r="E423" s="18">
        <v>-85473.9</v>
      </c>
      <c r="F423" s="18">
        <v>-85373.9</v>
      </c>
      <c r="G423" s="18">
        <v>-85273.9</v>
      </c>
      <c r="H423" s="18">
        <v>-85173.9</v>
      </c>
      <c r="I423" s="18">
        <v>-85073.9</v>
      </c>
      <c r="J423" s="18">
        <v>-84973.9</v>
      </c>
      <c r="K423" s="18">
        <v>-84873.9</v>
      </c>
      <c r="L423" s="18">
        <v>-84773.9</v>
      </c>
      <c r="M423" s="18">
        <v>-84673.9</v>
      </c>
      <c r="N423" s="18">
        <v>-84573.9</v>
      </c>
      <c r="O423" s="18">
        <v>-84473.9</v>
      </c>
      <c r="P423" s="18">
        <v>-84373.9</v>
      </c>
    </row>
    <row r="424" spans="1:16" x14ac:dyDescent="0.25">
      <c r="A424" s="18">
        <v>2012</v>
      </c>
      <c r="B424" s="74">
        <v>70730100</v>
      </c>
      <c r="C424" s="18" t="s">
        <v>252</v>
      </c>
      <c r="D424" s="18" t="str">
        <f>+VLOOKUP(B424,MAPPING!A:C,3,FALSE)</f>
        <v>REVENUES</v>
      </c>
      <c r="E424" s="18">
        <v>0</v>
      </c>
      <c r="F424" s="18">
        <v>0</v>
      </c>
      <c r="G424" s="18">
        <v>0</v>
      </c>
      <c r="H424" s="18">
        <v>0</v>
      </c>
      <c r="I424" s="18">
        <v>0</v>
      </c>
      <c r="J424" s="18">
        <v>0</v>
      </c>
      <c r="K424" s="18">
        <v>0</v>
      </c>
      <c r="L424" s="18">
        <v>0</v>
      </c>
      <c r="M424" s="18">
        <v>0</v>
      </c>
      <c r="N424" s="18">
        <v>0</v>
      </c>
      <c r="O424" s="18">
        <v>0</v>
      </c>
      <c r="P424" s="18">
        <v>0</v>
      </c>
    </row>
    <row r="425" spans="1:16" x14ac:dyDescent="0.25">
      <c r="A425" s="18">
        <v>2012</v>
      </c>
      <c r="B425" s="74">
        <v>70730200</v>
      </c>
      <c r="C425" s="18" t="s">
        <v>253</v>
      </c>
      <c r="D425" s="18" t="str">
        <f>+VLOOKUP(B425,MAPPING!A:C,3,FALSE)</f>
        <v>REVENUES</v>
      </c>
      <c r="E425" s="18">
        <v>0</v>
      </c>
      <c r="F425" s="18">
        <v>0</v>
      </c>
      <c r="G425" s="18">
        <v>0</v>
      </c>
      <c r="H425" s="18">
        <v>0</v>
      </c>
      <c r="I425" s="18">
        <v>0</v>
      </c>
      <c r="J425" s="18">
        <v>0</v>
      </c>
      <c r="K425" s="18">
        <v>0</v>
      </c>
      <c r="L425" s="18">
        <v>0</v>
      </c>
      <c r="M425" s="18">
        <v>0</v>
      </c>
      <c r="N425" s="18">
        <v>0</v>
      </c>
      <c r="O425" s="18">
        <v>0</v>
      </c>
      <c r="P425" s="18">
        <v>0</v>
      </c>
    </row>
    <row r="426" spans="1:16" x14ac:dyDescent="0.25">
      <c r="A426" s="18">
        <v>2012</v>
      </c>
      <c r="B426" s="74">
        <v>70731000</v>
      </c>
      <c r="C426" s="18" t="s">
        <v>254</v>
      </c>
      <c r="D426" s="18" t="str">
        <f>+VLOOKUP(B426,MAPPING!A:C,3,FALSE)</f>
        <v>REVENUES</v>
      </c>
      <c r="E426" s="18">
        <v>0</v>
      </c>
      <c r="F426" s="18">
        <v>0</v>
      </c>
      <c r="G426" s="18">
        <v>0</v>
      </c>
      <c r="H426" s="18">
        <v>0</v>
      </c>
      <c r="I426" s="18">
        <v>0</v>
      </c>
      <c r="J426" s="18">
        <v>0</v>
      </c>
      <c r="K426" s="18">
        <v>0</v>
      </c>
      <c r="L426" s="18">
        <v>0</v>
      </c>
      <c r="M426" s="18">
        <v>0</v>
      </c>
      <c r="N426" s="18">
        <v>0</v>
      </c>
      <c r="O426" s="18">
        <v>0</v>
      </c>
      <c r="P426" s="18">
        <v>0</v>
      </c>
    </row>
    <row r="427" spans="1:16" x14ac:dyDescent="0.25">
      <c r="A427" s="18">
        <v>2012</v>
      </c>
      <c r="B427" s="74">
        <v>70850000</v>
      </c>
      <c r="C427" s="18" t="s">
        <v>255</v>
      </c>
      <c r="D427" s="18" t="str">
        <f>+VLOOKUP(B427,MAPPING!A:C,3,FALSE)</f>
        <v>REVENUES</v>
      </c>
      <c r="E427" s="18">
        <v>0</v>
      </c>
      <c r="F427" s="18">
        <v>0</v>
      </c>
      <c r="G427" s="18">
        <v>0</v>
      </c>
      <c r="H427" s="18">
        <v>0</v>
      </c>
      <c r="I427" s="18">
        <v>0</v>
      </c>
      <c r="J427" s="18">
        <v>0</v>
      </c>
      <c r="K427" s="18">
        <v>0</v>
      </c>
      <c r="L427" s="18">
        <v>0</v>
      </c>
      <c r="M427" s="18">
        <v>0</v>
      </c>
      <c r="N427" s="18">
        <v>0</v>
      </c>
      <c r="O427" s="18">
        <v>0</v>
      </c>
      <c r="P427" s="18">
        <v>0</v>
      </c>
    </row>
    <row r="428" spans="1:16" x14ac:dyDescent="0.25">
      <c r="A428" s="18">
        <v>2012</v>
      </c>
      <c r="B428" s="74">
        <v>70851000</v>
      </c>
      <c r="C428" s="18" t="s">
        <v>256</v>
      </c>
      <c r="D428" s="18" t="str">
        <f>+VLOOKUP(B428,MAPPING!A:C,3,FALSE)</f>
        <v>REVENUES</v>
      </c>
      <c r="E428" s="18">
        <v>0</v>
      </c>
      <c r="F428" s="18">
        <v>0</v>
      </c>
      <c r="G428" s="18">
        <v>0</v>
      </c>
      <c r="H428" s="18">
        <v>0</v>
      </c>
      <c r="I428" s="18">
        <v>0</v>
      </c>
      <c r="J428" s="18">
        <v>0</v>
      </c>
      <c r="K428" s="18">
        <v>0</v>
      </c>
      <c r="L428" s="18">
        <v>0</v>
      </c>
      <c r="M428" s="18">
        <v>0</v>
      </c>
      <c r="N428" s="18">
        <v>0</v>
      </c>
      <c r="O428" s="18">
        <v>0</v>
      </c>
      <c r="P428" s="18">
        <v>0</v>
      </c>
    </row>
    <row r="429" spans="1:16" x14ac:dyDescent="0.25">
      <c r="A429" s="18">
        <v>2012</v>
      </c>
      <c r="B429" s="74">
        <v>70851010</v>
      </c>
      <c r="C429" s="18" t="s">
        <v>257</v>
      </c>
      <c r="D429" s="18" t="str">
        <f>+VLOOKUP(B429,MAPPING!A:C,3,FALSE)</f>
        <v>REVENUES</v>
      </c>
      <c r="E429" s="18">
        <v>-3166.82</v>
      </c>
      <c r="F429" s="18">
        <v>-3066.82</v>
      </c>
      <c r="G429" s="18">
        <v>-2966.82</v>
      </c>
      <c r="H429" s="18">
        <v>-2866.82</v>
      </c>
      <c r="I429" s="18">
        <v>-2766.82</v>
      </c>
      <c r="J429" s="18">
        <v>-2666.82</v>
      </c>
      <c r="K429" s="18">
        <v>-2566.8200000000002</v>
      </c>
      <c r="L429" s="18">
        <v>-2466.8200000000002</v>
      </c>
      <c r="M429" s="18">
        <v>-2366.8200000000002</v>
      </c>
      <c r="N429" s="18">
        <v>-2266.8200000000002</v>
      </c>
      <c r="O429" s="18">
        <v>-2166.8200000000002</v>
      </c>
      <c r="P429" s="18">
        <v>-2066.8200000000002</v>
      </c>
    </row>
    <row r="430" spans="1:16" x14ac:dyDescent="0.25">
      <c r="A430" s="18">
        <v>2012</v>
      </c>
      <c r="B430" s="74">
        <v>70851100</v>
      </c>
      <c r="C430" s="18" t="s">
        <v>258</v>
      </c>
      <c r="D430" s="18" t="str">
        <f>+VLOOKUP(B430,MAPPING!A:C,3,FALSE)</f>
        <v>REVENUES</v>
      </c>
      <c r="E430" s="18">
        <v>-1851.86</v>
      </c>
      <c r="F430" s="18">
        <v>-1751.86</v>
      </c>
      <c r="G430" s="18">
        <v>-1651.86</v>
      </c>
      <c r="H430" s="18">
        <v>-1551.86</v>
      </c>
      <c r="I430" s="18">
        <v>-1451.86</v>
      </c>
      <c r="J430" s="18">
        <v>-1351.86</v>
      </c>
      <c r="K430" s="18">
        <v>-1251.8599999999999</v>
      </c>
      <c r="L430" s="18">
        <v>-1151.8599999999999</v>
      </c>
      <c r="M430" s="18">
        <v>-1051.8599999999999</v>
      </c>
      <c r="N430" s="18">
        <v>-951.8599999999999</v>
      </c>
      <c r="O430" s="18">
        <v>-851.8599999999999</v>
      </c>
      <c r="P430" s="18">
        <v>-751.8599999999999</v>
      </c>
    </row>
    <row r="431" spans="1:16" x14ac:dyDescent="0.25">
      <c r="A431" s="18">
        <v>2012</v>
      </c>
      <c r="B431" s="74">
        <v>70851200</v>
      </c>
      <c r="C431" s="18" t="s">
        <v>259</v>
      </c>
      <c r="D431" s="18" t="str">
        <f>+VLOOKUP(B431,MAPPING!A:C,3,FALSE)</f>
        <v>REVENUES</v>
      </c>
      <c r="E431" s="18">
        <v>-1044.76</v>
      </c>
      <c r="F431" s="18">
        <v>-944.76</v>
      </c>
      <c r="G431" s="18">
        <v>-844.76</v>
      </c>
      <c r="H431" s="18">
        <v>-744.76</v>
      </c>
      <c r="I431" s="18">
        <v>-644.76</v>
      </c>
      <c r="J431" s="18">
        <v>-544.76</v>
      </c>
      <c r="K431" s="18">
        <v>-444.76</v>
      </c>
      <c r="L431" s="18">
        <v>-344.76</v>
      </c>
      <c r="M431" s="18">
        <v>-244.76</v>
      </c>
      <c r="N431" s="18">
        <v>-144.76</v>
      </c>
      <c r="O431" s="18">
        <v>-44.759999999999991</v>
      </c>
      <c r="P431" s="18">
        <v>55.240000000000009</v>
      </c>
    </row>
    <row r="432" spans="1:16" x14ac:dyDescent="0.25">
      <c r="A432" s="18">
        <v>2012</v>
      </c>
      <c r="B432" s="74">
        <v>70851300</v>
      </c>
      <c r="C432" s="18" t="s">
        <v>260</v>
      </c>
      <c r="D432" s="18" t="str">
        <f>+VLOOKUP(B432,MAPPING!A:C,3,FALSE)</f>
        <v>REVENUES</v>
      </c>
      <c r="E432" s="18">
        <v>-1850</v>
      </c>
      <c r="F432" s="18">
        <v>-1750</v>
      </c>
      <c r="G432" s="18">
        <v>-1650</v>
      </c>
      <c r="H432" s="18">
        <v>-1550</v>
      </c>
      <c r="I432" s="18">
        <v>-1450</v>
      </c>
      <c r="J432" s="18">
        <v>-1350</v>
      </c>
      <c r="K432" s="18">
        <v>-1250</v>
      </c>
      <c r="L432" s="18">
        <v>-1150</v>
      </c>
      <c r="M432" s="18">
        <v>-1050</v>
      </c>
      <c r="N432" s="18">
        <v>-950</v>
      </c>
      <c r="O432" s="18">
        <v>-850</v>
      </c>
      <c r="P432" s="18">
        <v>-750</v>
      </c>
    </row>
    <row r="433" spans="1:16" x14ac:dyDescent="0.25">
      <c r="A433" s="18">
        <v>2012</v>
      </c>
      <c r="B433" s="74">
        <v>70851400</v>
      </c>
      <c r="C433" s="18" t="s">
        <v>261</v>
      </c>
      <c r="D433" s="18" t="str">
        <f>+VLOOKUP(B433,MAPPING!A:C,3,FALSE)</f>
        <v>REVENUES</v>
      </c>
      <c r="E433" s="18">
        <v>-92.77</v>
      </c>
      <c r="F433" s="18">
        <v>7.230000000000004</v>
      </c>
      <c r="G433" s="18">
        <v>107.23</v>
      </c>
      <c r="H433" s="18">
        <v>207.23000000000002</v>
      </c>
      <c r="I433" s="18">
        <v>307.23</v>
      </c>
      <c r="J433" s="18">
        <v>407.23</v>
      </c>
      <c r="K433" s="18">
        <v>507.23</v>
      </c>
      <c r="L433" s="18">
        <v>607.23</v>
      </c>
      <c r="M433" s="18">
        <v>707.23</v>
      </c>
      <c r="N433" s="18">
        <v>807.23</v>
      </c>
      <c r="O433" s="18">
        <v>907.23</v>
      </c>
      <c r="P433" s="18">
        <v>1007.23</v>
      </c>
    </row>
    <row r="434" spans="1:16" x14ac:dyDescent="0.25">
      <c r="A434" s="18">
        <v>2012</v>
      </c>
      <c r="B434" s="74">
        <v>70852300</v>
      </c>
      <c r="C434" s="18" t="s">
        <v>262</v>
      </c>
      <c r="D434" s="18" t="str">
        <f>+VLOOKUP(B434,MAPPING!A:C,3,FALSE)</f>
        <v>REVENUES</v>
      </c>
      <c r="E434" s="18">
        <v>0</v>
      </c>
      <c r="F434" s="18">
        <v>0</v>
      </c>
      <c r="G434" s="18">
        <v>0</v>
      </c>
      <c r="H434" s="18">
        <v>0</v>
      </c>
      <c r="I434" s="18">
        <v>0</v>
      </c>
      <c r="J434" s="18">
        <v>0</v>
      </c>
      <c r="K434" s="18">
        <v>0</v>
      </c>
      <c r="L434" s="18">
        <v>0</v>
      </c>
      <c r="M434" s="18">
        <v>0</v>
      </c>
      <c r="N434" s="18">
        <v>0</v>
      </c>
      <c r="O434" s="18">
        <v>0</v>
      </c>
      <c r="P434" s="18">
        <v>0</v>
      </c>
    </row>
    <row r="435" spans="1:16" x14ac:dyDescent="0.25">
      <c r="A435" s="18">
        <v>2012</v>
      </c>
      <c r="B435" s="74">
        <v>70852310</v>
      </c>
      <c r="C435" s="18" t="s">
        <v>477</v>
      </c>
      <c r="D435" s="18" t="str">
        <f>+VLOOKUP(B435,MAPPING!A:C,3,FALSE)</f>
        <v>REVENUES</v>
      </c>
      <c r="E435" s="18">
        <v>0</v>
      </c>
      <c r="F435" s="18">
        <v>0</v>
      </c>
      <c r="G435" s="18">
        <v>0</v>
      </c>
      <c r="H435" s="18">
        <v>0</v>
      </c>
      <c r="I435" s="18">
        <v>0</v>
      </c>
      <c r="J435" s="18">
        <v>0</v>
      </c>
      <c r="K435" s="18">
        <v>0</v>
      </c>
      <c r="L435" s="18">
        <v>0</v>
      </c>
      <c r="M435" s="18">
        <v>0</v>
      </c>
      <c r="N435" s="18">
        <v>0</v>
      </c>
      <c r="O435" s="18">
        <v>0</v>
      </c>
      <c r="P435" s="18">
        <v>0</v>
      </c>
    </row>
    <row r="436" spans="1:16" x14ac:dyDescent="0.25">
      <c r="A436" s="18">
        <v>2012</v>
      </c>
      <c r="B436" s="74">
        <v>70852400</v>
      </c>
      <c r="C436" s="18" t="s">
        <v>475</v>
      </c>
      <c r="D436" s="18" t="str">
        <f>+VLOOKUP(B436,MAPPING!A:C,3,FALSE)</f>
        <v>REVENUES</v>
      </c>
      <c r="E436" s="18">
        <v>0</v>
      </c>
      <c r="F436" s="18">
        <v>0</v>
      </c>
      <c r="G436" s="18">
        <v>0</v>
      </c>
      <c r="H436" s="18">
        <v>0</v>
      </c>
      <c r="I436" s="18">
        <v>0</v>
      </c>
      <c r="J436" s="18">
        <v>0</v>
      </c>
      <c r="K436" s="18">
        <v>0</v>
      </c>
      <c r="L436" s="18">
        <v>0</v>
      </c>
      <c r="M436" s="18">
        <v>0</v>
      </c>
      <c r="N436" s="18">
        <v>0</v>
      </c>
      <c r="O436" s="18">
        <v>0</v>
      </c>
      <c r="P436" s="18">
        <v>0</v>
      </c>
    </row>
    <row r="437" spans="1:16" x14ac:dyDescent="0.25">
      <c r="A437" s="18">
        <v>2012</v>
      </c>
      <c r="B437" s="74">
        <v>70853400</v>
      </c>
      <c r="C437" s="18" t="s">
        <v>263</v>
      </c>
      <c r="D437" s="18" t="str">
        <f>+VLOOKUP(B437,MAPPING!A:C,3,FALSE)</f>
        <v>REVENUES</v>
      </c>
      <c r="E437" s="18">
        <v>0</v>
      </c>
      <c r="F437" s="18">
        <v>0</v>
      </c>
      <c r="G437" s="18">
        <v>0</v>
      </c>
      <c r="H437" s="18">
        <v>0</v>
      </c>
      <c r="I437" s="18">
        <v>0</v>
      </c>
      <c r="J437" s="18">
        <v>0</v>
      </c>
      <c r="K437" s="18">
        <v>0</v>
      </c>
      <c r="L437" s="18">
        <v>0</v>
      </c>
      <c r="M437" s="18">
        <v>0</v>
      </c>
      <c r="N437" s="18">
        <v>0</v>
      </c>
      <c r="O437" s="18">
        <v>0</v>
      </c>
      <c r="P437" s="18">
        <v>0</v>
      </c>
    </row>
    <row r="438" spans="1:16" x14ac:dyDescent="0.25">
      <c r="A438" s="18">
        <v>2012</v>
      </c>
      <c r="B438" s="74">
        <v>70853500</v>
      </c>
      <c r="C438" s="18" t="s">
        <v>264</v>
      </c>
      <c r="D438" s="18" t="str">
        <f>+VLOOKUP(B438,MAPPING!A:C,3,FALSE)</f>
        <v>REVENUES</v>
      </c>
      <c r="E438" s="18">
        <v>0</v>
      </c>
      <c r="F438" s="18">
        <v>0</v>
      </c>
      <c r="G438" s="18">
        <v>0</v>
      </c>
      <c r="H438" s="18">
        <v>0</v>
      </c>
      <c r="I438" s="18">
        <v>0</v>
      </c>
      <c r="J438" s="18">
        <v>0</v>
      </c>
      <c r="K438" s="18">
        <v>0</v>
      </c>
      <c r="L438" s="18">
        <v>0</v>
      </c>
      <c r="M438" s="18">
        <v>0</v>
      </c>
      <c r="N438" s="18">
        <v>0</v>
      </c>
      <c r="O438" s="18">
        <v>0</v>
      </c>
      <c r="P438" s="18">
        <v>0</v>
      </c>
    </row>
    <row r="439" spans="1:16" x14ac:dyDescent="0.25">
      <c r="A439" s="18">
        <v>2012</v>
      </c>
      <c r="B439" s="74">
        <v>70854400</v>
      </c>
      <c r="C439" s="18" t="s">
        <v>265</v>
      </c>
      <c r="D439" s="18" t="str">
        <f>+VLOOKUP(B439,MAPPING!A:C,3,FALSE)</f>
        <v>REVENUES</v>
      </c>
      <c r="E439" s="18">
        <v>0</v>
      </c>
      <c r="F439" s="18">
        <v>0</v>
      </c>
      <c r="G439" s="18">
        <v>0</v>
      </c>
      <c r="H439" s="18">
        <v>0</v>
      </c>
      <c r="I439" s="18">
        <v>0</v>
      </c>
      <c r="J439" s="18">
        <v>0</v>
      </c>
      <c r="K439" s="18">
        <v>0</v>
      </c>
      <c r="L439" s="18">
        <v>0</v>
      </c>
      <c r="M439" s="18">
        <v>0</v>
      </c>
      <c r="N439" s="18">
        <v>0</v>
      </c>
      <c r="O439" s="18">
        <v>0</v>
      </c>
      <c r="P439" s="18">
        <v>0</v>
      </c>
    </row>
    <row r="440" spans="1:16" x14ac:dyDescent="0.25">
      <c r="A440" s="18">
        <v>2012</v>
      </c>
      <c r="B440" s="74">
        <v>70854500</v>
      </c>
      <c r="C440" s="18" t="s">
        <v>453</v>
      </c>
      <c r="D440" s="18" t="str">
        <f>+VLOOKUP(B440,MAPPING!A:C,3,FALSE)</f>
        <v>REVENUES</v>
      </c>
      <c r="E440" s="18">
        <v>0</v>
      </c>
      <c r="F440" s="18">
        <v>0</v>
      </c>
      <c r="G440" s="18">
        <v>0</v>
      </c>
      <c r="H440" s="18">
        <v>0</v>
      </c>
      <c r="I440" s="18">
        <v>0</v>
      </c>
      <c r="J440" s="18">
        <v>0</v>
      </c>
      <c r="K440" s="18">
        <v>0</v>
      </c>
      <c r="L440" s="18">
        <v>0</v>
      </c>
      <c r="M440" s="18">
        <v>0</v>
      </c>
      <c r="N440" s="18">
        <v>0</v>
      </c>
      <c r="O440" s="18">
        <v>0</v>
      </c>
      <c r="P440" s="18">
        <v>0</v>
      </c>
    </row>
    <row r="441" spans="1:16" x14ac:dyDescent="0.25">
      <c r="A441" s="18">
        <v>2012</v>
      </c>
      <c r="B441" s="74">
        <v>70900000</v>
      </c>
      <c r="C441" s="18" t="s">
        <v>266</v>
      </c>
      <c r="D441" s="18" t="str">
        <f>+VLOOKUP(B441,MAPPING!A:C,3,FALSE)</f>
        <v>REVENUES</v>
      </c>
      <c r="E441" s="18">
        <v>0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18">
        <v>0</v>
      </c>
      <c r="M441" s="18">
        <v>0</v>
      </c>
      <c r="N441" s="18">
        <v>0</v>
      </c>
      <c r="O441" s="18">
        <v>0</v>
      </c>
      <c r="P441" s="18">
        <v>0</v>
      </c>
    </row>
    <row r="442" spans="1:16" x14ac:dyDescent="0.25">
      <c r="A442" s="18">
        <v>2012</v>
      </c>
      <c r="B442" s="74">
        <v>70910000</v>
      </c>
      <c r="C442" s="18" t="s">
        <v>267</v>
      </c>
      <c r="D442" s="18" t="str">
        <f>+VLOOKUP(B442,MAPPING!A:C,3,FALSE)</f>
        <v>REVENUES</v>
      </c>
      <c r="E442" s="18">
        <v>15569.74</v>
      </c>
      <c r="F442" s="18">
        <v>15669.74</v>
      </c>
      <c r="G442" s="18">
        <v>15769.74</v>
      </c>
      <c r="H442" s="18">
        <v>15869.74</v>
      </c>
      <c r="I442" s="18">
        <v>15969.74</v>
      </c>
      <c r="J442" s="18">
        <v>16069.74</v>
      </c>
      <c r="K442" s="18">
        <v>16169.74</v>
      </c>
      <c r="L442" s="18">
        <v>16269.74</v>
      </c>
      <c r="M442" s="18">
        <v>16369.74</v>
      </c>
      <c r="N442" s="18">
        <v>16469.739999999998</v>
      </c>
      <c r="O442" s="18">
        <v>16569.739999999998</v>
      </c>
      <c r="P442" s="18">
        <v>16669.739999999998</v>
      </c>
    </row>
    <row r="443" spans="1:16" x14ac:dyDescent="0.25">
      <c r="A443" s="18">
        <v>2012</v>
      </c>
      <c r="B443" s="74">
        <v>71350000</v>
      </c>
      <c r="C443" s="18" t="s">
        <v>268</v>
      </c>
      <c r="D443" s="18" t="str">
        <f>+VLOOKUP(B443,MAPPING!A:C,3,FALSE)</f>
        <v>COGS</v>
      </c>
      <c r="E443" s="18">
        <v>66861.679999999993</v>
      </c>
      <c r="F443" s="18">
        <v>66961.679999999993</v>
      </c>
      <c r="G443" s="18">
        <v>67061.679999999993</v>
      </c>
      <c r="H443" s="18">
        <v>67161.679999999993</v>
      </c>
      <c r="I443" s="18">
        <v>67261.679999999993</v>
      </c>
      <c r="J443" s="18">
        <v>67361.679999999993</v>
      </c>
      <c r="K443" s="18">
        <v>67461.679999999993</v>
      </c>
      <c r="L443" s="18">
        <v>67561.679999999993</v>
      </c>
      <c r="M443" s="18">
        <v>67661.679999999993</v>
      </c>
      <c r="N443" s="18">
        <v>67761.679999999993</v>
      </c>
      <c r="O443" s="18">
        <v>67861.679999999993</v>
      </c>
      <c r="P443" s="18">
        <v>67961.679999999993</v>
      </c>
    </row>
    <row r="444" spans="1:16" x14ac:dyDescent="0.25">
      <c r="A444" s="18">
        <v>2012</v>
      </c>
      <c r="B444" s="74">
        <v>74000000</v>
      </c>
      <c r="C444" s="18" t="s">
        <v>269</v>
      </c>
      <c r="D444" s="18" t="str">
        <f>+VLOOKUP(B444,MAPPING!A:C,3,FALSE)</f>
        <v>SUBVENTION</v>
      </c>
      <c r="E444" s="18">
        <v>0</v>
      </c>
      <c r="F444" s="18">
        <v>0</v>
      </c>
      <c r="G444" s="18">
        <v>0</v>
      </c>
      <c r="H444" s="18">
        <v>0</v>
      </c>
      <c r="I444" s="18">
        <v>0</v>
      </c>
      <c r="J444" s="18">
        <v>0</v>
      </c>
      <c r="K444" s="18">
        <v>0</v>
      </c>
      <c r="L444" s="18">
        <v>0</v>
      </c>
      <c r="M444" s="18">
        <v>0</v>
      </c>
      <c r="N444" s="18">
        <v>0</v>
      </c>
      <c r="O444" s="18">
        <v>0</v>
      </c>
      <c r="P444" s="18">
        <v>0</v>
      </c>
    </row>
    <row r="445" spans="1:16" x14ac:dyDescent="0.25">
      <c r="A445" s="18">
        <v>2012</v>
      </c>
      <c r="B445" s="74">
        <v>75800000</v>
      </c>
      <c r="C445" s="18" t="s">
        <v>270</v>
      </c>
      <c r="D445" s="18" t="str">
        <f>+VLOOKUP(B445,MAPPING!A:C,3,FALSE)</f>
        <v>EXCEPTIONAL ITEMS</v>
      </c>
      <c r="E445" s="18">
        <v>-17322.34</v>
      </c>
      <c r="F445" s="18">
        <v>-17222.34</v>
      </c>
      <c r="G445" s="18">
        <v>-17122.34</v>
      </c>
      <c r="H445" s="18">
        <v>-17022.34</v>
      </c>
      <c r="I445" s="18">
        <v>-16922.34</v>
      </c>
      <c r="J445" s="18">
        <v>-16822.34</v>
      </c>
      <c r="K445" s="18">
        <v>-16722.34</v>
      </c>
      <c r="L445" s="18">
        <v>-16622.34</v>
      </c>
      <c r="M445" s="18">
        <v>-16522.34</v>
      </c>
      <c r="N445" s="18">
        <v>-16422.34</v>
      </c>
      <c r="O445" s="18">
        <v>-16322.34</v>
      </c>
      <c r="P445" s="18">
        <v>-16222.34</v>
      </c>
    </row>
    <row r="446" spans="1:16" x14ac:dyDescent="0.25">
      <c r="A446" s="18">
        <v>2012</v>
      </c>
      <c r="B446" s="74">
        <v>76110000</v>
      </c>
      <c r="C446" s="18" t="s">
        <v>271</v>
      </c>
      <c r="D446" s="18" t="str">
        <f>+VLOOKUP(B446,MAPPING!A:C,3,FALSE)</f>
        <v>FINANCIAL RESULT</v>
      </c>
      <c r="E446" s="18">
        <v>0</v>
      </c>
      <c r="F446" s="18">
        <v>0</v>
      </c>
      <c r="G446" s="18">
        <v>0</v>
      </c>
      <c r="H446" s="18">
        <v>0</v>
      </c>
      <c r="I446" s="18">
        <v>0</v>
      </c>
      <c r="J446" s="18">
        <v>0</v>
      </c>
      <c r="K446" s="18">
        <v>0</v>
      </c>
      <c r="L446" s="18">
        <v>0</v>
      </c>
      <c r="M446" s="18">
        <v>0</v>
      </c>
      <c r="N446" s="18">
        <v>0</v>
      </c>
      <c r="O446" s="18">
        <v>0</v>
      </c>
      <c r="P446" s="18">
        <v>0</v>
      </c>
    </row>
    <row r="447" spans="1:16" x14ac:dyDescent="0.25">
      <c r="A447" s="18">
        <v>2012</v>
      </c>
      <c r="B447" s="74">
        <v>76310000</v>
      </c>
      <c r="C447" s="18" t="s">
        <v>272</v>
      </c>
      <c r="D447" s="18" t="str">
        <f>+VLOOKUP(B447,MAPPING!A:C,3,FALSE)</f>
        <v>FINANCIAL RESULT</v>
      </c>
      <c r="E447" s="18">
        <v>-339.44</v>
      </c>
      <c r="F447" s="18">
        <v>-239.44</v>
      </c>
      <c r="G447" s="18">
        <v>-139.44</v>
      </c>
      <c r="H447" s="18">
        <v>-39.44</v>
      </c>
      <c r="I447" s="18">
        <v>60.56</v>
      </c>
      <c r="J447" s="18">
        <v>160.56</v>
      </c>
      <c r="K447" s="18">
        <v>260.56</v>
      </c>
      <c r="L447" s="18">
        <v>360.56</v>
      </c>
      <c r="M447" s="18">
        <v>460.56</v>
      </c>
      <c r="N447" s="18">
        <v>560.55999999999995</v>
      </c>
      <c r="O447" s="18">
        <v>660.56</v>
      </c>
      <c r="P447" s="18">
        <v>760.56</v>
      </c>
    </row>
    <row r="448" spans="1:16" x14ac:dyDescent="0.25">
      <c r="A448" s="18">
        <v>2012</v>
      </c>
      <c r="B448" s="74">
        <v>76400000</v>
      </c>
      <c r="C448" s="18" t="s">
        <v>273</v>
      </c>
      <c r="D448" s="18" t="str">
        <f>+VLOOKUP(B448,MAPPING!A:C,3,FALSE)</f>
        <v>FINANCIAL RESULT</v>
      </c>
      <c r="E448" s="18">
        <v>0</v>
      </c>
      <c r="F448" s="18">
        <v>0</v>
      </c>
      <c r="G448" s="18">
        <v>0</v>
      </c>
      <c r="H448" s="18">
        <v>0</v>
      </c>
      <c r="I448" s="18">
        <v>0</v>
      </c>
      <c r="J448" s="18">
        <v>0</v>
      </c>
      <c r="K448" s="18">
        <v>0</v>
      </c>
      <c r="L448" s="18">
        <v>0</v>
      </c>
      <c r="M448" s="18">
        <v>0</v>
      </c>
      <c r="N448" s="18">
        <v>0</v>
      </c>
      <c r="O448" s="18">
        <v>0</v>
      </c>
      <c r="P448" s="18">
        <v>0</v>
      </c>
    </row>
    <row r="449" spans="1:16" x14ac:dyDescent="0.25">
      <c r="A449" s="18">
        <v>2012</v>
      </c>
      <c r="B449" s="74">
        <v>76500000</v>
      </c>
      <c r="C449" s="18" t="s">
        <v>274</v>
      </c>
      <c r="D449" s="18" t="str">
        <f>+VLOOKUP(B449,MAPPING!A:C,3,FALSE)</f>
        <v>FINANCIAL RESULT</v>
      </c>
      <c r="E449" s="18">
        <v>0</v>
      </c>
      <c r="F449" s="18">
        <v>0</v>
      </c>
      <c r="G449" s="18">
        <v>0</v>
      </c>
      <c r="H449" s="18">
        <v>0</v>
      </c>
      <c r="I449" s="18">
        <v>0</v>
      </c>
      <c r="J449" s="18">
        <v>0</v>
      </c>
      <c r="K449" s="18">
        <v>0</v>
      </c>
      <c r="L449" s="18">
        <v>0</v>
      </c>
      <c r="M449" s="18">
        <v>0</v>
      </c>
      <c r="N449" s="18">
        <v>0</v>
      </c>
      <c r="O449" s="18">
        <v>0</v>
      </c>
      <c r="P449" s="18">
        <v>0</v>
      </c>
    </row>
    <row r="450" spans="1:16" x14ac:dyDescent="0.25">
      <c r="A450" s="18">
        <v>2012</v>
      </c>
      <c r="B450" s="74">
        <v>76600000</v>
      </c>
      <c r="C450" s="18" t="s">
        <v>275</v>
      </c>
      <c r="D450" s="18" t="str">
        <f>+VLOOKUP(B450,MAPPING!A:C,3,FALSE)</f>
        <v>FINANCIAL RESULT</v>
      </c>
      <c r="E450" s="18">
        <v>-1913.21</v>
      </c>
      <c r="F450" s="18">
        <v>-1813.21</v>
      </c>
      <c r="G450" s="18">
        <v>-1713.21</v>
      </c>
      <c r="H450" s="18">
        <v>-1613.21</v>
      </c>
      <c r="I450" s="18">
        <v>-1513.21</v>
      </c>
      <c r="J450" s="18">
        <v>-1413.21</v>
      </c>
      <c r="K450" s="18">
        <v>-1313.21</v>
      </c>
      <c r="L450" s="18">
        <v>-1213.21</v>
      </c>
      <c r="M450" s="18">
        <v>-1113.21</v>
      </c>
      <c r="N450" s="18">
        <v>-1013.21</v>
      </c>
      <c r="O450" s="18">
        <v>-913.21</v>
      </c>
      <c r="P450" s="18">
        <v>-813.21</v>
      </c>
    </row>
    <row r="451" spans="1:16" x14ac:dyDescent="0.25">
      <c r="A451" s="18">
        <v>2012</v>
      </c>
      <c r="B451" s="74">
        <v>76700000</v>
      </c>
      <c r="C451" s="18" t="s">
        <v>276</v>
      </c>
      <c r="D451" s="18" t="str">
        <f>+VLOOKUP(B451,MAPPING!A:C,3,FALSE)</f>
        <v>FINANCIAL RESULT</v>
      </c>
      <c r="E451" s="18">
        <v>0</v>
      </c>
      <c r="F451" s="18">
        <v>0</v>
      </c>
      <c r="G451" s="18">
        <v>0</v>
      </c>
      <c r="H451" s="18">
        <v>0</v>
      </c>
      <c r="I451" s="18">
        <v>0</v>
      </c>
      <c r="J451" s="18">
        <v>0</v>
      </c>
      <c r="K451" s="18">
        <v>0</v>
      </c>
      <c r="L451" s="18">
        <v>0</v>
      </c>
      <c r="M451" s="18">
        <v>0</v>
      </c>
      <c r="N451" s="18">
        <v>0</v>
      </c>
      <c r="O451" s="18">
        <v>0</v>
      </c>
      <c r="P451" s="18">
        <v>0</v>
      </c>
    </row>
    <row r="452" spans="1:16" x14ac:dyDescent="0.25">
      <c r="A452" s="18">
        <v>2012</v>
      </c>
      <c r="B452" s="74">
        <v>76800000</v>
      </c>
      <c r="C452" s="18" t="s">
        <v>277</v>
      </c>
      <c r="D452" s="18" t="str">
        <f>+VLOOKUP(B452,MAPPING!A:C,3,FALSE)</f>
        <v>FINANCIAL RESULT</v>
      </c>
      <c r="E452" s="18">
        <v>-16349.33</v>
      </c>
      <c r="F452" s="18">
        <v>-16249.33</v>
      </c>
      <c r="G452" s="18">
        <v>-16149.33</v>
      </c>
      <c r="H452" s="18">
        <v>-16049.33</v>
      </c>
      <c r="I452" s="18">
        <v>-15949.33</v>
      </c>
      <c r="J452" s="18">
        <v>-15849.33</v>
      </c>
      <c r="K452" s="18">
        <v>-15749.33</v>
      </c>
      <c r="L452" s="18">
        <v>-15649.33</v>
      </c>
      <c r="M452" s="18">
        <v>-15549.33</v>
      </c>
      <c r="N452" s="18">
        <v>-15449.33</v>
      </c>
      <c r="O452" s="18">
        <v>-15349.33</v>
      </c>
      <c r="P452" s="18">
        <v>-15249.33</v>
      </c>
    </row>
    <row r="453" spans="1:16" x14ac:dyDescent="0.25">
      <c r="A453" s="18">
        <v>2012</v>
      </c>
      <c r="B453" s="74">
        <v>77100000</v>
      </c>
      <c r="C453" s="18" t="s">
        <v>278</v>
      </c>
      <c r="D453" s="18" t="str">
        <f>+VLOOKUP(B453,MAPPING!A:C,3,FALSE)</f>
        <v>EXCEPTIONAL ITEMS</v>
      </c>
      <c r="E453" s="18">
        <v>0</v>
      </c>
      <c r="F453" s="18">
        <v>0</v>
      </c>
      <c r="G453" s="18">
        <v>0</v>
      </c>
      <c r="H453" s="18">
        <v>0</v>
      </c>
      <c r="I453" s="18">
        <v>0</v>
      </c>
      <c r="J453" s="18">
        <v>0</v>
      </c>
      <c r="K453" s="18">
        <v>0</v>
      </c>
      <c r="L453" s="18">
        <v>0</v>
      </c>
      <c r="M453" s="18">
        <v>0</v>
      </c>
      <c r="N453" s="18">
        <v>0</v>
      </c>
      <c r="O453" s="18">
        <v>0</v>
      </c>
      <c r="P453" s="18">
        <v>0</v>
      </c>
    </row>
    <row r="454" spans="1:16" x14ac:dyDescent="0.25">
      <c r="A454" s="18">
        <v>2012</v>
      </c>
      <c r="B454" s="74">
        <v>77170000</v>
      </c>
      <c r="C454" s="18" t="s">
        <v>279</v>
      </c>
      <c r="D454" s="18" t="str">
        <f>+VLOOKUP(B454,MAPPING!A:C,3,FALSE)</f>
        <v>EXCEPTIONAL ITEMS</v>
      </c>
      <c r="E454" s="18">
        <v>0</v>
      </c>
      <c r="F454" s="18">
        <v>0</v>
      </c>
      <c r="G454" s="18">
        <v>0</v>
      </c>
      <c r="H454" s="18">
        <v>0</v>
      </c>
      <c r="I454" s="18">
        <v>0</v>
      </c>
      <c r="J454" s="18">
        <v>0</v>
      </c>
      <c r="K454" s="18">
        <v>0</v>
      </c>
      <c r="L454" s="18">
        <v>0</v>
      </c>
      <c r="M454" s="18">
        <v>0</v>
      </c>
      <c r="N454" s="18">
        <v>0</v>
      </c>
      <c r="O454" s="18">
        <v>0</v>
      </c>
      <c r="P454" s="18">
        <v>0</v>
      </c>
    </row>
    <row r="455" spans="1:16" x14ac:dyDescent="0.25">
      <c r="A455" s="18">
        <v>2012</v>
      </c>
      <c r="B455" s="74">
        <v>77172000</v>
      </c>
      <c r="C455" s="18" t="s">
        <v>280</v>
      </c>
      <c r="D455" s="18" t="str">
        <f>+VLOOKUP(B455,MAPPING!A:C,3,FALSE)</f>
        <v>EXCEPTIONAL ITEMS</v>
      </c>
      <c r="E455" s="18">
        <v>0</v>
      </c>
      <c r="F455" s="18">
        <v>0</v>
      </c>
      <c r="G455" s="18">
        <v>0</v>
      </c>
      <c r="H455" s="18">
        <v>0</v>
      </c>
      <c r="I455" s="18">
        <v>0</v>
      </c>
      <c r="J455" s="18">
        <v>0</v>
      </c>
      <c r="K455" s="18">
        <v>0</v>
      </c>
      <c r="L455" s="18">
        <v>0</v>
      </c>
      <c r="M455" s="18">
        <v>0</v>
      </c>
      <c r="N455" s="18">
        <v>0</v>
      </c>
      <c r="O455" s="18">
        <v>0</v>
      </c>
      <c r="P455" s="18">
        <v>0</v>
      </c>
    </row>
    <row r="456" spans="1:16" x14ac:dyDescent="0.25">
      <c r="A456" s="18">
        <v>2012</v>
      </c>
      <c r="B456" s="74">
        <v>77180000</v>
      </c>
      <c r="C456" s="18" t="s">
        <v>281</v>
      </c>
      <c r="D456" s="18" t="str">
        <f>+VLOOKUP(B456,MAPPING!A:C,3,FALSE)</f>
        <v>EXCEPTIONAL ITEMS</v>
      </c>
      <c r="E456" s="18">
        <v>0</v>
      </c>
      <c r="F456" s="18">
        <v>0</v>
      </c>
      <c r="G456" s="18">
        <v>0</v>
      </c>
      <c r="H456" s="18">
        <v>0</v>
      </c>
      <c r="I456" s="18">
        <v>0</v>
      </c>
      <c r="J456" s="18">
        <v>0</v>
      </c>
      <c r="K456" s="18">
        <v>0</v>
      </c>
      <c r="L456" s="18">
        <v>0</v>
      </c>
      <c r="M456" s="18">
        <v>0</v>
      </c>
      <c r="N456" s="18">
        <v>0</v>
      </c>
      <c r="O456" s="18">
        <v>0</v>
      </c>
      <c r="P456" s="18">
        <v>0</v>
      </c>
    </row>
    <row r="457" spans="1:16" x14ac:dyDescent="0.25">
      <c r="A457" s="18">
        <v>2012</v>
      </c>
      <c r="B457" s="74">
        <v>77500000</v>
      </c>
      <c r="C457" s="18" t="s">
        <v>282</v>
      </c>
      <c r="D457" s="18" t="str">
        <f>+VLOOKUP(B457,MAPPING!A:C,3,FALSE)</f>
        <v>EXCEPTIONAL ITEMS</v>
      </c>
      <c r="E457" s="18">
        <v>0</v>
      </c>
      <c r="F457" s="18">
        <v>0</v>
      </c>
      <c r="G457" s="18">
        <v>0</v>
      </c>
      <c r="H457" s="18">
        <v>0</v>
      </c>
      <c r="I457" s="18">
        <v>0</v>
      </c>
      <c r="J457" s="18">
        <v>0</v>
      </c>
      <c r="K457" s="18">
        <v>0</v>
      </c>
      <c r="L457" s="18">
        <v>0</v>
      </c>
      <c r="M457" s="18">
        <v>0</v>
      </c>
      <c r="N457" s="18">
        <v>0</v>
      </c>
      <c r="O457" s="18">
        <v>0</v>
      </c>
      <c r="P457" s="18">
        <v>0</v>
      </c>
    </row>
    <row r="458" spans="1:16" x14ac:dyDescent="0.25">
      <c r="A458" s="18">
        <v>2012</v>
      </c>
      <c r="B458" s="74">
        <v>77560000</v>
      </c>
      <c r="C458" s="18" t="s">
        <v>283</v>
      </c>
      <c r="D458" s="18" t="str">
        <f>+VLOOKUP(B458,MAPPING!A:C,3,FALSE)</f>
        <v>EXCEPTIONAL ITEMS</v>
      </c>
      <c r="E458" s="18">
        <v>0</v>
      </c>
      <c r="F458" s="18">
        <v>0</v>
      </c>
      <c r="G458" s="18">
        <v>0</v>
      </c>
      <c r="H458" s="18">
        <v>0</v>
      </c>
      <c r="I458" s="18">
        <v>0</v>
      </c>
      <c r="J458" s="18">
        <v>0</v>
      </c>
      <c r="K458" s="18">
        <v>0</v>
      </c>
      <c r="L458" s="18">
        <v>0</v>
      </c>
      <c r="M458" s="18">
        <v>0</v>
      </c>
      <c r="N458" s="18">
        <v>0</v>
      </c>
      <c r="O458" s="18">
        <v>0</v>
      </c>
      <c r="P458" s="18">
        <v>0</v>
      </c>
    </row>
    <row r="459" spans="1:16" x14ac:dyDescent="0.25">
      <c r="A459" s="18">
        <v>2012</v>
      </c>
      <c r="B459" s="74">
        <v>77880000</v>
      </c>
      <c r="C459" s="18" t="s">
        <v>284</v>
      </c>
      <c r="D459" s="18" t="str">
        <f>+VLOOKUP(B459,MAPPING!A:C,3,FALSE)</f>
        <v>EXCEPTIONAL ITEMS</v>
      </c>
      <c r="E459" s="18">
        <v>0</v>
      </c>
      <c r="F459" s="18">
        <v>0</v>
      </c>
      <c r="G459" s="18">
        <v>0</v>
      </c>
      <c r="H459" s="18">
        <v>0</v>
      </c>
      <c r="I459" s="18">
        <v>0</v>
      </c>
      <c r="J459" s="18">
        <v>0</v>
      </c>
      <c r="K459" s="18">
        <v>0</v>
      </c>
      <c r="L459" s="18">
        <v>0</v>
      </c>
      <c r="M459" s="18">
        <v>0</v>
      </c>
      <c r="N459" s="18">
        <v>0</v>
      </c>
      <c r="O459" s="18">
        <v>0</v>
      </c>
      <c r="P459" s="18">
        <v>0</v>
      </c>
    </row>
    <row r="460" spans="1:16" x14ac:dyDescent="0.25">
      <c r="A460" s="18">
        <v>2012</v>
      </c>
      <c r="B460" s="74">
        <v>78173000</v>
      </c>
      <c r="C460" s="18" t="s">
        <v>285</v>
      </c>
      <c r="D460" s="18" t="str">
        <f>+VLOOKUP(B460,MAPPING!A:C,3,FALSE)</f>
        <v>PROVISION EBITDA</v>
      </c>
      <c r="E460" s="18">
        <v>-2173.5</v>
      </c>
      <c r="F460" s="18">
        <v>-2073.5</v>
      </c>
      <c r="G460" s="18">
        <v>-1973.5</v>
      </c>
      <c r="H460" s="18">
        <v>-1873.5</v>
      </c>
      <c r="I460" s="18">
        <v>-1773.5</v>
      </c>
      <c r="J460" s="18">
        <v>-1673.5</v>
      </c>
      <c r="K460" s="18">
        <v>-1573.5</v>
      </c>
      <c r="L460" s="18">
        <v>-1473.5</v>
      </c>
      <c r="M460" s="18">
        <v>-1373.5</v>
      </c>
      <c r="N460" s="18">
        <v>-1273.5</v>
      </c>
      <c r="O460" s="18">
        <v>-1173.5</v>
      </c>
      <c r="P460" s="18">
        <v>-1073.5</v>
      </c>
    </row>
    <row r="461" spans="1:16" x14ac:dyDescent="0.25">
      <c r="A461" s="18">
        <v>2012</v>
      </c>
      <c r="B461" s="74">
        <v>78174000</v>
      </c>
      <c r="C461" s="18" t="s">
        <v>286</v>
      </c>
      <c r="D461" s="18" t="str">
        <f>+VLOOKUP(B461,MAPPING!A:C,3,FALSE)</f>
        <v>PROVISION EBITDA</v>
      </c>
      <c r="E461" s="18">
        <v>0</v>
      </c>
      <c r="F461" s="18">
        <v>0</v>
      </c>
      <c r="G461" s="18">
        <v>0</v>
      </c>
      <c r="H461" s="18">
        <v>0</v>
      </c>
      <c r="I461" s="18">
        <v>0</v>
      </c>
      <c r="J461" s="18">
        <v>0</v>
      </c>
      <c r="K461" s="18">
        <v>0</v>
      </c>
      <c r="L461" s="18">
        <v>0</v>
      </c>
      <c r="M461" s="18">
        <v>0</v>
      </c>
      <c r="N461" s="18">
        <v>0</v>
      </c>
      <c r="O461" s="18">
        <v>0</v>
      </c>
      <c r="P461" s="18">
        <v>0</v>
      </c>
    </row>
    <row r="462" spans="1:16" x14ac:dyDescent="0.25">
      <c r="A462" s="18">
        <v>2012</v>
      </c>
      <c r="B462" s="74">
        <v>78650000</v>
      </c>
      <c r="C462" s="18" t="s">
        <v>287</v>
      </c>
      <c r="D462" s="18" t="str">
        <f>+VLOOKUP(B462,MAPPING!A:C,3,FALSE)</f>
        <v>FINANCIAL RESULT PROV</v>
      </c>
      <c r="E462" s="18">
        <v>-1787.86</v>
      </c>
      <c r="F462" s="18">
        <v>-1687.86</v>
      </c>
      <c r="G462" s="18">
        <v>-1587.86</v>
      </c>
      <c r="H462" s="18">
        <v>-1487.86</v>
      </c>
      <c r="I462" s="18">
        <v>-1387.86</v>
      </c>
      <c r="J462" s="18">
        <v>-1287.8599999999999</v>
      </c>
      <c r="K462" s="18">
        <v>-1187.8599999999999</v>
      </c>
      <c r="L462" s="18">
        <v>-1087.8599999999999</v>
      </c>
      <c r="M462" s="18">
        <v>-987.8599999999999</v>
      </c>
      <c r="N462" s="18">
        <v>-887.8599999999999</v>
      </c>
      <c r="O462" s="18">
        <v>-787.8599999999999</v>
      </c>
      <c r="P462" s="18">
        <v>-687.8599999999999</v>
      </c>
    </row>
    <row r="463" spans="1:16" x14ac:dyDescent="0.25">
      <c r="A463" s="18">
        <v>2012</v>
      </c>
      <c r="B463" s="74">
        <v>78700000</v>
      </c>
      <c r="C463" s="18" t="s">
        <v>288</v>
      </c>
      <c r="D463" s="18" t="str">
        <f>+VLOOKUP(B463,MAPPING!A:C,3,FALSE)</f>
        <v>FINANCIAL RESULT PROV</v>
      </c>
      <c r="E463" s="18">
        <v>0</v>
      </c>
      <c r="F463" s="18">
        <v>0</v>
      </c>
      <c r="G463" s="18">
        <v>0</v>
      </c>
      <c r="H463" s="18">
        <v>0</v>
      </c>
      <c r="I463" s="18">
        <v>0</v>
      </c>
      <c r="J463" s="18">
        <v>0</v>
      </c>
      <c r="K463" s="18">
        <v>0</v>
      </c>
      <c r="L463" s="18">
        <v>0</v>
      </c>
      <c r="M463" s="18">
        <v>0</v>
      </c>
      <c r="N463" s="18">
        <v>0</v>
      </c>
      <c r="O463" s="18">
        <v>0</v>
      </c>
      <c r="P463" s="18">
        <v>0</v>
      </c>
    </row>
    <row r="464" spans="1:16" x14ac:dyDescent="0.25">
      <c r="A464" s="18">
        <v>2012</v>
      </c>
      <c r="B464" s="74">
        <v>78750000</v>
      </c>
      <c r="C464" s="18" t="s">
        <v>289</v>
      </c>
      <c r="D464" s="18" t="str">
        <f>+VLOOKUP(B464,MAPPING!A:C,3,FALSE)</f>
        <v>EXCEPTIONAL ITEMS PROV</v>
      </c>
      <c r="E464" s="18">
        <v>0</v>
      </c>
      <c r="F464" s="18">
        <v>0</v>
      </c>
      <c r="G464" s="18">
        <v>0</v>
      </c>
      <c r="H464" s="18">
        <v>0</v>
      </c>
      <c r="I464" s="18">
        <v>0</v>
      </c>
      <c r="J464" s="18">
        <v>0</v>
      </c>
      <c r="K464" s="18">
        <v>0</v>
      </c>
      <c r="L464" s="18">
        <v>0</v>
      </c>
      <c r="M464" s="18">
        <v>0</v>
      </c>
      <c r="N464" s="18">
        <v>0</v>
      </c>
      <c r="O464" s="18">
        <v>0</v>
      </c>
      <c r="P464" s="18">
        <v>0</v>
      </c>
    </row>
    <row r="465" spans="1:16" x14ac:dyDescent="0.25">
      <c r="A465" s="18">
        <v>2012</v>
      </c>
      <c r="B465" s="74">
        <v>78751000</v>
      </c>
      <c r="C465" s="18" t="s">
        <v>290</v>
      </c>
      <c r="D465" s="18" t="str">
        <f>+VLOOKUP(B465,MAPPING!A:C,3,FALSE)</f>
        <v>EXCEPTIONAL ITEMS PROV</v>
      </c>
      <c r="E465" s="18">
        <v>0</v>
      </c>
      <c r="F465" s="18">
        <v>0</v>
      </c>
      <c r="G465" s="18">
        <v>0</v>
      </c>
      <c r="H465" s="18">
        <v>0</v>
      </c>
      <c r="I465" s="18">
        <v>0</v>
      </c>
      <c r="J465" s="18">
        <v>0</v>
      </c>
      <c r="K465" s="18">
        <v>0</v>
      </c>
      <c r="L465" s="18">
        <v>0</v>
      </c>
      <c r="M465" s="18">
        <v>0</v>
      </c>
      <c r="N465" s="18">
        <v>0</v>
      </c>
      <c r="O465" s="18">
        <v>0</v>
      </c>
      <c r="P465" s="18">
        <v>0</v>
      </c>
    </row>
    <row r="466" spans="1:16" x14ac:dyDescent="0.25">
      <c r="A466" s="18">
        <v>2012</v>
      </c>
      <c r="B466" s="74">
        <v>78760000</v>
      </c>
      <c r="C466" s="18" t="s">
        <v>291</v>
      </c>
      <c r="D466" s="18" t="str">
        <f>+VLOOKUP(B466,MAPPING!A:C,3,FALSE)</f>
        <v>EXCEPTIONAL ITEMS PROV</v>
      </c>
      <c r="E466" s="18">
        <v>0</v>
      </c>
      <c r="F466" s="18">
        <v>0</v>
      </c>
      <c r="G466" s="18">
        <v>0</v>
      </c>
      <c r="H466" s="18">
        <v>0</v>
      </c>
      <c r="I466" s="18">
        <v>0</v>
      </c>
      <c r="J466" s="18">
        <v>0</v>
      </c>
      <c r="K466" s="18">
        <v>0</v>
      </c>
      <c r="L466" s="18">
        <v>0</v>
      </c>
      <c r="M466" s="18">
        <v>0</v>
      </c>
      <c r="N466" s="18">
        <v>0</v>
      </c>
      <c r="O466" s="18">
        <v>0</v>
      </c>
      <c r="P466" s="18">
        <v>0</v>
      </c>
    </row>
    <row r="467" spans="1:16" x14ac:dyDescent="0.25">
      <c r="A467" s="18">
        <v>2012</v>
      </c>
      <c r="B467" s="74">
        <v>79100000</v>
      </c>
      <c r="C467" s="18" t="s">
        <v>292</v>
      </c>
      <c r="D467" s="18" t="str">
        <f>+VLOOKUP(B467,MAPPING!A:C,3,FALSE)</f>
        <v>OTHER</v>
      </c>
      <c r="E467" s="18">
        <v>-35997.129999999997</v>
      </c>
      <c r="F467" s="18">
        <v>-35897.129999999997</v>
      </c>
      <c r="G467" s="18">
        <v>-35797.129999999997</v>
      </c>
      <c r="H467" s="18">
        <v>-35697.129999999997</v>
      </c>
      <c r="I467" s="18">
        <v>-35597.129999999997</v>
      </c>
      <c r="J467" s="18">
        <v>-35497.129999999997</v>
      </c>
      <c r="K467" s="18">
        <v>-35397.129999999997</v>
      </c>
      <c r="L467" s="18">
        <v>-35297.129999999997</v>
      </c>
      <c r="M467" s="18">
        <v>-35197.129999999997</v>
      </c>
      <c r="N467" s="18">
        <v>-35097.129999999997</v>
      </c>
      <c r="O467" s="18">
        <v>-34997.129999999997</v>
      </c>
      <c r="P467" s="18">
        <v>-34897.129999999997</v>
      </c>
    </row>
    <row r="468" spans="1:16" x14ac:dyDescent="0.25">
      <c r="A468" s="18">
        <v>2013</v>
      </c>
      <c r="B468" s="18">
        <v>10100000</v>
      </c>
      <c r="C468" s="18" t="s">
        <v>430</v>
      </c>
      <c r="D468" s="18" t="str">
        <f>+VLOOKUP(B468,MAPPING!A:C,3,FALSE)</f>
        <v>CAPITAUX PROPRES</v>
      </c>
      <c r="E468" s="18">
        <v>0</v>
      </c>
      <c r="F468" s="18">
        <v>0</v>
      </c>
      <c r="G468" s="18">
        <v>0</v>
      </c>
      <c r="H468" s="18">
        <v>0</v>
      </c>
      <c r="I468" s="18">
        <v>0</v>
      </c>
      <c r="J468" s="18">
        <v>0</v>
      </c>
      <c r="K468" s="18">
        <v>0</v>
      </c>
      <c r="L468" s="18">
        <v>0</v>
      </c>
      <c r="M468" s="18">
        <v>0</v>
      </c>
      <c r="N468" s="18">
        <v>0</v>
      </c>
      <c r="O468" s="18">
        <v>0</v>
      </c>
      <c r="P468" s="18">
        <v>1</v>
      </c>
    </row>
    <row r="469" spans="1:16" x14ac:dyDescent="0.25">
      <c r="A469" s="18">
        <v>2013</v>
      </c>
      <c r="B469" s="18">
        <v>10130000</v>
      </c>
      <c r="C469" s="18" t="s">
        <v>298</v>
      </c>
      <c r="D469" s="18" t="str">
        <f>+VLOOKUP(B469,MAPPING!A:C,3,FALSE)</f>
        <v>CAPITAUX PROPRES</v>
      </c>
      <c r="E469" s="18">
        <v>0</v>
      </c>
      <c r="F469" s="18">
        <v>0</v>
      </c>
      <c r="G469" s="18">
        <v>0</v>
      </c>
      <c r="H469" s="18">
        <v>0</v>
      </c>
      <c r="I469" s="18">
        <v>0</v>
      </c>
      <c r="J469" s="18">
        <v>0</v>
      </c>
      <c r="K469" s="18">
        <v>0</v>
      </c>
      <c r="L469" s="18">
        <v>0</v>
      </c>
      <c r="M469" s="18">
        <v>0</v>
      </c>
      <c r="N469" s="18">
        <v>0</v>
      </c>
      <c r="O469" s="18">
        <v>0</v>
      </c>
    </row>
    <row r="470" spans="1:16" x14ac:dyDescent="0.25">
      <c r="A470" s="18">
        <v>2013</v>
      </c>
      <c r="B470" s="18">
        <v>10420000</v>
      </c>
      <c r="C470" s="18" t="s">
        <v>299</v>
      </c>
      <c r="D470" s="18" t="str">
        <f>+VLOOKUP(B470,MAPPING!A:C,3,FALSE)</f>
        <v>CAPITAUX PROPRES</v>
      </c>
      <c r="E470" s="18">
        <v>0</v>
      </c>
      <c r="F470" s="18">
        <v>0</v>
      </c>
      <c r="G470" s="18">
        <v>0</v>
      </c>
      <c r="H470" s="18">
        <v>0</v>
      </c>
      <c r="I470" s="18">
        <v>0</v>
      </c>
      <c r="J470" s="18">
        <v>0</v>
      </c>
      <c r="K470" s="18">
        <v>0</v>
      </c>
      <c r="L470" s="18">
        <v>0</v>
      </c>
      <c r="M470" s="18">
        <v>0</v>
      </c>
      <c r="N470" s="18">
        <v>0</v>
      </c>
      <c r="O470" s="18">
        <v>0</v>
      </c>
    </row>
    <row r="471" spans="1:16" x14ac:dyDescent="0.25">
      <c r="A471" s="18">
        <v>2013</v>
      </c>
      <c r="B471" s="18">
        <v>10611000</v>
      </c>
      <c r="C471" s="18" t="s">
        <v>300</v>
      </c>
      <c r="D471" s="18" t="str">
        <f>+VLOOKUP(B471,MAPPING!A:C,3,FALSE)</f>
        <v>CAPITAUX PROPRES</v>
      </c>
      <c r="E471" s="18">
        <v>0</v>
      </c>
      <c r="F471" s="18">
        <v>0</v>
      </c>
      <c r="G471" s="18">
        <v>0</v>
      </c>
      <c r="H471" s="18">
        <v>0</v>
      </c>
      <c r="I471" s="18">
        <v>0</v>
      </c>
      <c r="J471" s="18">
        <v>0</v>
      </c>
      <c r="K471" s="18">
        <v>0</v>
      </c>
      <c r="L471" s="18">
        <v>0</v>
      </c>
      <c r="M471" s="18">
        <v>0</v>
      </c>
      <c r="N471" s="18">
        <v>0</v>
      </c>
      <c r="O471" s="18">
        <v>0</v>
      </c>
    </row>
    <row r="472" spans="1:16" x14ac:dyDescent="0.25">
      <c r="A472" s="18">
        <v>2013</v>
      </c>
      <c r="B472" s="18">
        <v>10630000</v>
      </c>
      <c r="C472" s="18" t="s">
        <v>431</v>
      </c>
      <c r="D472" s="18" t="str">
        <f>+VLOOKUP(B472,MAPPING!A:C,3,FALSE)</f>
        <v>CAPITAUX PROPRES</v>
      </c>
      <c r="E472" s="18">
        <v>0</v>
      </c>
      <c r="F472" s="18">
        <v>0</v>
      </c>
      <c r="G472" s="18">
        <v>0</v>
      </c>
      <c r="H472" s="18">
        <v>0</v>
      </c>
      <c r="I472" s="18">
        <v>0</v>
      </c>
      <c r="J472" s="18">
        <v>0</v>
      </c>
      <c r="K472" s="18">
        <v>0</v>
      </c>
      <c r="L472" s="18">
        <v>0</v>
      </c>
      <c r="M472" s="18">
        <v>0</v>
      </c>
      <c r="N472" s="18">
        <v>0</v>
      </c>
      <c r="O472" s="18">
        <v>0</v>
      </c>
    </row>
    <row r="473" spans="1:16" x14ac:dyDescent="0.25">
      <c r="A473" s="18">
        <v>2013</v>
      </c>
      <c r="B473" s="18">
        <v>10648000</v>
      </c>
      <c r="C473" s="18" t="s">
        <v>455</v>
      </c>
      <c r="D473" s="18" t="str">
        <f>+VLOOKUP(B473,MAPPING!A:C,3,FALSE)</f>
        <v>CAPITAUX PROPRES</v>
      </c>
      <c r="E473" s="18">
        <v>0</v>
      </c>
      <c r="F473" s="18">
        <v>0</v>
      </c>
      <c r="G473" s="18">
        <v>0</v>
      </c>
      <c r="H473" s="18">
        <v>0</v>
      </c>
      <c r="I473" s="18">
        <v>0</v>
      </c>
      <c r="J473" s="18">
        <v>0</v>
      </c>
      <c r="K473" s="18">
        <v>0</v>
      </c>
      <c r="L473" s="18">
        <v>0</v>
      </c>
      <c r="M473" s="18">
        <v>0</v>
      </c>
      <c r="N473" s="18">
        <v>0</v>
      </c>
      <c r="O473" s="18">
        <v>0</v>
      </c>
    </row>
    <row r="474" spans="1:16" x14ac:dyDescent="0.25">
      <c r="A474" s="18">
        <v>2013</v>
      </c>
      <c r="B474" s="18">
        <v>11000000</v>
      </c>
      <c r="C474" s="18" t="s">
        <v>301</v>
      </c>
      <c r="D474" s="18" t="str">
        <f>+VLOOKUP(B474,MAPPING!A:C,3,FALSE)</f>
        <v>CAPITAUX PROPRES</v>
      </c>
      <c r="E474" s="18">
        <v>0</v>
      </c>
      <c r="F474" s="18">
        <v>0</v>
      </c>
      <c r="G474" s="18">
        <v>0</v>
      </c>
      <c r="H474" s="18">
        <v>0</v>
      </c>
      <c r="I474" s="18">
        <v>0</v>
      </c>
      <c r="J474" s="18">
        <v>0</v>
      </c>
      <c r="K474" s="18">
        <v>0</v>
      </c>
      <c r="L474" s="18">
        <v>0</v>
      </c>
      <c r="M474" s="18">
        <v>0</v>
      </c>
      <c r="N474" s="18">
        <v>0</v>
      </c>
      <c r="O474" s="18">
        <v>0</v>
      </c>
    </row>
    <row r="475" spans="1:16" x14ac:dyDescent="0.25">
      <c r="A475" s="18">
        <v>2013</v>
      </c>
      <c r="B475" s="18">
        <v>12910000</v>
      </c>
      <c r="C475" s="18" t="s">
        <v>302</v>
      </c>
      <c r="D475" s="18" t="str">
        <f>+VLOOKUP(B475,MAPPING!A:C,3,FALSE)</f>
        <v>CAPITAUX PROPRES</v>
      </c>
      <c r="E475" s="18">
        <v>0</v>
      </c>
      <c r="F475" s="18">
        <v>0</v>
      </c>
      <c r="G475" s="18">
        <v>0</v>
      </c>
      <c r="H475" s="18">
        <v>0</v>
      </c>
      <c r="I475" s="18">
        <v>0</v>
      </c>
      <c r="J475" s="18">
        <v>0</v>
      </c>
      <c r="K475" s="18">
        <v>0</v>
      </c>
      <c r="L475" s="18">
        <v>0</v>
      </c>
      <c r="M475" s="18">
        <v>0</v>
      </c>
      <c r="N475" s="18">
        <v>0</v>
      </c>
      <c r="O475" s="18">
        <v>0</v>
      </c>
    </row>
    <row r="476" spans="1:16" x14ac:dyDescent="0.25">
      <c r="A476" s="18">
        <v>2013</v>
      </c>
      <c r="B476" s="18">
        <v>15150000</v>
      </c>
      <c r="C476" s="18" t="s">
        <v>303</v>
      </c>
      <c r="D476" s="18" t="str">
        <f>+VLOOKUP(B476,MAPPING!A:C,3,FALSE)</f>
        <v>PROVISIONS</v>
      </c>
      <c r="E476" s="18">
        <v>108.32</v>
      </c>
      <c r="F476" s="18">
        <v>208.32</v>
      </c>
      <c r="G476" s="18">
        <v>308.32</v>
      </c>
      <c r="H476" s="18">
        <v>408.32</v>
      </c>
      <c r="I476" s="18">
        <v>508.32</v>
      </c>
      <c r="J476" s="18">
        <v>608.31999999999994</v>
      </c>
      <c r="K476" s="18">
        <v>708.31999999999994</v>
      </c>
      <c r="L476" s="18">
        <v>808.31999999999994</v>
      </c>
      <c r="M476" s="18">
        <v>908.31999999999994</v>
      </c>
      <c r="N476" s="18">
        <v>1008.3199999999999</v>
      </c>
      <c r="O476" s="18">
        <v>1108.32</v>
      </c>
    </row>
    <row r="477" spans="1:16" x14ac:dyDescent="0.25">
      <c r="A477" s="18">
        <v>2013</v>
      </c>
      <c r="B477" s="18">
        <v>16490000</v>
      </c>
      <c r="C477" s="18" t="s">
        <v>573</v>
      </c>
      <c r="D477" s="18" t="str">
        <f>+VLOOKUP(B477,MAPPING!A:C,3,FALSE)</f>
        <v>EMPRUNTS</v>
      </c>
      <c r="E477" s="18">
        <v>0</v>
      </c>
      <c r="F477" s="18">
        <v>0</v>
      </c>
      <c r="G477" s="18">
        <v>0</v>
      </c>
      <c r="H477" s="18">
        <v>0</v>
      </c>
      <c r="I477" s="18">
        <v>0</v>
      </c>
      <c r="J477" s="18">
        <v>0</v>
      </c>
      <c r="K477" s="18">
        <v>0</v>
      </c>
      <c r="L477" s="18">
        <v>0</v>
      </c>
      <c r="M477" s="18">
        <v>0</v>
      </c>
      <c r="N477" s="18">
        <v>0</v>
      </c>
      <c r="O477" s="18">
        <v>0</v>
      </c>
    </row>
    <row r="478" spans="1:16" x14ac:dyDescent="0.25">
      <c r="A478" s="18">
        <v>2013</v>
      </c>
      <c r="B478" s="18">
        <v>16491000</v>
      </c>
      <c r="C478" s="18" t="s">
        <v>574</v>
      </c>
      <c r="D478" s="18" t="str">
        <f>+VLOOKUP(B478,MAPPING!A:C,3,FALSE)</f>
        <v>EMPRUNTS</v>
      </c>
      <c r="E478" s="18">
        <v>820534</v>
      </c>
      <c r="F478" s="18">
        <v>820634</v>
      </c>
      <c r="G478" s="18">
        <v>820734</v>
      </c>
      <c r="H478" s="18">
        <v>820834</v>
      </c>
      <c r="I478" s="18">
        <v>820934</v>
      </c>
      <c r="J478" s="18">
        <v>821034</v>
      </c>
      <c r="K478" s="18">
        <v>821134</v>
      </c>
      <c r="L478" s="18">
        <v>821234</v>
      </c>
      <c r="M478" s="18">
        <v>821334</v>
      </c>
      <c r="N478" s="18">
        <v>821434</v>
      </c>
      <c r="O478" s="18">
        <v>821534</v>
      </c>
    </row>
    <row r="479" spans="1:16" x14ac:dyDescent="0.25">
      <c r="A479" s="18">
        <v>2013</v>
      </c>
      <c r="B479" s="18">
        <v>16884000</v>
      </c>
      <c r="C479" s="18" t="s">
        <v>432</v>
      </c>
      <c r="D479" s="18" t="str">
        <f>+VLOOKUP(B479,MAPPING!A:C,3,FALSE)</f>
        <v>EMPRUNTS</v>
      </c>
      <c r="E479" s="18">
        <v>4616.6899999999996</v>
      </c>
      <c r="F479" s="18">
        <v>4716.6899999999996</v>
      </c>
      <c r="G479" s="18">
        <v>4816.6899999999996</v>
      </c>
      <c r="H479" s="18">
        <v>4916.6899999999996</v>
      </c>
      <c r="I479" s="18">
        <v>5016.6899999999996</v>
      </c>
      <c r="J479" s="18">
        <v>5116.6899999999996</v>
      </c>
      <c r="K479" s="18">
        <v>5216.6899999999996</v>
      </c>
      <c r="L479" s="18">
        <v>5316.69</v>
      </c>
      <c r="M479" s="18">
        <v>5416.69</v>
      </c>
      <c r="N479" s="18">
        <v>5516.69</v>
      </c>
      <c r="O479" s="18">
        <v>5616.69</v>
      </c>
    </row>
    <row r="480" spans="1:16" x14ac:dyDescent="0.25">
      <c r="A480" s="18">
        <v>2013</v>
      </c>
      <c r="B480" s="18">
        <v>20500100</v>
      </c>
      <c r="C480" s="18" t="s">
        <v>304</v>
      </c>
      <c r="D480" s="18" t="str">
        <f>+VLOOKUP(B480,MAPPING!A:C,3,FALSE)</f>
        <v>ACTIFS</v>
      </c>
      <c r="E480" s="18">
        <v>0</v>
      </c>
      <c r="F480" s="18">
        <v>0</v>
      </c>
      <c r="G480" s="18">
        <v>0</v>
      </c>
      <c r="H480" s="18">
        <v>0</v>
      </c>
      <c r="I480" s="18">
        <v>0</v>
      </c>
      <c r="J480" s="18">
        <v>0</v>
      </c>
      <c r="K480" s="18">
        <v>0</v>
      </c>
      <c r="L480" s="18">
        <v>0</v>
      </c>
      <c r="M480" s="18">
        <v>0</v>
      </c>
      <c r="N480" s="18">
        <v>0</v>
      </c>
      <c r="O480" s="18">
        <v>0</v>
      </c>
    </row>
    <row r="481" spans="1:15" x14ac:dyDescent="0.25">
      <c r="A481" s="18">
        <v>2013</v>
      </c>
      <c r="B481" s="18">
        <v>20500300</v>
      </c>
      <c r="C481" s="18" t="s">
        <v>305</v>
      </c>
      <c r="D481" s="18" t="str">
        <f>+VLOOKUP(B481,MAPPING!A:C,3,FALSE)</f>
        <v>ACTIFS</v>
      </c>
      <c r="E481" s="18">
        <v>0</v>
      </c>
      <c r="F481" s="18">
        <v>0</v>
      </c>
      <c r="G481" s="18">
        <v>0</v>
      </c>
      <c r="H481" s="18">
        <v>0</v>
      </c>
      <c r="I481" s="18">
        <v>0</v>
      </c>
      <c r="J481" s="18">
        <v>0</v>
      </c>
      <c r="K481" s="18">
        <v>0</v>
      </c>
      <c r="L481" s="18">
        <v>0</v>
      </c>
      <c r="M481" s="18">
        <v>0</v>
      </c>
      <c r="N481" s="18">
        <v>0</v>
      </c>
      <c r="O481" s="18">
        <v>0</v>
      </c>
    </row>
    <row r="482" spans="1:15" x14ac:dyDescent="0.25">
      <c r="A482" s="18">
        <v>2013</v>
      </c>
      <c r="B482" s="18">
        <v>20500500</v>
      </c>
      <c r="C482" s="18" t="s">
        <v>306</v>
      </c>
      <c r="D482" s="18" t="str">
        <f>+VLOOKUP(B482,MAPPING!A:C,3,FALSE)</f>
        <v>ACTIFS</v>
      </c>
      <c r="E482" s="18">
        <v>0</v>
      </c>
      <c r="F482" s="18">
        <v>0</v>
      </c>
      <c r="G482" s="18">
        <v>0</v>
      </c>
      <c r="H482" s="18">
        <v>0</v>
      </c>
      <c r="I482" s="18">
        <v>0</v>
      </c>
      <c r="J482" s="18">
        <v>0</v>
      </c>
      <c r="K482" s="18">
        <v>0</v>
      </c>
      <c r="L482" s="18">
        <v>0</v>
      </c>
      <c r="M482" s="18">
        <v>0</v>
      </c>
      <c r="N482" s="18">
        <v>0</v>
      </c>
      <c r="O482" s="18">
        <v>0</v>
      </c>
    </row>
    <row r="483" spans="1:15" x14ac:dyDescent="0.25">
      <c r="A483" s="18">
        <v>2013</v>
      </c>
      <c r="B483" s="18">
        <v>20510000</v>
      </c>
      <c r="C483" s="18" t="s">
        <v>307</v>
      </c>
      <c r="D483" s="18" t="str">
        <f>+VLOOKUP(B483,MAPPING!A:C,3,FALSE)</f>
        <v>ACTIFS</v>
      </c>
      <c r="E483" s="18">
        <v>4935.7</v>
      </c>
      <c r="F483" s="18">
        <v>5035.7</v>
      </c>
      <c r="G483" s="18">
        <v>5135.7</v>
      </c>
      <c r="H483" s="18">
        <v>5235.7</v>
      </c>
      <c r="I483" s="18">
        <v>5335.7</v>
      </c>
      <c r="J483" s="18">
        <v>5435.7</v>
      </c>
      <c r="K483" s="18">
        <v>5535.7</v>
      </c>
      <c r="L483" s="18">
        <v>5635.7</v>
      </c>
      <c r="M483" s="18">
        <v>5735.7</v>
      </c>
      <c r="N483" s="18">
        <v>5835.7</v>
      </c>
      <c r="O483" s="18">
        <v>5935.7</v>
      </c>
    </row>
    <row r="484" spans="1:15" x14ac:dyDescent="0.25">
      <c r="A484" s="18">
        <v>2013</v>
      </c>
      <c r="B484" s="18">
        <v>21450000</v>
      </c>
      <c r="C484" s="18" t="s">
        <v>433</v>
      </c>
      <c r="D484" s="18" t="str">
        <f>+VLOOKUP(B484,MAPPING!A:C,3,FALSE)</f>
        <v>ACTIFS</v>
      </c>
      <c r="E484" s="18">
        <v>0</v>
      </c>
      <c r="F484" s="18">
        <v>0</v>
      </c>
      <c r="G484" s="18">
        <v>0</v>
      </c>
      <c r="H484" s="18">
        <v>0</v>
      </c>
      <c r="I484" s="18">
        <v>0</v>
      </c>
      <c r="J484" s="18">
        <v>0</v>
      </c>
      <c r="K484" s="18">
        <v>0</v>
      </c>
      <c r="L484" s="18">
        <v>0</v>
      </c>
      <c r="M484" s="18">
        <v>0</v>
      </c>
      <c r="N484" s="18">
        <v>0</v>
      </c>
      <c r="O484" s="18">
        <v>0</v>
      </c>
    </row>
    <row r="485" spans="1:15" x14ac:dyDescent="0.25">
      <c r="A485" s="18">
        <v>2013</v>
      </c>
      <c r="B485" s="18">
        <v>21530000</v>
      </c>
      <c r="C485" s="18" t="s">
        <v>308</v>
      </c>
      <c r="D485" s="18" t="str">
        <f>+VLOOKUP(B485,MAPPING!A:C,3,FALSE)</f>
        <v>ACTIFS</v>
      </c>
      <c r="E485" s="18">
        <v>0</v>
      </c>
      <c r="F485" s="18">
        <v>0</v>
      </c>
      <c r="G485" s="18">
        <v>0</v>
      </c>
      <c r="H485" s="18">
        <v>0</v>
      </c>
      <c r="I485" s="18">
        <v>0</v>
      </c>
      <c r="J485" s="18">
        <v>0</v>
      </c>
      <c r="K485" s="18">
        <v>0</v>
      </c>
      <c r="L485" s="18">
        <v>0</v>
      </c>
      <c r="M485" s="18">
        <v>0</v>
      </c>
      <c r="N485" s="18">
        <v>0</v>
      </c>
      <c r="O485" s="18">
        <v>0</v>
      </c>
    </row>
    <row r="486" spans="1:15" x14ac:dyDescent="0.25">
      <c r="A486" s="18">
        <v>2013</v>
      </c>
      <c r="B486" s="18">
        <v>21540000</v>
      </c>
      <c r="C486" s="18" t="s">
        <v>309</v>
      </c>
      <c r="D486" s="18" t="str">
        <f>+VLOOKUP(B486,MAPPING!A:C,3,FALSE)</f>
        <v>ACTIFS</v>
      </c>
      <c r="E486" s="18">
        <v>0</v>
      </c>
      <c r="F486" s="18">
        <v>0</v>
      </c>
      <c r="G486" s="18">
        <v>0</v>
      </c>
      <c r="H486" s="18">
        <v>0</v>
      </c>
      <c r="I486" s="18">
        <v>0</v>
      </c>
      <c r="J486" s="18">
        <v>0</v>
      </c>
      <c r="K486" s="18">
        <v>0</v>
      </c>
      <c r="L486" s="18">
        <v>0</v>
      </c>
      <c r="M486" s="18">
        <v>0</v>
      </c>
      <c r="N486" s="18">
        <v>0</v>
      </c>
      <c r="O486" s="18">
        <v>0</v>
      </c>
    </row>
    <row r="487" spans="1:15" x14ac:dyDescent="0.25">
      <c r="A487" s="18">
        <v>2013</v>
      </c>
      <c r="B487" s="18">
        <v>21810000</v>
      </c>
      <c r="C487" s="18" t="s">
        <v>310</v>
      </c>
      <c r="D487" s="18" t="str">
        <f>+VLOOKUP(B487,MAPPING!A:C,3,FALSE)</f>
        <v>ACTIFS</v>
      </c>
      <c r="E487" s="18">
        <v>0</v>
      </c>
      <c r="F487" s="18">
        <v>0</v>
      </c>
      <c r="G487" s="18">
        <v>0</v>
      </c>
      <c r="H487" s="18">
        <v>0</v>
      </c>
      <c r="I487" s="18">
        <v>0</v>
      </c>
      <c r="J487" s="18">
        <v>0</v>
      </c>
      <c r="K487" s="18">
        <v>0</v>
      </c>
      <c r="L487" s="18">
        <v>0</v>
      </c>
      <c r="M487" s="18">
        <v>0</v>
      </c>
      <c r="N487" s="18">
        <v>0</v>
      </c>
      <c r="O487" s="18">
        <v>0</v>
      </c>
    </row>
    <row r="488" spans="1:15" x14ac:dyDescent="0.25">
      <c r="A488" s="18">
        <v>2013</v>
      </c>
      <c r="B488" s="18">
        <v>21820000</v>
      </c>
      <c r="C488" s="18" t="s">
        <v>311</v>
      </c>
      <c r="D488" s="18" t="str">
        <f>+VLOOKUP(B488,MAPPING!A:C,3,FALSE)</f>
        <v>ACTIFS</v>
      </c>
      <c r="E488" s="18">
        <v>0</v>
      </c>
      <c r="F488" s="18">
        <v>0</v>
      </c>
      <c r="G488" s="18">
        <v>0</v>
      </c>
      <c r="H488" s="18">
        <v>0</v>
      </c>
      <c r="I488" s="18">
        <v>0</v>
      </c>
      <c r="J488" s="18">
        <v>0</v>
      </c>
      <c r="K488" s="18">
        <v>0</v>
      </c>
      <c r="L488" s="18">
        <v>0</v>
      </c>
      <c r="M488" s="18">
        <v>0</v>
      </c>
      <c r="N488" s="18">
        <v>0</v>
      </c>
      <c r="O488" s="18">
        <v>0</v>
      </c>
    </row>
    <row r="489" spans="1:15" x14ac:dyDescent="0.25">
      <c r="A489" s="18">
        <v>2013</v>
      </c>
      <c r="B489" s="18">
        <v>21830000</v>
      </c>
      <c r="C489" s="18" t="s">
        <v>312</v>
      </c>
      <c r="D489" s="18" t="str">
        <f>+VLOOKUP(B489,MAPPING!A:C,3,FALSE)</f>
        <v>ACTIFS</v>
      </c>
      <c r="E489" s="18">
        <v>-1745.65</v>
      </c>
      <c r="F489" s="18">
        <v>-1645.65</v>
      </c>
      <c r="G489" s="18">
        <v>-1545.65</v>
      </c>
      <c r="H489" s="18">
        <v>-1445.65</v>
      </c>
      <c r="I489" s="18">
        <v>-1345.65</v>
      </c>
      <c r="J489" s="18">
        <v>-1245.6500000000001</v>
      </c>
      <c r="K489" s="18">
        <v>-1145.6500000000001</v>
      </c>
      <c r="L489" s="18">
        <v>-1045.6500000000001</v>
      </c>
      <c r="M489" s="18">
        <v>-945.65000000000009</v>
      </c>
      <c r="N489" s="18">
        <v>-845.65000000000009</v>
      </c>
      <c r="O489" s="18">
        <v>-745.65000000000009</v>
      </c>
    </row>
    <row r="490" spans="1:15" x14ac:dyDescent="0.25">
      <c r="A490" s="18">
        <v>2013</v>
      </c>
      <c r="B490" s="18">
        <v>21840000</v>
      </c>
      <c r="C490" s="18" t="s">
        <v>313</v>
      </c>
      <c r="D490" s="18" t="str">
        <f>+VLOOKUP(B490,MAPPING!A:C,3,FALSE)</f>
        <v>ACTIFS</v>
      </c>
      <c r="E490" s="18">
        <v>0</v>
      </c>
      <c r="F490" s="18">
        <v>0</v>
      </c>
      <c r="G490" s="18">
        <v>0</v>
      </c>
      <c r="H490" s="18">
        <v>0</v>
      </c>
      <c r="I490" s="18">
        <v>0</v>
      </c>
      <c r="J490" s="18">
        <v>0</v>
      </c>
      <c r="K490" s="18">
        <v>0</v>
      </c>
      <c r="L490" s="18">
        <v>0</v>
      </c>
      <c r="M490" s="18">
        <v>0</v>
      </c>
      <c r="N490" s="18">
        <v>0</v>
      </c>
      <c r="O490" s="18">
        <v>0</v>
      </c>
    </row>
    <row r="491" spans="1:15" x14ac:dyDescent="0.25">
      <c r="A491" s="18">
        <v>2013</v>
      </c>
      <c r="B491" s="18">
        <v>21841000</v>
      </c>
      <c r="C491" s="18" t="s">
        <v>314</v>
      </c>
      <c r="D491" s="18" t="str">
        <f>+VLOOKUP(B491,MAPPING!A:C,3,FALSE)</f>
        <v>ACTIFS</v>
      </c>
      <c r="E491" s="18">
        <v>0</v>
      </c>
      <c r="F491" s="18">
        <v>0</v>
      </c>
      <c r="G491" s="18">
        <v>0</v>
      </c>
      <c r="H491" s="18">
        <v>0</v>
      </c>
      <c r="I491" s="18">
        <v>0</v>
      </c>
      <c r="J491" s="18">
        <v>0</v>
      </c>
      <c r="K491" s="18">
        <v>0</v>
      </c>
      <c r="L491" s="18">
        <v>0</v>
      </c>
      <c r="M491" s="18">
        <v>0</v>
      </c>
      <c r="N491" s="18">
        <v>0</v>
      </c>
      <c r="O491" s="18">
        <v>0</v>
      </c>
    </row>
    <row r="492" spans="1:15" x14ac:dyDescent="0.25">
      <c r="A492" s="18">
        <v>2013</v>
      </c>
      <c r="B492" s="18">
        <v>23710000</v>
      </c>
      <c r="C492" s="18" t="s">
        <v>315</v>
      </c>
      <c r="D492" s="18" t="str">
        <f>+VLOOKUP(B492,MAPPING!A:C,3,FALSE)</f>
        <v>ACTIFS</v>
      </c>
      <c r="E492" s="18">
        <v>306.35000000000002</v>
      </c>
      <c r="F492" s="18">
        <v>406.35</v>
      </c>
      <c r="G492" s="18">
        <v>506.35</v>
      </c>
      <c r="H492" s="18">
        <v>606.35</v>
      </c>
      <c r="I492" s="18">
        <v>706.35</v>
      </c>
      <c r="J492" s="18">
        <v>806.35</v>
      </c>
      <c r="K492" s="18">
        <v>906.35</v>
      </c>
      <c r="L492" s="18">
        <v>1006.35</v>
      </c>
      <c r="M492" s="18">
        <v>1106.3499999999999</v>
      </c>
      <c r="N492" s="18">
        <v>1206.3499999999999</v>
      </c>
      <c r="O492" s="18">
        <v>1306.3499999999999</v>
      </c>
    </row>
    <row r="493" spans="1:15" x14ac:dyDescent="0.25">
      <c r="A493" s="18">
        <v>2013</v>
      </c>
      <c r="B493" s="18">
        <v>26100000</v>
      </c>
      <c r="C493" s="18" t="s">
        <v>316</v>
      </c>
      <c r="D493" s="18" t="str">
        <f>+VLOOKUP(B493,MAPPING!A:C,3,FALSE)</f>
        <v>PARTICIPATIONS</v>
      </c>
      <c r="E493" s="18">
        <v>0</v>
      </c>
      <c r="F493" s="18">
        <v>0</v>
      </c>
      <c r="G493" s="18">
        <v>0</v>
      </c>
      <c r="H493" s="18">
        <v>0</v>
      </c>
      <c r="I493" s="18">
        <v>0</v>
      </c>
      <c r="J493" s="18">
        <v>0</v>
      </c>
      <c r="K493" s="18">
        <v>0</v>
      </c>
      <c r="L493" s="18">
        <v>0</v>
      </c>
      <c r="M493" s="18">
        <v>0</v>
      </c>
      <c r="N493" s="18">
        <v>0</v>
      </c>
      <c r="O493" s="18">
        <v>0</v>
      </c>
    </row>
    <row r="494" spans="1:15" x14ac:dyDescent="0.25">
      <c r="A494" s="18">
        <v>2013</v>
      </c>
      <c r="B494" s="18">
        <v>26710000</v>
      </c>
      <c r="C494" s="18" t="s">
        <v>317</v>
      </c>
      <c r="D494" s="18" t="str">
        <f>+VLOOKUP(B494,MAPPING!A:C,3,FALSE)</f>
        <v>PARTICIPATIONS</v>
      </c>
      <c r="E494" s="18">
        <v>-3566.69</v>
      </c>
      <c r="F494" s="18">
        <v>-3466.69</v>
      </c>
      <c r="G494" s="18">
        <v>-3366.69</v>
      </c>
      <c r="H494" s="18">
        <v>-3266.69</v>
      </c>
      <c r="I494" s="18">
        <v>-3166.69</v>
      </c>
      <c r="J494" s="18">
        <v>-3066.69</v>
      </c>
      <c r="K494" s="18">
        <v>-2966.69</v>
      </c>
      <c r="L494" s="18">
        <v>-2866.69</v>
      </c>
      <c r="M494" s="18">
        <v>-2766.69</v>
      </c>
      <c r="N494" s="18">
        <v>-2666.69</v>
      </c>
      <c r="O494" s="18">
        <v>-2566.69</v>
      </c>
    </row>
    <row r="495" spans="1:15" x14ac:dyDescent="0.25">
      <c r="A495" s="18">
        <v>2013</v>
      </c>
      <c r="B495" s="18">
        <v>27500000</v>
      </c>
      <c r="C495" s="18" t="s">
        <v>318</v>
      </c>
      <c r="D495" s="18" t="str">
        <f>+VLOOKUP(B495,MAPPING!A:C,3,FALSE)</f>
        <v>PARTICIPATIONS</v>
      </c>
      <c r="E495" s="18">
        <v>-567.82000000000005</v>
      </c>
      <c r="F495" s="18">
        <v>-467.82000000000005</v>
      </c>
      <c r="G495" s="18">
        <v>-367.82000000000005</v>
      </c>
      <c r="H495" s="18">
        <v>-267.82000000000005</v>
      </c>
      <c r="I495" s="18">
        <v>-167.82000000000005</v>
      </c>
      <c r="J495" s="18">
        <v>-67.82000000000005</v>
      </c>
      <c r="K495" s="18">
        <v>32.17999999999995</v>
      </c>
      <c r="L495" s="18">
        <v>132.17999999999995</v>
      </c>
      <c r="M495" s="18">
        <v>232.17999999999995</v>
      </c>
      <c r="N495" s="18">
        <v>332.17999999999995</v>
      </c>
      <c r="O495" s="18">
        <v>432.17999999999995</v>
      </c>
    </row>
    <row r="496" spans="1:15" x14ac:dyDescent="0.25">
      <c r="A496" s="18">
        <v>2013</v>
      </c>
      <c r="B496" s="18">
        <v>27600000</v>
      </c>
      <c r="C496" s="18" t="s">
        <v>319</v>
      </c>
      <c r="D496" s="18" t="str">
        <f>+VLOOKUP(B496,MAPPING!A:C,3,FALSE)</f>
        <v>PARTICIPATIONS</v>
      </c>
      <c r="E496" s="18">
        <v>0</v>
      </c>
      <c r="F496" s="18">
        <v>0</v>
      </c>
      <c r="G496" s="18">
        <v>0</v>
      </c>
      <c r="H496" s="18">
        <v>0</v>
      </c>
      <c r="I496" s="18">
        <v>0</v>
      </c>
      <c r="J496" s="18">
        <v>0</v>
      </c>
      <c r="K496" s="18">
        <v>0</v>
      </c>
      <c r="L496" s="18">
        <v>0</v>
      </c>
      <c r="M496" s="18">
        <v>0</v>
      </c>
      <c r="N496" s="18">
        <v>0</v>
      </c>
      <c r="O496" s="18">
        <v>0</v>
      </c>
    </row>
    <row r="497" spans="1:15" x14ac:dyDescent="0.25">
      <c r="A497" s="18">
        <v>2013</v>
      </c>
      <c r="B497" s="18">
        <v>28050010</v>
      </c>
      <c r="C497" s="18" t="s">
        <v>320</v>
      </c>
      <c r="D497" s="18" t="str">
        <f>+VLOOKUP(B497,MAPPING!A:C,3,FALSE)</f>
        <v>DAM</v>
      </c>
      <c r="E497" s="18">
        <v>-86295.02</v>
      </c>
      <c r="F497" s="18">
        <v>-86195.02</v>
      </c>
      <c r="G497" s="18">
        <v>-86095.02</v>
      </c>
      <c r="H497" s="18">
        <v>-85995.02</v>
      </c>
      <c r="I497" s="18">
        <v>-85895.02</v>
      </c>
      <c r="J497" s="18">
        <v>-85795.02</v>
      </c>
      <c r="K497" s="18">
        <v>-85695.02</v>
      </c>
      <c r="L497" s="18">
        <v>-85595.02</v>
      </c>
      <c r="M497" s="18">
        <v>-85495.02</v>
      </c>
      <c r="N497" s="18">
        <v>-85395.02</v>
      </c>
      <c r="O497" s="18">
        <v>-85295.02</v>
      </c>
    </row>
    <row r="498" spans="1:15" x14ac:dyDescent="0.25">
      <c r="A498" s="18">
        <v>2013</v>
      </c>
      <c r="B498" s="18">
        <v>28050030</v>
      </c>
      <c r="C498" s="18" t="s">
        <v>321</v>
      </c>
      <c r="D498" s="18" t="str">
        <f>+VLOOKUP(B498,MAPPING!A:C,3,FALSE)</f>
        <v>DAM</v>
      </c>
      <c r="E498" s="18">
        <v>-2527.56</v>
      </c>
      <c r="F498" s="18">
        <v>-2427.56</v>
      </c>
      <c r="G498" s="18">
        <v>-2327.56</v>
      </c>
      <c r="H498" s="18">
        <v>-2227.56</v>
      </c>
      <c r="I498" s="18">
        <v>-2127.56</v>
      </c>
      <c r="J498" s="18">
        <v>-2027.56</v>
      </c>
      <c r="K498" s="18">
        <v>-1927.56</v>
      </c>
      <c r="L498" s="18">
        <v>-1827.56</v>
      </c>
      <c r="M498" s="18">
        <v>-1727.56</v>
      </c>
      <c r="N498" s="18">
        <v>-1627.56</v>
      </c>
      <c r="O498" s="18">
        <v>-1527.56</v>
      </c>
    </row>
    <row r="499" spans="1:15" x14ac:dyDescent="0.25">
      <c r="A499" s="18">
        <v>2013</v>
      </c>
      <c r="B499" s="18">
        <v>28051000</v>
      </c>
      <c r="C499" s="18" t="s">
        <v>322</v>
      </c>
      <c r="D499" s="18" t="str">
        <f>+VLOOKUP(B499,MAPPING!A:C,3,FALSE)</f>
        <v>DAM</v>
      </c>
      <c r="E499" s="18">
        <v>-9984.99</v>
      </c>
      <c r="F499" s="18">
        <v>-9884.99</v>
      </c>
      <c r="G499" s="18">
        <v>-9784.99</v>
      </c>
      <c r="H499" s="18">
        <v>-9684.99</v>
      </c>
      <c r="I499" s="18">
        <v>-9584.99</v>
      </c>
      <c r="J499" s="18">
        <v>-9484.99</v>
      </c>
      <c r="K499" s="18">
        <v>-9384.99</v>
      </c>
      <c r="L499" s="18">
        <v>-9284.99</v>
      </c>
      <c r="M499" s="18">
        <v>-9184.99</v>
      </c>
      <c r="N499" s="18">
        <v>-9084.99</v>
      </c>
      <c r="O499" s="18">
        <v>-8984.99</v>
      </c>
    </row>
    <row r="500" spans="1:15" x14ac:dyDescent="0.25">
      <c r="A500" s="18">
        <v>2013</v>
      </c>
      <c r="B500" s="18">
        <v>28145000</v>
      </c>
      <c r="C500" s="18" t="s">
        <v>434</v>
      </c>
      <c r="D500" s="18" t="str">
        <f>+VLOOKUP(B500,MAPPING!A:C,3,FALSE)</f>
        <v>DAM</v>
      </c>
      <c r="E500" s="18">
        <v>0</v>
      </c>
      <c r="F500" s="18">
        <v>0</v>
      </c>
      <c r="G500" s="18">
        <v>0</v>
      </c>
      <c r="H500" s="18">
        <v>0</v>
      </c>
      <c r="I500" s="18">
        <v>0</v>
      </c>
      <c r="J500" s="18">
        <v>0</v>
      </c>
      <c r="K500" s="18">
        <v>0</v>
      </c>
      <c r="L500" s="18">
        <v>0</v>
      </c>
      <c r="M500" s="18">
        <v>0</v>
      </c>
      <c r="N500" s="18">
        <v>0</v>
      </c>
      <c r="O500" s="18">
        <v>0</v>
      </c>
    </row>
    <row r="501" spans="1:15" x14ac:dyDescent="0.25">
      <c r="A501" s="18">
        <v>2013</v>
      </c>
      <c r="B501" s="18">
        <v>28153000</v>
      </c>
      <c r="C501" s="18" t="s">
        <v>323</v>
      </c>
      <c r="D501" s="18" t="str">
        <f>+VLOOKUP(B501,MAPPING!A:C,3,FALSE)</f>
        <v>DAM</v>
      </c>
      <c r="E501" s="18">
        <v>-1186.02</v>
      </c>
      <c r="F501" s="18">
        <v>-1086.02</v>
      </c>
      <c r="G501" s="18">
        <v>-986.02</v>
      </c>
      <c r="H501" s="18">
        <v>-886.02</v>
      </c>
      <c r="I501" s="18">
        <v>-786.02</v>
      </c>
      <c r="J501" s="18">
        <v>-686.02</v>
      </c>
      <c r="K501" s="18">
        <v>-586.02</v>
      </c>
      <c r="L501" s="18">
        <v>-486.02</v>
      </c>
      <c r="M501" s="18">
        <v>-386.02</v>
      </c>
      <c r="N501" s="18">
        <v>-286.02</v>
      </c>
      <c r="O501" s="18">
        <v>-186.01999999999998</v>
      </c>
    </row>
    <row r="502" spans="1:15" x14ac:dyDescent="0.25">
      <c r="A502" s="18">
        <v>2013</v>
      </c>
      <c r="B502" s="18">
        <v>28154000</v>
      </c>
      <c r="C502" s="18" t="s">
        <v>324</v>
      </c>
      <c r="D502" s="18" t="str">
        <f>+VLOOKUP(B502,MAPPING!A:C,3,FALSE)</f>
        <v>DAM</v>
      </c>
      <c r="E502" s="18">
        <v>-4338.0200000000004</v>
      </c>
      <c r="F502" s="18">
        <v>-4238.0200000000004</v>
      </c>
      <c r="G502" s="18">
        <v>-4138.0200000000004</v>
      </c>
      <c r="H502" s="18">
        <v>-4038.0200000000004</v>
      </c>
      <c r="I502" s="18">
        <v>-3938.0200000000004</v>
      </c>
      <c r="J502" s="18">
        <v>-3838.0200000000004</v>
      </c>
      <c r="K502" s="18">
        <v>-3738.0200000000004</v>
      </c>
      <c r="L502" s="18">
        <v>-3638.0200000000004</v>
      </c>
      <c r="M502" s="18">
        <v>-3538.0200000000004</v>
      </c>
      <c r="N502" s="18">
        <v>-3438.0200000000004</v>
      </c>
      <c r="O502" s="18">
        <v>-3338.0200000000004</v>
      </c>
    </row>
    <row r="503" spans="1:15" x14ac:dyDescent="0.25">
      <c r="A503" s="18">
        <v>2013</v>
      </c>
      <c r="B503" s="18">
        <v>28181000</v>
      </c>
      <c r="C503" s="18" t="s">
        <v>325</v>
      </c>
      <c r="D503" s="18" t="str">
        <f>+VLOOKUP(B503,MAPPING!A:C,3,FALSE)</f>
        <v>DAM</v>
      </c>
      <c r="E503" s="18">
        <v>-10110.469999999999</v>
      </c>
      <c r="F503" s="18">
        <v>-10010.469999999999</v>
      </c>
      <c r="G503" s="18">
        <v>-9910.4699999999993</v>
      </c>
      <c r="H503" s="18">
        <v>-9810.4699999999993</v>
      </c>
      <c r="I503" s="18">
        <v>-9710.4699999999993</v>
      </c>
      <c r="J503" s="18">
        <v>-9610.4699999999993</v>
      </c>
      <c r="K503" s="18">
        <v>-9510.4699999999993</v>
      </c>
      <c r="L503" s="18">
        <v>-9410.4699999999993</v>
      </c>
      <c r="M503" s="18">
        <v>-9310.4699999999993</v>
      </c>
      <c r="N503" s="18">
        <v>-9210.4699999999993</v>
      </c>
      <c r="O503" s="18">
        <v>-9110.4699999999993</v>
      </c>
    </row>
    <row r="504" spans="1:15" x14ac:dyDescent="0.25">
      <c r="A504" s="18">
        <v>2013</v>
      </c>
      <c r="B504" s="18">
        <v>28182000</v>
      </c>
      <c r="C504" s="18" t="s">
        <v>326</v>
      </c>
      <c r="D504" s="18" t="str">
        <f>+VLOOKUP(B504,MAPPING!A:C,3,FALSE)</f>
        <v>DAM</v>
      </c>
      <c r="E504" s="18">
        <v>-6823.42</v>
      </c>
      <c r="F504" s="18">
        <v>-6723.42</v>
      </c>
      <c r="G504" s="18">
        <v>-6623.42</v>
      </c>
      <c r="H504" s="18">
        <v>-6523.42</v>
      </c>
      <c r="I504" s="18">
        <v>-6423.42</v>
      </c>
      <c r="J504" s="18">
        <v>-6323.42</v>
      </c>
      <c r="K504" s="18">
        <v>-6223.42</v>
      </c>
      <c r="L504" s="18">
        <v>-6123.42</v>
      </c>
      <c r="M504" s="18">
        <v>-6023.42</v>
      </c>
      <c r="N504" s="18">
        <v>-5923.42</v>
      </c>
      <c r="O504" s="18">
        <v>-5823.42</v>
      </c>
    </row>
    <row r="505" spans="1:15" x14ac:dyDescent="0.25">
      <c r="A505" s="18">
        <v>2013</v>
      </c>
      <c r="B505" s="18">
        <v>28183000</v>
      </c>
      <c r="C505" s="18" t="s">
        <v>327</v>
      </c>
      <c r="D505" s="18" t="str">
        <f>+VLOOKUP(B505,MAPPING!A:C,3,FALSE)</f>
        <v>DAM</v>
      </c>
      <c r="E505" s="18">
        <v>-12900.82</v>
      </c>
      <c r="F505" s="18">
        <v>-12800.82</v>
      </c>
      <c r="G505" s="18">
        <v>-12700.82</v>
      </c>
      <c r="H505" s="18">
        <v>-12600.82</v>
      </c>
      <c r="I505" s="18">
        <v>-12500.82</v>
      </c>
      <c r="J505" s="18">
        <v>-12400.82</v>
      </c>
      <c r="K505" s="18">
        <v>-12300.82</v>
      </c>
      <c r="L505" s="18">
        <v>-12200.82</v>
      </c>
      <c r="M505" s="18">
        <v>-12100.82</v>
      </c>
      <c r="N505" s="18">
        <v>-12000.82</v>
      </c>
      <c r="O505" s="18">
        <v>-11900.82</v>
      </c>
    </row>
    <row r="506" spans="1:15" x14ac:dyDescent="0.25">
      <c r="A506" s="18">
        <v>2013</v>
      </c>
      <c r="B506" s="18">
        <v>28184000</v>
      </c>
      <c r="C506" s="18" t="s">
        <v>328</v>
      </c>
      <c r="D506" s="18" t="str">
        <f>+VLOOKUP(B506,MAPPING!A:C,3,FALSE)</f>
        <v>DAM</v>
      </c>
      <c r="E506" s="18">
        <v>-8677.5300000000007</v>
      </c>
      <c r="F506" s="18">
        <v>-8577.5300000000007</v>
      </c>
      <c r="G506" s="18">
        <v>-8477.5300000000007</v>
      </c>
      <c r="H506" s="18">
        <v>-8377.5300000000007</v>
      </c>
      <c r="I506" s="18">
        <v>-8277.5300000000007</v>
      </c>
      <c r="J506" s="18">
        <v>-8177.5300000000007</v>
      </c>
      <c r="K506" s="18">
        <v>-8077.5300000000007</v>
      </c>
      <c r="L506" s="18">
        <v>-7977.5300000000007</v>
      </c>
      <c r="M506" s="18">
        <v>-7877.5300000000007</v>
      </c>
      <c r="N506" s="18">
        <v>-7777.5300000000007</v>
      </c>
      <c r="O506" s="18">
        <v>-7677.5300000000007</v>
      </c>
    </row>
    <row r="507" spans="1:15" x14ac:dyDescent="0.25">
      <c r="A507" s="18">
        <v>2013</v>
      </c>
      <c r="B507" s="18">
        <v>29610000</v>
      </c>
      <c r="C507" s="18" t="s">
        <v>329</v>
      </c>
      <c r="D507" s="18" t="str">
        <f>+VLOOKUP(B507,MAPPING!A:C,3,FALSE)</f>
        <v>PROVISION PARTICIPATIONS</v>
      </c>
      <c r="E507" s="18">
        <v>0</v>
      </c>
      <c r="F507" s="18">
        <v>0</v>
      </c>
      <c r="G507" s="18">
        <v>0</v>
      </c>
      <c r="H507" s="18">
        <v>0</v>
      </c>
      <c r="I507" s="18">
        <v>0</v>
      </c>
      <c r="J507" s="18">
        <v>0</v>
      </c>
      <c r="K507" s="18">
        <v>0</v>
      </c>
      <c r="L507" s="18">
        <v>0</v>
      </c>
      <c r="M507" s="18">
        <v>0</v>
      </c>
      <c r="N507" s="18">
        <v>0</v>
      </c>
      <c r="O507" s="18">
        <v>0</v>
      </c>
    </row>
    <row r="508" spans="1:15" x14ac:dyDescent="0.25">
      <c r="A508" s="18">
        <v>2013</v>
      </c>
      <c r="B508" s="18">
        <v>31100000</v>
      </c>
      <c r="C508" s="18" t="s">
        <v>330</v>
      </c>
      <c r="D508" s="18" t="str">
        <f>+VLOOKUP(B508,MAPPING!A:C,3,FALSE)</f>
        <v>STOCKS</v>
      </c>
      <c r="E508" s="18">
        <v>-116959.86</v>
      </c>
      <c r="F508" s="18">
        <v>-116859.86</v>
      </c>
      <c r="G508" s="18">
        <v>-116759.86</v>
      </c>
      <c r="H508" s="18">
        <v>-116659.86</v>
      </c>
      <c r="I508" s="18">
        <v>-116559.86</v>
      </c>
      <c r="J508" s="18">
        <v>-116459.86</v>
      </c>
      <c r="K508" s="18">
        <v>-116359.86</v>
      </c>
      <c r="L508" s="18">
        <v>-116259.86</v>
      </c>
      <c r="M508" s="18">
        <v>-116159.86</v>
      </c>
      <c r="N508" s="18">
        <v>-116059.86</v>
      </c>
      <c r="O508" s="18">
        <v>-115959.86</v>
      </c>
    </row>
    <row r="509" spans="1:15" x14ac:dyDescent="0.25">
      <c r="A509" s="18">
        <v>2013</v>
      </c>
      <c r="B509" s="18">
        <v>32600000</v>
      </c>
      <c r="C509" s="18" t="s">
        <v>331</v>
      </c>
      <c r="D509" s="18" t="str">
        <f>+VLOOKUP(B509,MAPPING!A:C,3,FALSE)</f>
        <v>STOCKS</v>
      </c>
      <c r="E509" s="18">
        <v>308.38</v>
      </c>
      <c r="F509" s="18">
        <v>408.38</v>
      </c>
      <c r="G509" s="18">
        <v>508.38</v>
      </c>
      <c r="H509" s="18">
        <v>608.38</v>
      </c>
      <c r="I509" s="18">
        <v>708.38</v>
      </c>
      <c r="J509" s="18">
        <v>808.38</v>
      </c>
      <c r="K509" s="18">
        <v>908.38</v>
      </c>
      <c r="L509" s="18">
        <v>1008.38</v>
      </c>
      <c r="M509" s="18">
        <v>1108.3800000000001</v>
      </c>
      <c r="N509" s="18">
        <v>1208.3800000000001</v>
      </c>
      <c r="O509" s="18">
        <v>1308.3800000000001</v>
      </c>
    </row>
    <row r="510" spans="1:15" x14ac:dyDescent="0.25">
      <c r="A510" s="18">
        <v>2013</v>
      </c>
      <c r="B510" s="18">
        <v>35500000</v>
      </c>
      <c r="C510" s="18" t="s">
        <v>332</v>
      </c>
      <c r="D510" s="18" t="str">
        <f>+VLOOKUP(B510,MAPPING!A:C,3,FALSE)</f>
        <v>STOCKS</v>
      </c>
      <c r="E510" s="18">
        <v>-66661.679999999993</v>
      </c>
      <c r="F510" s="18">
        <v>-66561.679999999993</v>
      </c>
      <c r="G510" s="18">
        <v>-66461.679999999993</v>
      </c>
      <c r="H510" s="18">
        <v>-66361.679999999993</v>
      </c>
      <c r="I510" s="18">
        <v>-66261.679999999993</v>
      </c>
      <c r="J510" s="18">
        <v>-66161.679999999993</v>
      </c>
      <c r="K510" s="18">
        <v>-66061.679999999993</v>
      </c>
      <c r="L510" s="18">
        <v>-65961.679999999993</v>
      </c>
      <c r="M510" s="18">
        <v>-65861.679999999993</v>
      </c>
      <c r="N510" s="18">
        <v>-65761.679999999993</v>
      </c>
      <c r="O510" s="18">
        <v>-65661.679999999993</v>
      </c>
    </row>
    <row r="511" spans="1:15" x14ac:dyDescent="0.25">
      <c r="A511" s="18">
        <v>2013</v>
      </c>
      <c r="B511" s="18">
        <v>37100000</v>
      </c>
      <c r="C511" s="18" t="s">
        <v>333</v>
      </c>
      <c r="D511" s="18" t="str">
        <f>+VLOOKUP(B511,MAPPING!A:C,3,FALSE)</f>
        <v>STOCKS</v>
      </c>
      <c r="E511" s="18">
        <v>-217767.3</v>
      </c>
      <c r="F511" s="18">
        <v>-217667.3</v>
      </c>
      <c r="G511" s="18">
        <v>-217567.3</v>
      </c>
      <c r="H511" s="18">
        <v>-217467.3</v>
      </c>
      <c r="I511" s="18">
        <v>-217367.3</v>
      </c>
      <c r="J511" s="18">
        <v>-217267.3</v>
      </c>
      <c r="K511" s="18">
        <v>-217167.3</v>
      </c>
      <c r="L511" s="18">
        <v>-217067.3</v>
      </c>
      <c r="M511" s="18">
        <v>-216967.3</v>
      </c>
      <c r="N511" s="18">
        <v>-216867.3</v>
      </c>
      <c r="O511" s="18">
        <v>-216767.3</v>
      </c>
    </row>
    <row r="512" spans="1:15" x14ac:dyDescent="0.25">
      <c r="A512" s="18">
        <v>2013</v>
      </c>
      <c r="B512" s="18">
        <v>39100000</v>
      </c>
      <c r="C512" s="18" t="s">
        <v>334</v>
      </c>
      <c r="D512" s="18" t="str">
        <f>+VLOOKUP(B512,MAPPING!A:C,3,FALSE)</f>
        <v>PROVISIONS STOCKS</v>
      </c>
      <c r="E512" s="18">
        <v>2534.98</v>
      </c>
      <c r="F512" s="18">
        <v>2634.98</v>
      </c>
      <c r="G512" s="18">
        <v>2734.98</v>
      </c>
      <c r="H512" s="18">
        <v>2834.98</v>
      </c>
      <c r="I512" s="18">
        <v>2934.98</v>
      </c>
      <c r="J512" s="18">
        <v>3034.98</v>
      </c>
      <c r="K512" s="18">
        <v>3134.98</v>
      </c>
      <c r="L512" s="18">
        <v>3234.98</v>
      </c>
      <c r="M512" s="18">
        <v>3334.98</v>
      </c>
      <c r="N512" s="18">
        <v>3434.98</v>
      </c>
      <c r="O512" s="18">
        <v>3534.98</v>
      </c>
    </row>
    <row r="513" spans="1:15" x14ac:dyDescent="0.25">
      <c r="A513" s="18">
        <v>2013</v>
      </c>
      <c r="B513" s="18">
        <v>39200000</v>
      </c>
      <c r="C513" s="18" t="s">
        <v>428</v>
      </c>
      <c r="D513" s="18" t="str">
        <f>+VLOOKUP(B513,MAPPING!A:C,3,FALSE)</f>
        <v>PROVISIONS STOCKS</v>
      </c>
      <c r="E513" s="18">
        <v>-1460.46</v>
      </c>
      <c r="F513" s="18">
        <v>-1360.46</v>
      </c>
      <c r="G513" s="18">
        <v>-1260.46</v>
      </c>
      <c r="H513" s="18">
        <v>-1160.46</v>
      </c>
      <c r="I513" s="18">
        <v>-1060.46</v>
      </c>
      <c r="J513" s="18">
        <v>-960.46</v>
      </c>
      <c r="K513" s="18">
        <v>-860.46</v>
      </c>
      <c r="L513" s="18">
        <v>-760.46</v>
      </c>
      <c r="M513" s="18">
        <v>-660.46</v>
      </c>
      <c r="N513" s="18">
        <v>-560.46</v>
      </c>
      <c r="O513" s="18">
        <v>-460.46000000000004</v>
      </c>
    </row>
    <row r="514" spans="1:15" x14ac:dyDescent="0.25">
      <c r="A514" s="18">
        <v>2013</v>
      </c>
      <c r="B514" s="18">
        <v>39550000</v>
      </c>
      <c r="C514" s="18" t="s">
        <v>335</v>
      </c>
      <c r="D514" s="18" t="str">
        <f>+VLOOKUP(B514,MAPPING!A:C,3,FALSE)</f>
        <v>PROVISIONS STOCKS</v>
      </c>
      <c r="E514" s="18">
        <v>38380.519999999997</v>
      </c>
      <c r="F514" s="18">
        <v>38480.519999999997</v>
      </c>
      <c r="G514" s="18">
        <v>38580.519999999997</v>
      </c>
      <c r="H514" s="18">
        <v>38680.519999999997</v>
      </c>
      <c r="I514" s="18">
        <v>38780.519999999997</v>
      </c>
      <c r="J514" s="18">
        <v>38880.519999999997</v>
      </c>
      <c r="K514" s="18">
        <v>38980.519999999997</v>
      </c>
      <c r="L514" s="18">
        <v>39080.519999999997</v>
      </c>
      <c r="M514" s="18">
        <v>39180.519999999997</v>
      </c>
      <c r="N514" s="18">
        <v>39280.519999999997</v>
      </c>
      <c r="O514" s="18">
        <v>39380.519999999997</v>
      </c>
    </row>
    <row r="515" spans="1:15" x14ac:dyDescent="0.25">
      <c r="A515" s="18">
        <v>2013</v>
      </c>
      <c r="B515" s="18">
        <v>39710000</v>
      </c>
      <c r="C515" s="18" t="s">
        <v>429</v>
      </c>
      <c r="D515" s="18" t="str">
        <f>+VLOOKUP(B515,MAPPING!A:C,3,FALSE)</f>
        <v>PROVISIONS STOCKS</v>
      </c>
      <c r="E515" s="18">
        <v>-272.39999999999998</v>
      </c>
      <c r="F515" s="18">
        <v>-172.39999999999998</v>
      </c>
      <c r="G515" s="18">
        <v>-72.399999999999977</v>
      </c>
      <c r="H515" s="18">
        <v>27.600000000000023</v>
      </c>
      <c r="I515" s="18">
        <v>127.60000000000002</v>
      </c>
      <c r="J515" s="18">
        <v>227.60000000000002</v>
      </c>
      <c r="K515" s="18">
        <v>327.60000000000002</v>
      </c>
      <c r="L515" s="18">
        <v>427.6</v>
      </c>
      <c r="M515" s="18">
        <v>527.6</v>
      </c>
      <c r="N515" s="18">
        <v>627.6</v>
      </c>
      <c r="O515" s="18">
        <v>727.6</v>
      </c>
    </row>
    <row r="516" spans="1:15" x14ac:dyDescent="0.25">
      <c r="A516" s="18">
        <v>2013</v>
      </c>
      <c r="B516" s="18">
        <v>40100000</v>
      </c>
      <c r="C516" s="18" t="s">
        <v>456</v>
      </c>
      <c r="D516" s="18" t="str">
        <f>+VLOOKUP(B516,MAPPING!A:C,3,FALSE)</f>
        <v>FOURNISSEURS</v>
      </c>
      <c r="E516" s="18">
        <v>447786.33</v>
      </c>
      <c r="F516" s="18">
        <v>447886.33</v>
      </c>
      <c r="G516" s="18">
        <v>447986.33</v>
      </c>
      <c r="H516" s="18">
        <v>448086.33</v>
      </c>
      <c r="I516" s="18">
        <v>448186.33</v>
      </c>
      <c r="J516" s="18">
        <v>448286.33</v>
      </c>
      <c r="K516" s="18">
        <v>448386.33</v>
      </c>
      <c r="L516" s="18">
        <v>448486.33</v>
      </c>
      <c r="M516" s="18">
        <v>448586.33</v>
      </c>
      <c r="N516" s="18">
        <v>448686.33</v>
      </c>
      <c r="O516" s="18">
        <v>448786.33</v>
      </c>
    </row>
    <row r="517" spans="1:15" x14ac:dyDescent="0.25">
      <c r="A517" s="18">
        <v>2013</v>
      </c>
      <c r="B517" s="18">
        <v>40190000</v>
      </c>
      <c r="C517" s="18" t="s">
        <v>336</v>
      </c>
      <c r="D517" s="18" t="str">
        <f>+VLOOKUP(B517,MAPPING!A:C,3,FALSE)</f>
        <v>FOURNISSEURS</v>
      </c>
      <c r="E517" s="18">
        <v>948958.79</v>
      </c>
      <c r="F517" s="18">
        <v>949058.79</v>
      </c>
      <c r="G517" s="18">
        <v>949158.79</v>
      </c>
      <c r="H517" s="18">
        <v>949258.79</v>
      </c>
      <c r="I517" s="18">
        <v>949358.79</v>
      </c>
      <c r="J517" s="18">
        <v>949458.79</v>
      </c>
      <c r="K517" s="18">
        <v>949558.79</v>
      </c>
      <c r="L517" s="18">
        <v>949658.79</v>
      </c>
      <c r="M517" s="18">
        <v>949758.79</v>
      </c>
      <c r="N517" s="18">
        <v>949858.79</v>
      </c>
      <c r="O517" s="18">
        <v>949958.79</v>
      </c>
    </row>
    <row r="518" spans="1:15" x14ac:dyDescent="0.25">
      <c r="A518" s="18">
        <v>2013</v>
      </c>
      <c r="B518" s="18">
        <v>40800000</v>
      </c>
      <c r="C518" s="18" t="s">
        <v>337</v>
      </c>
      <c r="D518" s="18" t="str">
        <f>+VLOOKUP(B518,MAPPING!A:C,3,FALSE)</f>
        <v>FOURNISSEURS</v>
      </c>
      <c r="E518" s="18">
        <v>222139.48</v>
      </c>
      <c r="F518" s="18">
        <v>222239.48</v>
      </c>
      <c r="G518" s="18">
        <v>222339.48</v>
      </c>
      <c r="H518" s="18">
        <v>222439.48</v>
      </c>
      <c r="I518" s="18">
        <v>222539.48</v>
      </c>
      <c r="J518" s="18">
        <v>222639.48</v>
      </c>
      <c r="K518" s="18">
        <v>222739.48</v>
      </c>
      <c r="L518" s="18">
        <v>222839.48</v>
      </c>
      <c r="M518" s="18">
        <v>222939.48</v>
      </c>
      <c r="N518" s="18">
        <v>223039.48</v>
      </c>
      <c r="O518" s="18">
        <v>223139.48</v>
      </c>
    </row>
    <row r="519" spans="1:15" x14ac:dyDescent="0.25">
      <c r="A519" s="18">
        <v>2013</v>
      </c>
      <c r="B519" s="18">
        <v>40810000</v>
      </c>
      <c r="C519" s="18" t="s">
        <v>338</v>
      </c>
      <c r="D519" s="18" t="str">
        <f>+VLOOKUP(B519,MAPPING!A:C,3,FALSE)</f>
        <v>FOURNISSEURS</v>
      </c>
      <c r="E519" s="18">
        <v>-914059.07</v>
      </c>
      <c r="F519" s="18">
        <v>-913959.07</v>
      </c>
      <c r="G519" s="18">
        <v>-913859.07</v>
      </c>
      <c r="H519" s="18">
        <v>-913759.07</v>
      </c>
      <c r="I519" s="18">
        <v>-913659.07</v>
      </c>
      <c r="J519" s="18">
        <v>-913559.07</v>
      </c>
      <c r="K519" s="18">
        <v>-913459.07</v>
      </c>
      <c r="L519" s="18">
        <v>-913359.07</v>
      </c>
      <c r="M519" s="18">
        <v>-913259.07</v>
      </c>
      <c r="N519" s="18">
        <v>-913159.07</v>
      </c>
      <c r="O519" s="18">
        <v>-913059.07</v>
      </c>
    </row>
    <row r="520" spans="1:15" x14ac:dyDescent="0.25">
      <c r="A520" s="18">
        <v>2013</v>
      </c>
      <c r="B520" s="18">
        <v>40815000</v>
      </c>
      <c r="C520" s="18" t="s">
        <v>339</v>
      </c>
      <c r="D520" s="18" t="str">
        <f>+VLOOKUP(B520,MAPPING!A:C,3,FALSE)</f>
        <v>FOURNISSEURS</v>
      </c>
      <c r="E520" s="18">
        <v>97665.8</v>
      </c>
      <c r="F520" s="18">
        <v>97765.8</v>
      </c>
      <c r="G520" s="18">
        <v>97865.8</v>
      </c>
      <c r="H520" s="18">
        <v>97965.8</v>
      </c>
      <c r="I520" s="18">
        <v>98065.8</v>
      </c>
      <c r="J520" s="18">
        <v>98165.8</v>
      </c>
      <c r="K520" s="18">
        <v>98265.8</v>
      </c>
      <c r="L520" s="18">
        <v>98365.8</v>
      </c>
      <c r="M520" s="18">
        <v>98465.8</v>
      </c>
      <c r="N520" s="18">
        <v>98565.8</v>
      </c>
      <c r="O520" s="18">
        <v>98665.8</v>
      </c>
    </row>
    <row r="521" spans="1:15" x14ac:dyDescent="0.25">
      <c r="A521" s="18">
        <v>2013</v>
      </c>
      <c r="B521" s="18">
        <v>40840000</v>
      </c>
      <c r="C521" s="18" t="s">
        <v>340</v>
      </c>
      <c r="D521" s="18" t="str">
        <f>+VLOOKUP(B521,MAPPING!A:C,3,FALSE)</f>
        <v>DETTES SUR IMMOS</v>
      </c>
      <c r="E521" s="18">
        <v>-1700</v>
      </c>
      <c r="F521" s="18">
        <v>-1600</v>
      </c>
      <c r="G521" s="18">
        <v>-1500</v>
      </c>
      <c r="H521" s="18">
        <v>-1400</v>
      </c>
      <c r="I521" s="18">
        <v>-1300</v>
      </c>
      <c r="J521" s="18">
        <v>-1200</v>
      </c>
      <c r="K521" s="18">
        <v>-1100</v>
      </c>
      <c r="L521" s="18">
        <v>-1000</v>
      </c>
      <c r="M521" s="18">
        <v>-900</v>
      </c>
      <c r="N521" s="18">
        <v>-800</v>
      </c>
      <c r="O521" s="18">
        <v>-700</v>
      </c>
    </row>
    <row r="522" spans="1:15" x14ac:dyDescent="0.25">
      <c r="A522" s="18">
        <v>2013</v>
      </c>
      <c r="B522" s="18">
        <v>40910000</v>
      </c>
      <c r="C522" s="18" t="s">
        <v>341</v>
      </c>
      <c r="D522" s="18" t="str">
        <f>+VLOOKUP(B522,MAPPING!A:C,3,FALSE)</f>
        <v>AUTRES CREANCES et DETTES</v>
      </c>
      <c r="E522" s="18">
        <v>-12105.6</v>
      </c>
      <c r="F522" s="18">
        <v>-12005.6</v>
      </c>
      <c r="G522" s="18">
        <v>-11905.6</v>
      </c>
      <c r="H522" s="18">
        <v>-11805.6</v>
      </c>
      <c r="I522" s="18">
        <v>-11705.6</v>
      </c>
      <c r="J522" s="18">
        <v>-11605.6</v>
      </c>
      <c r="K522" s="18">
        <v>-11505.6</v>
      </c>
      <c r="L522" s="18">
        <v>-11405.6</v>
      </c>
      <c r="M522" s="18">
        <v>-11305.6</v>
      </c>
      <c r="N522" s="18">
        <v>-11205.6</v>
      </c>
      <c r="O522" s="18">
        <v>-11105.6</v>
      </c>
    </row>
    <row r="523" spans="1:15" x14ac:dyDescent="0.25">
      <c r="A523" s="18">
        <v>2013</v>
      </c>
      <c r="B523" s="18">
        <v>40981000</v>
      </c>
      <c r="C523" s="18" t="s">
        <v>342</v>
      </c>
      <c r="D523" s="18" t="str">
        <f>+VLOOKUP(B523,MAPPING!A:C,3,FALSE)</f>
        <v>AUTRES CREANCES et DETTES</v>
      </c>
      <c r="E523" s="18">
        <v>-11013.59</v>
      </c>
      <c r="F523" s="18">
        <v>-10913.59</v>
      </c>
      <c r="G523" s="18">
        <v>-10813.59</v>
      </c>
      <c r="H523" s="18">
        <v>-10713.59</v>
      </c>
      <c r="I523" s="18">
        <v>-10613.59</v>
      </c>
      <c r="J523" s="18">
        <v>-10513.59</v>
      </c>
      <c r="K523" s="18">
        <v>-10413.59</v>
      </c>
      <c r="L523" s="18">
        <v>-10313.59</v>
      </c>
      <c r="M523" s="18">
        <v>-10213.59</v>
      </c>
      <c r="N523" s="18">
        <v>-10113.59</v>
      </c>
      <c r="O523" s="18">
        <v>-10013.59</v>
      </c>
    </row>
    <row r="524" spans="1:15" x14ac:dyDescent="0.25">
      <c r="A524" s="18">
        <v>2013</v>
      </c>
      <c r="B524" s="18">
        <v>41100000</v>
      </c>
      <c r="C524" s="18" t="s">
        <v>460</v>
      </c>
      <c r="D524" s="18" t="str">
        <f>+VLOOKUP(B524,MAPPING!A:C,3,FALSE)</f>
        <v>CLIENTS</v>
      </c>
      <c r="E524" s="18">
        <v>-21469.47</v>
      </c>
      <c r="F524" s="18">
        <v>-21369.47</v>
      </c>
      <c r="G524" s="18">
        <v>-21269.47</v>
      </c>
      <c r="H524" s="18">
        <v>-21169.47</v>
      </c>
      <c r="I524" s="18">
        <v>-21069.47</v>
      </c>
      <c r="J524" s="18">
        <v>-20969.47</v>
      </c>
      <c r="K524" s="18">
        <v>-20869.47</v>
      </c>
      <c r="L524" s="18">
        <v>-20769.47</v>
      </c>
      <c r="M524" s="18">
        <v>-20669.47</v>
      </c>
      <c r="N524" s="18">
        <v>-20569.47</v>
      </c>
      <c r="O524" s="18">
        <v>-20469.47</v>
      </c>
    </row>
    <row r="525" spans="1:15" x14ac:dyDescent="0.25">
      <c r="A525" s="18">
        <v>2013</v>
      </c>
      <c r="B525" s="18">
        <v>41110000</v>
      </c>
      <c r="C525" s="18" t="s">
        <v>461</v>
      </c>
      <c r="D525" s="18" t="str">
        <f>+VLOOKUP(B525,MAPPING!A:C,3,FALSE)</f>
        <v>CLIENTS</v>
      </c>
      <c r="E525" s="18">
        <v>154.51</v>
      </c>
      <c r="F525" s="18">
        <v>254.51</v>
      </c>
      <c r="G525" s="18">
        <v>354.51</v>
      </c>
      <c r="H525" s="18">
        <v>454.51</v>
      </c>
      <c r="I525" s="18">
        <v>554.51</v>
      </c>
      <c r="J525" s="18">
        <v>654.51</v>
      </c>
      <c r="K525" s="18">
        <v>754.51</v>
      </c>
      <c r="L525" s="18">
        <v>854.51</v>
      </c>
      <c r="M525" s="18">
        <v>954.51</v>
      </c>
      <c r="N525" s="18">
        <v>1054.51</v>
      </c>
      <c r="O525" s="18">
        <v>1154.51</v>
      </c>
    </row>
    <row r="526" spans="1:15" x14ac:dyDescent="0.25">
      <c r="A526" s="18">
        <v>2013</v>
      </c>
      <c r="B526" s="18">
        <v>41120000</v>
      </c>
      <c r="C526" s="18" t="s">
        <v>343</v>
      </c>
      <c r="D526" s="18" t="str">
        <f>+VLOOKUP(B526,MAPPING!A:C,3,FALSE)</f>
        <v>CLIENTS</v>
      </c>
      <c r="E526" s="18">
        <v>3695.05</v>
      </c>
      <c r="F526" s="18">
        <v>3795.05</v>
      </c>
      <c r="G526" s="18">
        <v>3895.05</v>
      </c>
      <c r="H526" s="18">
        <v>3995.05</v>
      </c>
      <c r="I526" s="18">
        <v>4095.05</v>
      </c>
      <c r="J526" s="18">
        <v>4195.05</v>
      </c>
      <c r="K526" s="18">
        <v>4295.05</v>
      </c>
      <c r="L526" s="18">
        <v>4395.05</v>
      </c>
      <c r="M526" s="18">
        <v>4495.05</v>
      </c>
      <c r="N526" s="18">
        <v>4595.05</v>
      </c>
      <c r="O526" s="18">
        <v>4695.05</v>
      </c>
    </row>
    <row r="527" spans="1:15" x14ac:dyDescent="0.25">
      <c r="A527" s="18">
        <v>2013</v>
      </c>
      <c r="B527" s="18">
        <v>41130000</v>
      </c>
      <c r="C527" s="18" t="s">
        <v>344</v>
      </c>
      <c r="D527" s="18" t="str">
        <f>+VLOOKUP(B527,MAPPING!A:C,3,FALSE)</f>
        <v>CLIENTS</v>
      </c>
      <c r="E527" s="18">
        <v>3944</v>
      </c>
      <c r="F527" s="18">
        <v>4044</v>
      </c>
      <c r="G527" s="18">
        <v>4144</v>
      </c>
      <c r="H527" s="18">
        <v>4244</v>
      </c>
      <c r="I527" s="18">
        <v>4344</v>
      </c>
      <c r="J527" s="18">
        <v>4444</v>
      </c>
      <c r="K527" s="18">
        <v>4544</v>
      </c>
      <c r="L527" s="18">
        <v>4644</v>
      </c>
      <c r="M527" s="18">
        <v>4744</v>
      </c>
      <c r="N527" s="18">
        <v>4844</v>
      </c>
      <c r="O527" s="18">
        <v>4944</v>
      </c>
    </row>
    <row r="528" spans="1:15" x14ac:dyDescent="0.25">
      <c r="A528" s="18">
        <v>2013</v>
      </c>
      <c r="B528" s="18">
        <v>41190000</v>
      </c>
      <c r="C528" s="18" t="s">
        <v>345</v>
      </c>
      <c r="D528" s="18" t="str">
        <f>+VLOOKUP(B528,MAPPING!A:C,3,FALSE)</f>
        <v>CLIENTS</v>
      </c>
      <c r="E528" s="18">
        <v>-505425</v>
      </c>
      <c r="F528" s="18">
        <v>-505325</v>
      </c>
      <c r="G528" s="18">
        <v>-505225</v>
      </c>
      <c r="H528" s="18">
        <v>-505125</v>
      </c>
      <c r="I528" s="18">
        <v>-505025</v>
      </c>
      <c r="J528" s="18">
        <v>-504925</v>
      </c>
      <c r="K528" s="18">
        <v>-504825</v>
      </c>
      <c r="L528" s="18">
        <v>-504725</v>
      </c>
      <c r="M528" s="18">
        <v>-504625</v>
      </c>
      <c r="N528" s="18">
        <v>-504525</v>
      </c>
      <c r="O528" s="18">
        <v>-504425</v>
      </c>
    </row>
    <row r="529" spans="1:15" x14ac:dyDescent="0.25">
      <c r="A529" s="18">
        <v>2013</v>
      </c>
      <c r="B529" s="18">
        <v>41300000</v>
      </c>
      <c r="C529" s="18" t="s">
        <v>346</v>
      </c>
      <c r="D529" s="18" t="str">
        <f>+VLOOKUP(B529,MAPPING!A:C,3,FALSE)</f>
        <v>CLIENTS</v>
      </c>
      <c r="E529" s="18">
        <v>217322.25</v>
      </c>
      <c r="F529" s="18">
        <v>217422.25</v>
      </c>
      <c r="G529" s="18">
        <v>217522.25</v>
      </c>
      <c r="H529" s="18">
        <v>217622.25</v>
      </c>
      <c r="I529" s="18">
        <v>217722.25</v>
      </c>
      <c r="J529" s="18">
        <v>217822.25</v>
      </c>
      <c r="K529" s="18">
        <v>217922.25</v>
      </c>
      <c r="L529" s="18">
        <v>218022.25</v>
      </c>
      <c r="M529" s="18">
        <v>218122.25</v>
      </c>
      <c r="N529" s="18">
        <v>218222.25</v>
      </c>
      <c r="O529" s="18">
        <v>218322.25</v>
      </c>
    </row>
    <row r="530" spans="1:15" x14ac:dyDescent="0.25">
      <c r="A530" s="18">
        <v>2013</v>
      </c>
      <c r="B530" s="18">
        <v>41600000</v>
      </c>
      <c r="C530" s="18" t="s">
        <v>347</v>
      </c>
      <c r="D530" s="18" t="str">
        <f>+VLOOKUP(B530,MAPPING!A:C,3,FALSE)</f>
        <v>CLIENTS</v>
      </c>
      <c r="E530" s="18">
        <v>0</v>
      </c>
      <c r="F530" s="18">
        <v>0</v>
      </c>
      <c r="G530" s="18">
        <v>0</v>
      </c>
      <c r="H530" s="18">
        <v>0</v>
      </c>
      <c r="I530" s="18">
        <v>0</v>
      </c>
      <c r="J530" s="18">
        <v>0</v>
      </c>
      <c r="K530" s="18">
        <v>0</v>
      </c>
      <c r="L530" s="18">
        <v>0</v>
      </c>
      <c r="M530" s="18">
        <v>0</v>
      </c>
      <c r="N530" s="18">
        <v>0</v>
      </c>
      <c r="O530" s="18">
        <v>0</v>
      </c>
    </row>
    <row r="531" spans="1:15" x14ac:dyDescent="0.25">
      <c r="A531" s="18">
        <v>2013</v>
      </c>
      <c r="B531" s="18">
        <v>41610000</v>
      </c>
      <c r="C531" s="18" t="s">
        <v>348</v>
      </c>
      <c r="D531" s="18" t="str">
        <f>+VLOOKUP(B531,MAPPING!A:C,3,FALSE)</f>
        <v>CLIENTS</v>
      </c>
      <c r="E531" s="18">
        <v>10804.75</v>
      </c>
      <c r="F531" s="18">
        <v>10904.75</v>
      </c>
      <c r="G531" s="18">
        <v>11004.75</v>
      </c>
      <c r="H531" s="18">
        <v>11104.75</v>
      </c>
      <c r="I531" s="18">
        <v>11204.75</v>
      </c>
      <c r="J531" s="18">
        <v>11304.75</v>
      </c>
      <c r="K531" s="18">
        <v>11404.75</v>
      </c>
      <c r="L531" s="18">
        <v>11504.75</v>
      </c>
      <c r="M531" s="18">
        <v>11604.75</v>
      </c>
      <c r="N531" s="18">
        <v>11704.75</v>
      </c>
      <c r="O531" s="18">
        <v>11804.75</v>
      </c>
    </row>
    <row r="532" spans="1:15" x14ac:dyDescent="0.25">
      <c r="A532" s="18">
        <v>2013</v>
      </c>
      <c r="B532" s="18">
        <v>41810000</v>
      </c>
      <c r="C532" s="18" t="s">
        <v>349</v>
      </c>
      <c r="D532" s="18" t="str">
        <f>+VLOOKUP(B532,MAPPING!A:C,3,FALSE)</f>
        <v>CLIENTS</v>
      </c>
      <c r="E532" s="18">
        <v>901992.07</v>
      </c>
      <c r="F532" s="18">
        <v>902092.07</v>
      </c>
      <c r="G532" s="18">
        <v>902192.07</v>
      </c>
      <c r="H532" s="18">
        <v>902292.07</v>
      </c>
      <c r="I532" s="18">
        <v>902392.07</v>
      </c>
      <c r="J532" s="18">
        <v>902492.07</v>
      </c>
      <c r="K532" s="18">
        <v>902592.07</v>
      </c>
      <c r="L532" s="18">
        <v>902692.07</v>
      </c>
      <c r="M532" s="18">
        <v>902792.07</v>
      </c>
      <c r="N532" s="18">
        <v>902892.07</v>
      </c>
      <c r="O532" s="18">
        <v>902992.07</v>
      </c>
    </row>
    <row r="533" spans="1:15" x14ac:dyDescent="0.25">
      <c r="A533" s="18">
        <v>2013</v>
      </c>
      <c r="B533" s="18">
        <v>41981000</v>
      </c>
      <c r="C533" s="18" t="s">
        <v>435</v>
      </c>
      <c r="D533" s="18" t="str">
        <f>+VLOOKUP(B533,MAPPING!A:C,3,FALSE)</f>
        <v>CLIENTS</v>
      </c>
      <c r="E533" s="18">
        <v>127.6</v>
      </c>
      <c r="F533" s="18">
        <v>227.6</v>
      </c>
      <c r="G533" s="18">
        <v>327.60000000000002</v>
      </c>
      <c r="H533" s="18">
        <v>427.6</v>
      </c>
      <c r="I533" s="18">
        <v>527.6</v>
      </c>
      <c r="J533" s="18">
        <v>627.6</v>
      </c>
      <c r="K533" s="18">
        <v>727.6</v>
      </c>
      <c r="L533" s="18">
        <v>827.6</v>
      </c>
      <c r="M533" s="18">
        <v>927.6</v>
      </c>
      <c r="N533" s="18">
        <v>1027.5999999999999</v>
      </c>
      <c r="O533" s="18">
        <v>1127.5999999999999</v>
      </c>
    </row>
    <row r="534" spans="1:15" x14ac:dyDescent="0.25">
      <c r="A534" s="18">
        <v>2013</v>
      </c>
      <c r="B534" s="18">
        <v>42100000</v>
      </c>
      <c r="C534" s="18" t="s">
        <v>350</v>
      </c>
      <c r="D534" s="18" t="str">
        <f>+VLOOKUP(B534,MAPPING!A:C,3,FALSE)</f>
        <v>DETTES FISCALES et SOCIALES</v>
      </c>
      <c r="E534" s="18">
        <v>1689.9</v>
      </c>
      <c r="F534" s="18">
        <v>1789.9</v>
      </c>
      <c r="G534" s="18">
        <v>1889.9</v>
      </c>
      <c r="H534" s="18">
        <v>1989.9</v>
      </c>
      <c r="I534" s="18">
        <v>2089.9</v>
      </c>
      <c r="J534" s="18">
        <v>2189.9</v>
      </c>
      <c r="K534" s="18">
        <v>2289.9</v>
      </c>
      <c r="L534" s="18">
        <v>2389.9</v>
      </c>
      <c r="M534" s="18">
        <v>2489.9</v>
      </c>
      <c r="N534" s="18">
        <v>2589.9</v>
      </c>
      <c r="O534" s="18">
        <v>2689.9</v>
      </c>
    </row>
    <row r="535" spans="1:15" x14ac:dyDescent="0.25">
      <c r="A535" s="18">
        <v>2013</v>
      </c>
      <c r="B535" s="18">
        <v>42110000</v>
      </c>
      <c r="C535" s="18" t="s">
        <v>436</v>
      </c>
      <c r="D535" s="18" t="str">
        <f>+VLOOKUP(B535,MAPPING!A:C,3,FALSE)</f>
        <v>DETTES FISCALES et SOCIALES</v>
      </c>
      <c r="E535" s="18">
        <v>758.79</v>
      </c>
      <c r="F535" s="18">
        <v>858.79</v>
      </c>
      <c r="G535" s="18">
        <v>958.79</v>
      </c>
      <c r="H535" s="18">
        <v>1058.79</v>
      </c>
      <c r="I535" s="18">
        <v>1158.79</v>
      </c>
      <c r="J535" s="18">
        <v>1258.79</v>
      </c>
      <c r="K535" s="18">
        <v>1358.79</v>
      </c>
      <c r="L535" s="18">
        <v>1458.79</v>
      </c>
      <c r="M535" s="18">
        <v>1558.79</v>
      </c>
      <c r="N535" s="18">
        <v>1658.79</v>
      </c>
      <c r="O535" s="18">
        <v>1758.79</v>
      </c>
    </row>
    <row r="536" spans="1:15" x14ac:dyDescent="0.25">
      <c r="A536" s="18">
        <v>2013</v>
      </c>
      <c r="B536" s="18">
        <v>42820000</v>
      </c>
      <c r="C536" s="18" t="s">
        <v>351</v>
      </c>
      <c r="D536" s="18" t="str">
        <f>+VLOOKUP(B536,MAPPING!A:C,3,FALSE)</f>
        <v>DETTES FISCALES et SOCIALES</v>
      </c>
      <c r="E536" s="18">
        <v>109608.57</v>
      </c>
      <c r="F536" s="18">
        <v>109708.57</v>
      </c>
      <c r="G536" s="18">
        <v>109808.57</v>
      </c>
      <c r="H536" s="18">
        <v>109908.57</v>
      </c>
      <c r="I536" s="18">
        <v>110008.57</v>
      </c>
      <c r="J536" s="18">
        <v>110108.57</v>
      </c>
      <c r="K536" s="18">
        <v>110208.57</v>
      </c>
      <c r="L536" s="18">
        <v>110308.57</v>
      </c>
      <c r="M536" s="18">
        <v>110408.57</v>
      </c>
      <c r="N536" s="18">
        <v>110508.57</v>
      </c>
      <c r="O536" s="18">
        <v>110608.57</v>
      </c>
    </row>
    <row r="537" spans="1:15" x14ac:dyDescent="0.25">
      <c r="A537" s="18">
        <v>2013</v>
      </c>
      <c r="B537" s="18">
        <v>42865000</v>
      </c>
      <c r="C537" s="18" t="s">
        <v>437</v>
      </c>
      <c r="D537" s="18" t="str">
        <f>+VLOOKUP(B537,MAPPING!A:C,3,FALSE)</f>
        <v>AUTRES CREANCES et DETTES</v>
      </c>
      <c r="E537" s="18">
        <v>0</v>
      </c>
      <c r="F537" s="18">
        <v>0</v>
      </c>
      <c r="G537" s="18">
        <v>0</v>
      </c>
      <c r="H537" s="18">
        <v>0</v>
      </c>
      <c r="I537" s="18">
        <v>0</v>
      </c>
      <c r="J537" s="18">
        <v>0</v>
      </c>
      <c r="K537" s="18">
        <v>0</v>
      </c>
      <c r="L537" s="18">
        <v>0</v>
      </c>
      <c r="M537" s="18">
        <v>0</v>
      </c>
      <c r="N537" s="18">
        <v>0</v>
      </c>
      <c r="O537" s="18">
        <v>0</v>
      </c>
    </row>
    <row r="538" spans="1:15" x14ac:dyDescent="0.25">
      <c r="A538" s="18">
        <v>2013</v>
      </c>
      <c r="B538" s="18">
        <v>43100000</v>
      </c>
      <c r="C538" s="18" t="s">
        <v>353</v>
      </c>
      <c r="D538" s="18" t="str">
        <f>+VLOOKUP(B538,MAPPING!A:C,3,FALSE)</f>
        <v>DETTES FISCALES et SOCIALES</v>
      </c>
      <c r="E538" s="18">
        <v>7385.09</v>
      </c>
      <c r="F538" s="18">
        <v>7485.09</v>
      </c>
      <c r="G538" s="18">
        <v>7585.09</v>
      </c>
      <c r="H538" s="18">
        <v>7685.09</v>
      </c>
      <c r="I538" s="18">
        <v>7785.09</v>
      </c>
      <c r="J538" s="18">
        <v>7885.09</v>
      </c>
      <c r="K538" s="18">
        <v>7985.09</v>
      </c>
      <c r="L538" s="18">
        <v>8085.09</v>
      </c>
      <c r="M538" s="18">
        <v>8185.09</v>
      </c>
      <c r="N538" s="18">
        <v>8285.09</v>
      </c>
      <c r="O538" s="18">
        <v>8385.09</v>
      </c>
    </row>
    <row r="539" spans="1:15" x14ac:dyDescent="0.25">
      <c r="A539" s="18">
        <v>2013</v>
      </c>
      <c r="B539" s="18">
        <v>43740000</v>
      </c>
      <c r="C539" s="18" t="s">
        <v>595</v>
      </c>
      <c r="D539" s="18" t="str">
        <f>+VLOOKUP(B539,MAPPING!A:C,3,FALSE)</f>
        <v>DETTES FISCALES et SOCIALES</v>
      </c>
      <c r="E539" s="18">
        <v>-4766</v>
      </c>
      <c r="F539" s="18">
        <v>-4666</v>
      </c>
      <c r="G539" s="18">
        <v>-4566</v>
      </c>
      <c r="H539" s="18">
        <v>-4466</v>
      </c>
      <c r="I539" s="18">
        <v>-4366</v>
      </c>
      <c r="J539" s="18">
        <v>-4266</v>
      </c>
      <c r="K539" s="18">
        <v>-4166</v>
      </c>
      <c r="L539" s="18">
        <v>-4066</v>
      </c>
      <c r="M539" s="18">
        <v>-3966</v>
      </c>
      <c r="N539" s="18">
        <v>-3866</v>
      </c>
      <c r="O539" s="18">
        <v>-3766</v>
      </c>
    </row>
    <row r="540" spans="1:15" x14ac:dyDescent="0.25">
      <c r="A540" s="18">
        <v>2013</v>
      </c>
      <c r="B540" s="18">
        <v>43750000</v>
      </c>
      <c r="C540" s="18" t="s">
        <v>354</v>
      </c>
      <c r="D540" s="18" t="str">
        <f>+VLOOKUP(B540,MAPPING!A:C,3,FALSE)</f>
        <v>DETTES FISCALES et SOCIALES</v>
      </c>
      <c r="E540" s="18">
        <v>-11543.15</v>
      </c>
      <c r="F540" s="18">
        <v>-11443.15</v>
      </c>
      <c r="G540" s="18">
        <v>-11343.15</v>
      </c>
      <c r="H540" s="18">
        <v>-11243.15</v>
      </c>
      <c r="I540" s="18">
        <v>-11143.15</v>
      </c>
      <c r="J540" s="18">
        <v>-11043.15</v>
      </c>
      <c r="K540" s="18">
        <v>-10943.15</v>
      </c>
      <c r="L540" s="18">
        <v>-10843.15</v>
      </c>
      <c r="M540" s="18">
        <v>-10743.15</v>
      </c>
      <c r="N540" s="18">
        <v>-10643.15</v>
      </c>
      <c r="O540" s="18">
        <v>-10543.15</v>
      </c>
    </row>
    <row r="541" spans="1:15" x14ac:dyDescent="0.25">
      <c r="A541" s="18">
        <v>2013</v>
      </c>
      <c r="B541" s="18">
        <v>43760000</v>
      </c>
      <c r="C541" s="18" t="s">
        <v>8</v>
      </c>
      <c r="D541" s="18" t="str">
        <f>+VLOOKUP(B541,MAPPING!A:C,3,FALSE)</f>
        <v>DETTES FISCALES et SOCIALES</v>
      </c>
      <c r="E541" s="18">
        <v>-3421.94</v>
      </c>
      <c r="F541" s="18">
        <v>-3321.94</v>
      </c>
      <c r="G541" s="18">
        <v>-3221.94</v>
      </c>
      <c r="H541" s="18">
        <v>-3121.94</v>
      </c>
      <c r="I541" s="18">
        <v>-3021.94</v>
      </c>
      <c r="J541" s="18">
        <v>-2921.94</v>
      </c>
      <c r="K541" s="18">
        <v>-2821.94</v>
      </c>
      <c r="L541" s="18">
        <v>-2721.94</v>
      </c>
      <c r="M541" s="18">
        <v>-2621.94</v>
      </c>
      <c r="N541" s="18">
        <v>-2521.94</v>
      </c>
      <c r="O541" s="18">
        <v>-2421.94</v>
      </c>
    </row>
    <row r="542" spans="1:15" x14ac:dyDescent="0.25">
      <c r="A542" s="18">
        <v>2013</v>
      </c>
      <c r="B542" s="18">
        <v>43770000</v>
      </c>
      <c r="C542" s="18" t="s">
        <v>9</v>
      </c>
      <c r="D542" s="18" t="str">
        <f>+VLOOKUP(B542,MAPPING!A:C,3,FALSE)</f>
        <v>DETTES FISCALES et SOCIALES</v>
      </c>
      <c r="E542" s="18">
        <v>-536.66</v>
      </c>
      <c r="F542" s="18">
        <v>-436.65999999999997</v>
      </c>
      <c r="G542" s="18">
        <v>-336.65999999999997</v>
      </c>
      <c r="H542" s="18">
        <v>-236.65999999999997</v>
      </c>
      <c r="I542" s="18">
        <v>-136.65999999999997</v>
      </c>
      <c r="J542" s="18">
        <v>-36.659999999999968</v>
      </c>
      <c r="K542" s="18">
        <v>63.340000000000032</v>
      </c>
      <c r="L542" s="18">
        <v>163.34000000000003</v>
      </c>
      <c r="M542" s="18">
        <v>263.34000000000003</v>
      </c>
      <c r="N542" s="18">
        <v>363.34000000000003</v>
      </c>
      <c r="O542" s="18">
        <v>463.34000000000003</v>
      </c>
    </row>
    <row r="543" spans="1:15" x14ac:dyDescent="0.25">
      <c r="A543" s="18">
        <v>2013</v>
      </c>
      <c r="B543" s="18">
        <v>43820000</v>
      </c>
      <c r="C543" s="18" t="s">
        <v>355</v>
      </c>
      <c r="D543" s="18" t="str">
        <f>+VLOOKUP(B543,MAPPING!A:C,3,FALSE)</f>
        <v>DETTES FISCALES et SOCIALES</v>
      </c>
      <c r="E543" s="18">
        <v>52244</v>
      </c>
      <c r="F543" s="18">
        <v>52344</v>
      </c>
      <c r="G543" s="18">
        <v>52444</v>
      </c>
      <c r="H543" s="18">
        <v>52544</v>
      </c>
      <c r="I543" s="18">
        <v>52644</v>
      </c>
      <c r="J543" s="18">
        <v>52744</v>
      </c>
      <c r="K543" s="18">
        <v>52844</v>
      </c>
      <c r="L543" s="18">
        <v>52944</v>
      </c>
      <c r="M543" s="18">
        <v>53044</v>
      </c>
      <c r="N543" s="18">
        <v>53144</v>
      </c>
      <c r="O543" s="18">
        <v>53244</v>
      </c>
    </row>
    <row r="544" spans="1:15" x14ac:dyDescent="0.25">
      <c r="A544" s="18">
        <v>2013</v>
      </c>
      <c r="B544" s="18">
        <v>44400000</v>
      </c>
      <c r="C544" s="18" t="s">
        <v>356</v>
      </c>
      <c r="D544" s="18" t="str">
        <f>+VLOOKUP(B544,MAPPING!A:C,3,FALSE)</f>
        <v>DETTES FISCALES et SOCIALES</v>
      </c>
      <c r="E544" s="18">
        <v>2102493</v>
      </c>
      <c r="F544" s="18">
        <v>2102593</v>
      </c>
      <c r="G544" s="18">
        <v>2102693</v>
      </c>
      <c r="H544" s="18">
        <v>2102793</v>
      </c>
      <c r="I544" s="18">
        <v>2102893</v>
      </c>
      <c r="J544" s="18">
        <v>2102993</v>
      </c>
      <c r="K544" s="18">
        <v>2103093</v>
      </c>
      <c r="L544" s="18">
        <v>2103193</v>
      </c>
      <c r="M544" s="18">
        <v>2103293</v>
      </c>
      <c r="N544" s="18">
        <v>2103393</v>
      </c>
      <c r="O544" s="18">
        <v>2103493</v>
      </c>
    </row>
    <row r="545" spans="1:15" x14ac:dyDescent="0.25">
      <c r="A545" s="18">
        <v>2013</v>
      </c>
      <c r="B545" s="18">
        <v>44401000</v>
      </c>
      <c r="C545" s="18" t="s">
        <v>357</v>
      </c>
      <c r="D545" s="18" t="str">
        <f>+VLOOKUP(B545,MAPPING!A:C,3,FALSE)</f>
        <v>DETTES FISCALES et SOCIALES</v>
      </c>
      <c r="E545" s="18">
        <v>654119</v>
      </c>
      <c r="F545" s="18">
        <v>654219</v>
      </c>
      <c r="G545" s="18">
        <v>654319</v>
      </c>
      <c r="H545" s="18">
        <v>654419</v>
      </c>
      <c r="I545" s="18">
        <v>654519</v>
      </c>
      <c r="J545" s="18">
        <v>654619</v>
      </c>
      <c r="K545" s="18">
        <v>654719</v>
      </c>
      <c r="L545" s="18">
        <v>654819</v>
      </c>
      <c r="M545" s="18">
        <v>654919</v>
      </c>
      <c r="N545" s="18">
        <v>655019</v>
      </c>
      <c r="O545" s="18">
        <v>655119</v>
      </c>
    </row>
    <row r="546" spans="1:15" x14ac:dyDescent="0.25">
      <c r="A546" s="18">
        <v>2013</v>
      </c>
      <c r="B546" s="18">
        <v>44420000</v>
      </c>
      <c r="C546" s="18" t="s">
        <v>358</v>
      </c>
      <c r="D546" s="18" t="str">
        <f>+VLOOKUP(B546,MAPPING!A:C,3,FALSE)</f>
        <v>AUTRES CREANCES et DETTES</v>
      </c>
      <c r="E546" s="18">
        <v>0</v>
      </c>
      <c r="F546" s="18">
        <v>0</v>
      </c>
      <c r="G546" s="18">
        <v>0</v>
      </c>
      <c r="H546" s="18">
        <v>0</v>
      </c>
      <c r="I546" s="18">
        <v>0</v>
      </c>
      <c r="J546" s="18">
        <v>0</v>
      </c>
      <c r="K546" s="18">
        <v>0</v>
      </c>
      <c r="L546" s="18">
        <v>0</v>
      </c>
      <c r="M546" s="18">
        <v>0</v>
      </c>
      <c r="N546" s="18">
        <v>0</v>
      </c>
      <c r="O546" s="18">
        <v>0</v>
      </c>
    </row>
    <row r="547" spans="1:15" x14ac:dyDescent="0.25">
      <c r="A547" s="18">
        <v>2013</v>
      </c>
      <c r="B547" s="18">
        <v>44440000</v>
      </c>
      <c r="C547" s="18" t="s">
        <v>359</v>
      </c>
      <c r="D547" s="18" t="str">
        <f>+VLOOKUP(B547,MAPPING!A:C,3,FALSE)</f>
        <v>DETTES FISCALES et SOCIALES</v>
      </c>
      <c r="E547" s="18">
        <v>6290</v>
      </c>
      <c r="F547" s="18">
        <v>6390</v>
      </c>
      <c r="G547" s="18">
        <v>6490</v>
      </c>
      <c r="H547" s="18">
        <v>6590</v>
      </c>
      <c r="I547" s="18">
        <v>6690</v>
      </c>
      <c r="J547" s="18">
        <v>6790</v>
      </c>
      <c r="K547" s="18">
        <v>6890</v>
      </c>
      <c r="L547" s="18">
        <v>6990</v>
      </c>
      <c r="M547" s="18">
        <v>7090</v>
      </c>
      <c r="N547" s="18">
        <v>7190</v>
      </c>
      <c r="O547" s="18">
        <v>7290</v>
      </c>
    </row>
    <row r="548" spans="1:15" x14ac:dyDescent="0.25">
      <c r="A548" s="18">
        <v>2013</v>
      </c>
      <c r="B548" s="18">
        <v>44551000</v>
      </c>
      <c r="C548" s="18" t="s">
        <v>439</v>
      </c>
      <c r="D548" s="18" t="str">
        <f>+VLOOKUP(B548,MAPPING!A:C,3,FALSE)</f>
        <v>DETTES FISCALES et SOCIALES</v>
      </c>
      <c r="E548" s="18">
        <v>28057</v>
      </c>
      <c r="F548" s="18">
        <v>28157</v>
      </c>
      <c r="G548" s="18">
        <v>28257</v>
      </c>
      <c r="H548" s="18">
        <v>28357</v>
      </c>
      <c r="I548" s="18">
        <v>28457</v>
      </c>
      <c r="J548" s="18">
        <v>28557</v>
      </c>
      <c r="K548" s="18">
        <v>28657</v>
      </c>
      <c r="L548" s="18">
        <v>28757</v>
      </c>
      <c r="M548" s="18">
        <v>28857</v>
      </c>
      <c r="N548" s="18">
        <v>28957</v>
      </c>
      <c r="O548" s="18">
        <v>29057</v>
      </c>
    </row>
    <row r="549" spans="1:15" x14ac:dyDescent="0.25">
      <c r="A549" s="18">
        <v>2013</v>
      </c>
      <c r="B549" s="18">
        <v>44552000</v>
      </c>
      <c r="C549" s="18" t="s">
        <v>360</v>
      </c>
      <c r="D549" s="18" t="str">
        <f>+VLOOKUP(B549,MAPPING!A:C,3,FALSE)</f>
        <v>DETTES FISCALES et SOCIALES</v>
      </c>
      <c r="E549" s="18">
        <v>-188901.38</v>
      </c>
      <c r="F549" s="18">
        <v>-188801.38</v>
      </c>
      <c r="G549" s="18">
        <v>-188701.38</v>
      </c>
      <c r="H549" s="18">
        <v>-188601.38</v>
      </c>
      <c r="I549" s="18">
        <v>-188501.38</v>
      </c>
      <c r="J549" s="18">
        <v>-188401.38</v>
      </c>
      <c r="K549" s="18">
        <v>-188301.38</v>
      </c>
      <c r="L549" s="18">
        <v>-188201.38</v>
      </c>
      <c r="M549" s="18">
        <v>-188101.38</v>
      </c>
      <c r="N549" s="18">
        <v>-188001.38</v>
      </c>
      <c r="O549" s="18">
        <v>-187901.38</v>
      </c>
    </row>
    <row r="550" spans="1:15" x14ac:dyDescent="0.25">
      <c r="A550" s="18">
        <v>2013</v>
      </c>
      <c r="B550" s="18">
        <v>44566100</v>
      </c>
      <c r="C550" s="18" t="s">
        <v>361</v>
      </c>
      <c r="D550" s="18" t="str">
        <f>+VLOOKUP(B550,MAPPING!A:C,3,FALSE)</f>
        <v>AUTRES CREANCES et DETTES</v>
      </c>
      <c r="E550" s="18">
        <v>-13067.49</v>
      </c>
      <c r="F550" s="18">
        <v>-12967.49</v>
      </c>
      <c r="G550" s="18">
        <v>-12867.49</v>
      </c>
      <c r="H550" s="18">
        <v>-12767.49</v>
      </c>
      <c r="I550" s="18">
        <v>-12667.49</v>
      </c>
      <c r="J550" s="18">
        <v>-12567.49</v>
      </c>
      <c r="K550" s="18">
        <v>-12467.49</v>
      </c>
      <c r="L550" s="18">
        <v>-12367.49</v>
      </c>
      <c r="M550" s="18">
        <v>-12267.49</v>
      </c>
      <c r="N550" s="18">
        <v>-12167.49</v>
      </c>
      <c r="O550" s="18">
        <v>-12067.49</v>
      </c>
    </row>
    <row r="551" spans="1:15" x14ac:dyDescent="0.25">
      <c r="A551" s="18">
        <v>2013</v>
      </c>
      <c r="B551" s="18">
        <v>44567000</v>
      </c>
      <c r="C551" s="18" t="s">
        <v>362</v>
      </c>
      <c r="D551" s="18" t="str">
        <f>+VLOOKUP(B551,MAPPING!A:C,3,FALSE)</f>
        <v>AUTRES CREANCES et DETTES</v>
      </c>
      <c r="E551" s="18">
        <v>67062</v>
      </c>
      <c r="F551" s="18">
        <v>67162</v>
      </c>
      <c r="G551" s="18">
        <v>67262</v>
      </c>
      <c r="H551" s="18">
        <v>67362</v>
      </c>
      <c r="I551" s="18">
        <v>67462</v>
      </c>
      <c r="J551" s="18">
        <v>67562</v>
      </c>
      <c r="K551" s="18">
        <v>67662</v>
      </c>
      <c r="L551" s="18">
        <v>67762</v>
      </c>
      <c r="M551" s="18">
        <v>67862</v>
      </c>
      <c r="N551" s="18">
        <v>67962</v>
      </c>
      <c r="O551" s="18">
        <v>68062</v>
      </c>
    </row>
    <row r="552" spans="1:15" x14ac:dyDescent="0.25">
      <c r="A552" s="18">
        <v>2013</v>
      </c>
      <c r="B552" s="18">
        <v>44567200</v>
      </c>
      <c r="C552" s="18" t="s">
        <v>363</v>
      </c>
      <c r="D552" s="18" t="str">
        <f>+VLOOKUP(B552,MAPPING!A:C,3,FALSE)</f>
        <v>AUTRES CREANCES et DETTES</v>
      </c>
      <c r="E552" s="18">
        <v>0</v>
      </c>
      <c r="F552" s="18">
        <v>0</v>
      </c>
      <c r="G552" s="18">
        <v>0</v>
      </c>
      <c r="H552" s="18">
        <v>0</v>
      </c>
      <c r="I552" s="18">
        <v>0</v>
      </c>
      <c r="J552" s="18">
        <v>0</v>
      </c>
      <c r="K552" s="18">
        <v>0</v>
      </c>
      <c r="L552" s="18">
        <v>0</v>
      </c>
      <c r="M552" s="18">
        <v>0</v>
      </c>
      <c r="N552" s="18">
        <v>0</v>
      </c>
      <c r="O552" s="18">
        <v>0</v>
      </c>
    </row>
    <row r="553" spans="1:15" x14ac:dyDescent="0.25">
      <c r="A553" s="18">
        <v>2013</v>
      </c>
      <c r="B553" s="18">
        <v>44574000</v>
      </c>
      <c r="C553" s="18" t="s">
        <v>440</v>
      </c>
      <c r="D553" s="18" t="str">
        <f>+VLOOKUP(B553,MAPPING!A:C,3,FALSE)</f>
        <v>DETTES FISCALES et SOCIALES</v>
      </c>
      <c r="E553" s="18">
        <v>0</v>
      </c>
      <c r="F553" s="18">
        <v>0</v>
      </c>
      <c r="G553" s="18">
        <v>0</v>
      </c>
      <c r="H553" s="18">
        <v>0</v>
      </c>
      <c r="I553" s="18">
        <v>0</v>
      </c>
      <c r="J553" s="18">
        <v>0</v>
      </c>
      <c r="K553" s="18">
        <v>0</v>
      </c>
      <c r="L553" s="18">
        <v>0</v>
      </c>
      <c r="M553" s="18">
        <v>0</v>
      </c>
      <c r="N553" s="18">
        <v>0</v>
      </c>
      <c r="O553" s="18">
        <v>0</v>
      </c>
    </row>
    <row r="554" spans="1:15" x14ac:dyDescent="0.25">
      <c r="A554" s="18">
        <v>2013</v>
      </c>
      <c r="B554" s="18">
        <v>44579000</v>
      </c>
      <c r="C554" s="18" t="s">
        <v>441</v>
      </c>
      <c r="D554" s="18" t="str">
        <f>+VLOOKUP(B554,MAPPING!A:C,3,FALSE)</f>
        <v>DETTES FISCALES et SOCIALES</v>
      </c>
      <c r="E554" s="18">
        <v>0</v>
      </c>
      <c r="F554" s="18">
        <v>0</v>
      </c>
      <c r="G554" s="18">
        <v>0</v>
      </c>
      <c r="H554" s="18">
        <v>0</v>
      </c>
      <c r="I554" s="18">
        <v>0</v>
      </c>
      <c r="J554" s="18">
        <v>0</v>
      </c>
      <c r="K554" s="18">
        <v>0</v>
      </c>
      <c r="L554" s="18">
        <v>0</v>
      </c>
      <c r="M554" s="18">
        <v>0</v>
      </c>
      <c r="N554" s="18">
        <v>0</v>
      </c>
      <c r="O554" s="18">
        <v>0</v>
      </c>
    </row>
    <row r="555" spans="1:15" x14ac:dyDescent="0.25">
      <c r="A555" s="18">
        <v>2013</v>
      </c>
      <c r="B555" s="18">
        <v>44586000</v>
      </c>
      <c r="C555" s="18" t="s">
        <v>442</v>
      </c>
      <c r="D555" s="18" t="str">
        <f>+VLOOKUP(B555,MAPPING!A:C,3,FALSE)</f>
        <v>AUTRES CREANCES et DETTES</v>
      </c>
      <c r="E555" s="18">
        <v>0</v>
      </c>
      <c r="F555" s="18">
        <v>0</v>
      </c>
      <c r="G555" s="18">
        <v>0</v>
      </c>
      <c r="H555" s="18">
        <v>0</v>
      </c>
      <c r="I555" s="18">
        <v>0</v>
      </c>
      <c r="J555" s="18">
        <v>0</v>
      </c>
      <c r="K555" s="18">
        <v>0</v>
      </c>
      <c r="L555" s="18">
        <v>0</v>
      </c>
      <c r="M555" s="18">
        <v>0</v>
      </c>
      <c r="N555" s="18">
        <v>0</v>
      </c>
      <c r="O555" s="18">
        <v>0</v>
      </c>
    </row>
    <row r="556" spans="1:15" x14ac:dyDescent="0.25">
      <c r="A556" s="18">
        <v>2013</v>
      </c>
      <c r="B556" s="18">
        <v>44587000</v>
      </c>
      <c r="C556" s="18" t="s">
        <v>443</v>
      </c>
      <c r="D556" s="18" t="str">
        <f>+VLOOKUP(B556,MAPPING!A:C,3,FALSE)</f>
        <v>DETTES FISCALES et SOCIALES</v>
      </c>
      <c r="E556" s="18">
        <v>0</v>
      </c>
      <c r="F556" s="18">
        <v>0</v>
      </c>
      <c r="G556" s="18">
        <v>0</v>
      </c>
      <c r="H556" s="18">
        <v>0</v>
      </c>
      <c r="I556" s="18">
        <v>0</v>
      </c>
      <c r="J556" s="18">
        <v>0</v>
      </c>
      <c r="K556" s="18">
        <v>0</v>
      </c>
      <c r="L556" s="18">
        <v>0</v>
      </c>
      <c r="M556" s="18">
        <v>0</v>
      </c>
      <c r="N556" s="18">
        <v>0</v>
      </c>
      <c r="O556" s="18">
        <v>0</v>
      </c>
    </row>
    <row r="557" spans="1:15" x14ac:dyDescent="0.25">
      <c r="A557" s="18">
        <v>2013</v>
      </c>
      <c r="B557" s="18">
        <v>44589000</v>
      </c>
      <c r="C557" s="18" t="s">
        <v>444</v>
      </c>
      <c r="D557" s="18" t="str">
        <f>+VLOOKUP(B557,MAPPING!A:C,3,FALSE)</f>
        <v>DETTES FISCALES et SOCIALES</v>
      </c>
      <c r="E557" s="18">
        <v>0</v>
      </c>
      <c r="F557" s="18">
        <v>0</v>
      </c>
      <c r="G557" s="18">
        <v>0</v>
      </c>
      <c r="H557" s="18">
        <v>0</v>
      </c>
      <c r="I557" s="18">
        <v>0</v>
      </c>
      <c r="J557" s="18">
        <v>0</v>
      </c>
      <c r="K557" s="18">
        <v>0</v>
      </c>
      <c r="L557" s="18">
        <v>0</v>
      </c>
      <c r="M557" s="18">
        <v>0</v>
      </c>
      <c r="N557" s="18">
        <v>0</v>
      </c>
      <c r="O557" s="18">
        <v>0</v>
      </c>
    </row>
    <row r="558" spans="1:15" x14ac:dyDescent="0.25">
      <c r="A558" s="18">
        <v>2013</v>
      </c>
      <c r="B558" s="18">
        <v>44711000</v>
      </c>
      <c r="C558" s="18" t="s">
        <v>457</v>
      </c>
      <c r="D558" s="18" t="str">
        <f>+VLOOKUP(B558,MAPPING!A:C,3,FALSE)</f>
        <v>DETTES FISCALES et SOCIALES</v>
      </c>
      <c r="E558" s="18">
        <v>0</v>
      </c>
      <c r="F558" s="18">
        <v>0</v>
      </c>
      <c r="G558" s="18">
        <v>0</v>
      </c>
      <c r="H558" s="18">
        <v>0</v>
      </c>
      <c r="I558" s="18">
        <v>0</v>
      </c>
      <c r="J558" s="18">
        <v>0</v>
      </c>
      <c r="K558" s="18">
        <v>0</v>
      </c>
      <c r="L558" s="18">
        <v>0</v>
      </c>
      <c r="M558" s="18">
        <v>0</v>
      </c>
      <c r="N558" s="18">
        <v>0</v>
      </c>
      <c r="O558" s="18">
        <v>0</v>
      </c>
    </row>
    <row r="559" spans="1:15" x14ac:dyDescent="0.25">
      <c r="A559" s="18">
        <v>2013</v>
      </c>
      <c r="B559" s="18">
        <v>44720000</v>
      </c>
      <c r="C559" s="18" t="s">
        <v>364</v>
      </c>
      <c r="D559" s="18" t="str">
        <f>+VLOOKUP(B559,MAPPING!A:C,3,FALSE)</f>
        <v>AUTRES CREANCES et DETTES</v>
      </c>
      <c r="E559" s="18">
        <v>0</v>
      </c>
      <c r="F559" s="18">
        <v>0</v>
      </c>
      <c r="G559" s="18">
        <v>0</v>
      </c>
      <c r="H559" s="18">
        <v>0</v>
      </c>
      <c r="I559" s="18">
        <v>0</v>
      </c>
      <c r="J559" s="18">
        <v>0</v>
      </c>
      <c r="K559" s="18">
        <v>0</v>
      </c>
      <c r="L559" s="18">
        <v>0</v>
      </c>
      <c r="M559" s="18">
        <v>0</v>
      </c>
      <c r="N559" s="18">
        <v>0</v>
      </c>
      <c r="O559" s="18">
        <v>0</v>
      </c>
    </row>
    <row r="560" spans="1:15" x14ac:dyDescent="0.25">
      <c r="A560" s="18">
        <v>2013</v>
      </c>
      <c r="B560" s="18">
        <v>44860000</v>
      </c>
      <c r="C560" s="18" t="s">
        <v>352</v>
      </c>
      <c r="D560" s="18" t="str">
        <f>+VLOOKUP(B560,MAPPING!A:C,3,FALSE)</f>
        <v>DETTES FISCALES et SOCIALES</v>
      </c>
      <c r="E560" s="18">
        <v>112904</v>
      </c>
      <c r="F560" s="18">
        <v>113004</v>
      </c>
      <c r="G560" s="18">
        <v>113104</v>
      </c>
      <c r="H560" s="18">
        <v>113204</v>
      </c>
      <c r="I560" s="18">
        <v>113304</v>
      </c>
      <c r="J560" s="18">
        <v>113404</v>
      </c>
      <c r="K560" s="18">
        <v>113504</v>
      </c>
      <c r="L560" s="18">
        <v>113604</v>
      </c>
      <c r="M560" s="18">
        <v>113704</v>
      </c>
      <c r="N560" s="18">
        <v>113804</v>
      </c>
      <c r="O560" s="18">
        <v>113904</v>
      </c>
    </row>
    <row r="561" spans="1:15" x14ac:dyDescent="0.25">
      <c r="A561" s="18">
        <v>2013</v>
      </c>
      <c r="B561" s="18">
        <v>44861000</v>
      </c>
      <c r="C561" s="18" t="s">
        <v>365</v>
      </c>
      <c r="D561" s="18" t="str">
        <f>+VLOOKUP(B561,MAPPING!A:C,3,FALSE)</f>
        <v>DETTES FISCALES et SOCIALES</v>
      </c>
      <c r="E561" s="18">
        <v>30067.03</v>
      </c>
      <c r="F561" s="18">
        <v>30167.03</v>
      </c>
      <c r="G561" s="18">
        <v>30267.03</v>
      </c>
      <c r="H561" s="18">
        <v>30367.03</v>
      </c>
      <c r="I561" s="18">
        <v>30467.03</v>
      </c>
      <c r="J561" s="18">
        <v>30567.03</v>
      </c>
      <c r="K561" s="18">
        <v>30667.03</v>
      </c>
      <c r="L561" s="18">
        <v>30767.03</v>
      </c>
      <c r="M561" s="18">
        <v>30867.03</v>
      </c>
      <c r="N561" s="18">
        <v>30967.03</v>
      </c>
      <c r="O561" s="18">
        <v>31067.03</v>
      </c>
    </row>
    <row r="562" spans="1:15" x14ac:dyDescent="0.25">
      <c r="A562" s="18">
        <v>2013</v>
      </c>
      <c r="B562" s="18">
        <v>44862000</v>
      </c>
      <c r="C562" s="18" t="s">
        <v>451</v>
      </c>
      <c r="D562" s="18" t="str">
        <f>+VLOOKUP(B562,MAPPING!A:C,3,FALSE)</f>
        <v>DETTES FISCALES et SOCIALES</v>
      </c>
      <c r="E562" s="18">
        <v>-17530</v>
      </c>
      <c r="F562" s="18">
        <v>-17430</v>
      </c>
      <c r="G562" s="18">
        <v>-17330</v>
      </c>
      <c r="H562" s="18">
        <v>-17230</v>
      </c>
      <c r="I562" s="18">
        <v>-17130</v>
      </c>
      <c r="J562" s="18">
        <v>-17030</v>
      </c>
      <c r="K562" s="18">
        <v>-16930</v>
      </c>
      <c r="L562" s="18">
        <v>-16830</v>
      </c>
      <c r="M562" s="18">
        <v>-16730</v>
      </c>
      <c r="N562" s="18">
        <v>-16630</v>
      </c>
      <c r="O562" s="18">
        <v>-16530</v>
      </c>
    </row>
    <row r="563" spans="1:15" x14ac:dyDescent="0.25">
      <c r="A563" s="18">
        <v>2013</v>
      </c>
      <c r="B563" s="18">
        <v>44863000</v>
      </c>
      <c r="C563" s="18" t="s">
        <v>366</v>
      </c>
      <c r="D563" s="18" t="str">
        <f>+VLOOKUP(B563,MAPPING!A:C,3,FALSE)</f>
        <v>DETTES FISCALES et SOCIALES</v>
      </c>
      <c r="E563" s="18">
        <v>224818</v>
      </c>
      <c r="F563" s="18">
        <v>224918</v>
      </c>
      <c r="G563" s="18">
        <v>225018</v>
      </c>
      <c r="H563" s="18">
        <v>225118</v>
      </c>
      <c r="I563" s="18">
        <v>225218</v>
      </c>
      <c r="J563" s="18">
        <v>225318</v>
      </c>
      <c r="K563" s="18">
        <v>225418</v>
      </c>
      <c r="L563" s="18">
        <v>225518</v>
      </c>
      <c r="M563" s="18">
        <v>225618</v>
      </c>
      <c r="N563" s="18">
        <v>225718</v>
      </c>
      <c r="O563" s="18">
        <v>225818</v>
      </c>
    </row>
    <row r="564" spans="1:15" x14ac:dyDescent="0.25">
      <c r="A564" s="18">
        <v>2013</v>
      </c>
      <c r="B564" s="18">
        <v>44865000</v>
      </c>
      <c r="C564" s="18" t="s">
        <v>367</v>
      </c>
      <c r="D564" s="18" t="str">
        <f>+VLOOKUP(B564,MAPPING!A:C,3,FALSE)</f>
        <v>DETTES FISCALES et SOCIALES</v>
      </c>
      <c r="E564" s="18">
        <v>-4202.66</v>
      </c>
      <c r="F564" s="18">
        <v>-4102.66</v>
      </c>
      <c r="G564" s="18">
        <v>-4002.66</v>
      </c>
      <c r="H564" s="18">
        <v>-3902.66</v>
      </c>
      <c r="I564" s="18">
        <v>-3802.66</v>
      </c>
      <c r="J564" s="18">
        <v>-3702.66</v>
      </c>
      <c r="K564" s="18">
        <v>-3602.66</v>
      </c>
      <c r="L564" s="18">
        <v>-3502.66</v>
      </c>
      <c r="M564" s="18">
        <v>-3402.66</v>
      </c>
      <c r="N564" s="18">
        <v>-3302.66</v>
      </c>
      <c r="O564" s="18">
        <v>-3202.66</v>
      </c>
    </row>
    <row r="565" spans="1:15" x14ac:dyDescent="0.25">
      <c r="A565" s="18">
        <v>2013</v>
      </c>
      <c r="B565" s="18">
        <v>44866000</v>
      </c>
      <c r="C565" s="18" t="s">
        <v>445</v>
      </c>
      <c r="D565" s="18" t="str">
        <f>+VLOOKUP(B565,MAPPING!A:C,3,FALSE)</f>
        <v>DETTES FISCALES et SOCIALES</v>
      </c>
      <c r="E565" s="18">
        <v>210.19</v>
      </c>
      <c r="F565" s="18">
        <v>310.19</v>
      </c>
      <c r="G565" s="18">
        <v>410.19</v>
      </c>
      <c r="H565" s="18">
        <v>510.19</v>
      </c>
      <c r="I565" s="18">
        <v>610.19000000000005</v>
      </c>
      <c r="J565" s="18">
        <v>710.19</v>
      </c>
      <c r="K565" s="18">
        <v>810.19</v>
      </c>
      <c r="L565" s="18">
        <v>910.19</v>
      </c>
      <c r="M565" s="18">
        <v>1010.19</v>
      </c>
      <c r="N565" s="18">
        <v>1110.19</v>
      </c>
      <c r="O565" s="18">
        <v>1210.19</v>
      </c>
    </row>
    <row r="566" spans="1:15" x14ac:dyDescent="0.25">
      <c r="A566" s="18">
        <v>2013</v>
      </c>
      <c r="B566" s="18">
        <v>44867000</v>
      </c>
      <c r="C566" s="18" t="s">
        <v>368</v>
      </c>
      <c r="D566" s="18" t="str">
        <f>+VLOOKUP(B566,MAPPING!A:C,3,FALSE)</f>
        <v>DETTES FISCALES et SOCIALES</v>
      </c>
      <c r="E566" s="18">
        <v>-16172</v>
      </c>
      <c r="F566" s="18">
        <v>-16072</v>
      </c>
      <c r="G566" s="18">
        <v>-15972</v>
      </c>
      <c r="H566" s="18">
        <v>-15872</v>
      </c>
      <c r="I566" s="18">
        <v>-15772</v>
      </c>
      <c r="J566" s="18">
        <v>-15672</v>
      </c>
      <c r="K566" s="18">
        <v>-15572</v>
      </c>
      <c r="L566" s="18">
        <v>-15472</v>
      </c>
      <c r="M566" s="18">
        <v>-15372</v>
      </c>
      <c r="N566" s="18">
        <v>-15272</v>
      </c>
      <c r="O566" s="18">
        <v>-15172</v>
      </c>
    </row>
    <row r="567" spans="1:15" x14ac:dyDescent="0.25">
      <c r="A567" s="18">
        <v>2013</v>
      </c>
      <c r="B567" s="18">
        <v>44868000</v>
      </c>
      <c r="C567" s="18" t="s">
        <v>452</v>
      </c>
      <c r="D567" s="18" t="str">
        <f>+VLOOKUP(B567,MAPPING!A:C,3,FALSE)</f>
        <v>DETTES FISCALES et SOCIALES</v>
      </c>
      <c r="E567" s="18">
        <v>-107377.89</v>
      </c>
      <c r="F567" s="18">
        <v>-107277.89</v>
      </c>
      <c r="G567" s="18">
        <v>-107177.89</v>
      </c>
      <c r="H567" s="18">
        <v>-107077.89</v>
      </c>
      <c r="I567" s="18">
        <v>-106977.89</v>
      </c>
      <c r="J567" s="18">
        <v>-106877.89</v>
      </c>
      <c r="K567" s="18">
        <v>-106777.89</v>
      </c>
      <c r="L567" s="18">
        <v>-106677.89</v>
      </c>
      <c r="M567" s="18">
        <v>-106577.89</v>
      </c>
      <c r="N567" s="18">
        <v>-106477.89</v>
      </c>
      <c r="O567" s="18">
        <v>-106377.89</v>
      </c>
    </row>
    <row r="568" spans="1:15" x14ac:dyDescent="0.25">
      <c r="A568" s="18">
        <v>2013</v>
      </c>
      <c r="B568" s="18">
        <v>44870000</v>
      </c>
      <c r="C568" s="18" t="s">
        <v>438</v>
      </c>
      <c r="D568" s="18" t="str">
        <f>+VLOOKUP(B568,MAPPING!A:C,3,FALSE)</f>
        <v>DETTES FISCALES et SOCIALES</v>
      </c>
      <c r="E568" s="18">
        <v>0</v>
      </c>
      <c r="F568" s="18">
        <v>0</v>
      </c>
      <c r="G568" s="18">
        <v>0</v>
      </c>
      <c r="H568" s="18">
        <v>0</v>
      </c>
      <c r="I568" s="18">
        <v>0</v>
      </c>
      <c r="J568" s="18">
        <v>0</v>
      </c>
      <c r="K568" s="18">
        <v>0</v>
      </c>
      <c r="L568" s="18">
        <v>0</v>
      </c>
      <c r="M568" s="18">
        <v>0</v>
      </c>
      <c r="N568" s="18">
        <v>0</v>
      </c>
      <c r="O568" s="18">
        <v>0</v>
      </c>
    </row>
    <row r="569" spans="1:15" x14ac:dyDescent="0.25">
      <c r="A569" s="18">
        <v>2013</v>
      </c>
      <c r="B569" s="18">
        <v>45110000</v>
      </c>
      <c r="C569" s="18" t="s">
        <v>561</v>
      </c>
      <c r="D569" s="18" t="str">
        <f>+VLOOKUP(B569,MAPPING!A:C,3,FALSE)</f>
        <v>COMPTES COURANTS</v>
      </c>
      <c r="E569" s="18">
        <v>0</v>
      </c>
      <c r="F569" s="18">
        <v>0</v>
      </c>
      <c r="G569" s="18">
        <v>0</v>
      </c>
      <c r="H569" s="18">
        <v>0</v>
      </c>
      <c r="I569" s="18">
        <v>0</v>
      </c>
      <c r="J569" s="18">
        <v>0</v>
      </c>
      <c r="K569" s="18">
        <v>0</v>
      </c>
      <c r="L569" s="18">
        <v>0</v>
      </c>
      <c r="M569" s="18">
        <v>0</v>
      </c>
      <c r="N569" s="18">
        <v>0</v>
      </c>
      <c r="O569" s="18">
        <v>0</v>
      </c>
    </row>
    <row r="570" spans="1:15" x14ac:dyDescent="0.25">
      <c r="A570" s="18">
        <v>2013</v>
      </c>
      <c r="B570" s="18">
        <v>46700000</v>
      </c>
      <c r="C570" s="18" t="s">
        <v>369</v>
      </c>
      <c r="D570" s="18" t="str">
        <f>+VLOOKUP(B570,MAPPING!A:C,3,FALSE)</f>
        <v>COMPTES COURANTS</v>
      </c>
      <c r="E570" s="18">
        <v>119.94</v>
      </c>
      <c r="F570" s="18">
        <v>219.94</v>
      </c>
      <c r="G570" s="18">
        <v>319.94</v>
      </c>
      <c r="H570" s="18">
        <v>419.94</v>
      </c>
      <c r="I570" s="18">
        <v>519.94000000000005</v>
      </c>
      <c r="J570" s="18">
        <v>619.94000000000005</v>
      </c>
      <c r="K570" s="18">
        <v>719.94</v>
      </c>
      <c r="L570" s="18">
        <v>819.94</v>
      </c>
      <c r="M570" s="18">
        <v>919.94</v>
      </c>
      <c r="N570" s="18">
        <v>1019.94</v>
      </c>
      <c r="O570" s="18">
        <v>1119.94</v>
      </c>
    </row>
    <row r="571" spans="1:15" x14ac:dyDescent="0.25">
      <c r="A571" s="18">
        <v>2013</v>
      </c>
      <c r="B571" s="18">
        <v>46710000</v>
      </c>
      <c r="C571" s="18" t="s">
        <v>370</v>
      </c>
      <c r="D571" s="18" t="str">
        <f>+VLOOKUP(B571,MAPPING!A:C,3,FALSE)</f>
        <v>AUTRES CREANCES et DETTES</v>
      </c>
      <c r="E571" s="18">
        <v>0</v>
      </c>
      <c r="F571" s="18">
        <v>0</v>
      </c>
      <c r="G571" s="18">
        <v>0</v>
      </c>
      <c r="H571" s="18">
        <v>0</v>
      </c>
      <c r="I571" s="18">
        <v>0</v>
      </c>
      <c r="J571" s="18">
        <v>0</v>
      </c>
      <c r="K571" s="18">
        <v>0</v>
      </c>
      <c r="L571" s="18">
        <v>0</v>
      </c>
      <c r="M571" s="18">
        <v>0</v>
      </c>
      <c r="N571" s="18">
        <v>0</v>
      </c>
      <c r="O571" s="18">
        <v>0</v>
      </c>
    </row>
    <row r="572" spans="1:15" x14ac:dyDescent="0.25">
      <c r="A572" s="18">
        <v>2013</v>
      </c>
      <c r="B572" s="18">
        <v>46713000</v>
      </c>
      <c r="C572" s="18" t="s">
        <v>562</v>
      </c>
      <c r="D572" s="18" t="str">
        <f>+VLOOKUP(B572,MAPPING!A:C,3,FALSE)</f>
        <v>AUTRES CREANCES et DETTES</v>
      </c>
      <c r="E572" s="18">
        <v>-996</v>
      </c>
      <c r="F572" s="18">
        <v>-896</v>
      </c>
      <c r="G572" s="18">
        <v>-796</v>
      </c>
      <c r="H572" s="18">
        <v>-696</v>
      </c>
      <c r="I572" s="18">
        <v>-596</v>
      </c>
      <c r="J572" s="18">
        <v>-496</v>
      </c>
      <c r="K572" s="18">
        <v>-396</v>
      </c>
      <c r="L572" s="18">
        <v>-296</v>
      </c>
      <c r="M572" s="18">
        <v>-196</v>
      </c>
      <c r="N572" s="18">
        <v>-96</v>
      </c>
      <c r="O572" s="18">
        <v>4</v>
      </c>
    </row>
    <row r="573" spans="1:15" x14ac:dyDescent="0.25">
      <c r="A573" s="18">
        <v>2013</v>
      </c>
      <c r="B573" s="18">
        <v>46714000</v>
      </c>
      <c r="C573" s="18" t="s">
        <v>371</v>
      </c>
      <c r="D573" s="18" t="str">
        <f>+VLOOKUP(B573,MAPPING!A:C,3,FALSE)</f>
        <v>AUTRES CREANCES et DETTES</v>
      </c>
      <c r="E573" s="18">
        <v>211.6</v>
      </c>
      <c r="F573" s="18">
        <v>311.60000000000002</v>
      </c>
      <c r="G573" s="18">
        <v>411.6</v>
      </c>
      <c r="H573" s="18">
        <v>511.6</v>
      </c>
      <c r="I573" s="18">
        <v>611.6</v>
      </c>
      <c r="J573" s="18">
        <v>711.6</v>
      </c>
      <c r="K573" s="18">
        <v>811.6</v>
      </c>
      <c r="L573" s="18">
        <v>911.6</v>
      </c>
      <c r="M573" s="18">
        <v>1011.6</v>
      </c>
      <c r="N573" s="18">
        <v>1111.5999999999999</v>
      </c>
      <c r="O573" s="18">
        <v>1211.5999999999999</v>
      </c>
    </row>
    <row r="574" spans="1:15" x14ac:dyDescent="0.25">
      <c r="A574" s="18">
        <v>2013</v>
      </c>
      <c r="B574" s="18">
        <v>46720000</v>
      </c>
      <c r="C574" s="18" t="s">
        <v>427</v>
      </c>
      <c r="D574" s="18" t="str">
        <f>+VLOOKUP(B574,MAPPING!A:C,3,FALSE)</f>
        <v>AUTRES CREANCES et DETTES</v>
      </c>
      <c r="E574" s="18">
        <v>-179.39999999999998</v>
      </c>
      <c r="F574" s="18">
        <v>-79.399999999999977</v>
      </c>
      <c r="G574" s="18">
        <v>20.600000000000023</v>
      </c>
      <c r="H574" s="18">
        <v>120.60000000000002</v>
      </c>
      <c r="I574" s="18">
        <v>220.60000000000002</v>
      </c>
      <c r="J574" s="18">
        <v>320.60000000000002</v>
      </c>
      <c r="K574" s="18">
        <v>420.6</v>
      </c>
      <c r="L574" s="18">
        <v>520.6</v>
      </c>
      <c r="M574" s="18">
        <v>620.6</v>
      </c>
      <c r="N574" s="18">
        <v>720.6</v>
      </c>
      <c r="O574" s="18">
        <v>820.6</v>
      </c>
    </row>
    <row r="575" spans="1:15" x14ac:dyDescent="0.25">
      <c r="A575" s="18">
        <v>2013</v>
      </c>
      <c r="B575" s="18">
        <v>46730000</v>
      </c>
      <c r="C575" s="18" t="s">
        <v>446</v>
      </c>
      <c r="D575" s="18" t="str">
        <f>+VLOOKUP(B575,MAPPING!A:C,3,FALSE)</f>
        <v>AUTRES CREANCES et DETTES</v>
      </c>
      <c r="E575" s="18">
        <v>0</v>
      </c>
      <c r="F575" s="18">
        <v>0</v>
      </c>
      <c r="G575" s="18">
        <v>0</v>
      </c>
      <c r="H575" s="18">
        <v>0</v>
      </c>
      <c r="I575" s="18">
        <v>0</v>
      </c>
      <c r="J575" s="18">
        <v>0</v>
      </c>
      <c r="K575" s="18">
        <v>0</v>
      </c>
      <c r="L575" s="18">
        <v>0</v>
      </c>
      <c r="M575" s="18">
        <v>0</v>
      </c>
      <c r="N575" s="18">
        <v>0</v>
      </c>
      <c r="O575" s="18">
        <v>0</v>
      </c>
    </row>
    <row r="576" spans="1:15" x14ac:dyDescent="0.25">
      <c r="A576" s="18">
        <v>2013</v>
      </c>
      <c r="B576" s="18">
        <v>46750000</v>
      </c>
      <c r="C576" s="18" t="s">
        <v>372</v>
      </c>
      <c r="D576" s="18" t="str">
        <f>+VLOOKUP(B576,MAPPING!A:C,3,FALSE)</f>
        <v>AUTRES CREANCES et DETTES</v>
      </c>
      <c r="E576" s="18">
        <v>-547.72</v>
      </c>
      <c r="F576" s="18">
        <v>-447.72</v>
      </c>
      <c r="G576" s="18">
        <v>-347.72</v>
      </c>
      <c r="H576" s="18">
        <v>-247.72000000000003</v>
      </c>
      <c r="I576" s="18">
        <v>-147.72000000000003</v>
      </c>
      <c r="J576" s="18">
        <v>-47.720000000000027</v>
      </c>
      <c r="K576" s="18">
        <v>52.279999999999973</v>
      </c>
      <c r="L576" s="18">
        <v>152.27999999999997</v>
      </c>
      <c r="M576" s="18">
        <v>252.27999999999997</v>
      </c>
      <c r="N576" s="18">
        <v>352.28</v>
      </c>
      <c r="O576" s="18">
        <v>452.28</v>
      </c>
    </row>
    <row r="577" spans="1:15" x14ac:dyDescent="0.25">
      <c r="A577" s="18">
        <v>2013</v>
      </c>
      <c r="B577" s="18">
        <v>47610000</v>
      </c>
      <c r="C577" s="18" t="s">
        <v>373</v>
      </c>
      <c r="D577" s="18" t="str">
        <f>+VLOOKUP(B577,MAPPING!A:C,3,FALSE)</f>
        <v>REGULARISATION</v>
      </c>
      <c r="E577" s="18">
        <v>2005.8</v>
      </c>
      <c r="F577" s="18">
        <v>2105.8000000000002</v>
      </c>
      <c r="G577" s="18">
        <v>2205.8000000000002</v>
      </c>
      <c r="H577" s="18">
        <v>2305.8000000000002</v>
      </c>
      <c r="I577" s="18">
        <v>2405.8000000000002</v>
      </c>
      <c r="J577" s="18">
        <v>2505.8000000000002</v>
      </c>
      <c r="K577" s="18">
        <v>2605.8000000000002</v>
      </c>
      <c r="L577" s="18">
        <v>2705.8</v>
      </c>
      <c r="M577" s="18">
        <v>2805.8</v>
      </c>
      <c r="N577" s="18">
        <v>2905.8</v>
      </c>
      <c r="O577" s="18">
        <v>3005.8</v>
      </c>
    </row>
    <row r="578" spans="1:15" x14ac:dyDescent="0.25">
      <c r="A578" s="18">
        <v>2013</v>
      </c>
      <c r="B578" s="18">
        <v>47710000</v>
      </c>
      <c r="C578" s="18" t="s">
        <v>374</v>
      </c>
      <c r="D578" s="18" t="str">
        <f>+VLOOKUP(B578,MAPPING!A:C,3,FALSE)</f>
        <v>REGULARISATION</v>
      </c>
      <c r="E578" s="18">
        <v>-58.44</v>
      </c>
      <c r="F578" s="18">
        <v>41.56</v>
      </c>
      <c r="G578" s="18">
        <v>141.56</v>
      </c>
      <c r="H578" s="18">
        <v>241.56</v>
      </c>
      <c r="I578" s="18">
        <v>341.56</v>
      </c>
      <c r="J578" s="18">
        <v>441.56</v>
      </c>
      <c r="K578" s="18">
        <v>541.55999999999995</v>
      </c>
      <c r="L578" s="18">
        <v>641.55999999999995</v>
      </c>
      <c r="M578" s="18">
        <v>741.56</v>
      </c>
      <c r="N578" s="18">
        <v>841.56</v>
      </c>
      <c r="O578" s="18">
        <v>941.56</v>
      </c>
    </row>
    <row r="579" spans="1:15" x14ac:dyDescent="0.25">
      <c r="A579" s="18">
        <v>2013</v>
      </c>
      <c r="B579" s="18">
        <v>48600000</v>
      </c>
      <c r="C579" s="18" t="s">
        <v>375</v>
      </c>
      <c r="D579" s="18" t="str">
        <f>+VLOOKUP(B579,MAPPING!A:C,3,FALSE)</f>
        <v>REGULARISATION</v>
      </c>
      <c r="E579" s="18">
        <v>60737.86</v>
      </c>
      <c r="F579" s="18">
        <v>60837.86</v>
      </c>
      <c r="G579" s="18">
        <v>60937.86</v>
      </c>
      <c r="H579" s="18">
        <v>61037.86</v>
      </c>
      <c r="I579" s="18">
        <v>61137.86</v>
      </c>
      <c r="J579" s="18">
        <v>61237.86</v>
      </c>
      <c r="K579" s="18">
        <v>61337.86</v>
      </c>
      <c r="L579" s="18">
        <v>61437.86</v>
      </c>
      <c r="M579" s="18">
        <v>61537.86</v>
      </c>
      <c r="N579" s="18">
        <v>61637.86</v>
      </c>
      <c r="O579" s="18">
        <v>61737.86</v>
      </c>
    </row>
    <row r="580" spans="1:15" x14ac:dyDescent="0.25">
      <c r="A580" s="18">
        <v>2013</v>
      </c>
      <c r="B580" s="18">
        <v>48700000</v>
      </c>
      <c r="C580" s="18" t="s">
        <v>376</v>
      </c>
      <c r="D580" s="18" t="str">
        <f>+VLOOKUP(B580,MAPPING!A:C,3,FALSE)</f>
        <v>REGULARISATION</v>
      </c>
      <c r="E580" s="18">
        <v>-12672.28</v>
      </c>
      <c r="F580" s="18">
        <v>-12572.28</v>
      </c>
      <c r="G580" s="18">
        <v>-12472.28</v>
      </c>
      <c r="H580" s="18">
        <v>-12372.28</v>
      </c>
      <c r="I580" s="18">
        <v>-12272.28</v>
      </c>
      <c r="J580" s="18">
        <v>-12172.28</v>
      </c>
      <c r="K580" s="18">
        <v>-12072.28</v>
      </c>
      <c r="L580" s="18">
        <v>-11972.28</v>
      </c>
      <c r="M580" s="18">
        <v>-11872.28</v>
      </c>
      <c r="N580" s="18">
        <v>-11772.28</v>
      </c>
      <c r="O580" s="18">
        <v>-11672.28</v>
      </c>
    </row>
    <row r="581" spans="1:15" x14ac:dyDescent="0.25">
      <c r="A581" s="18">
        <v>2013</v>
      </c>
      <c r="B581" s="18">
        <v>49100000</v>
      </c>
      <c r="C581" s="18" t="s">
        <v>377</v>
      </c>
      <c r="D581" s="18" t="str">
        <f>+VLOOKUP(B581,MAPPING!A:C,3,FALSE)</f>
        <v>PROVISIONS CLIENTS</v>
      </c>
      <c r="E581" s="18">
        <v>-10360.36</v>
      </c>
      <c r="F581" s="18">
        <v>-10260.36</v>
      </c>
      <c r="G581" s="18">
        <v>-10160.36</v>
      </c>
      <c r="H581" s="18">
        <v>-10060.36</v>
      </c>
      <c r="I581" s="18">
        <v>-9960.36</v>
      </c>
      <c r="J581" s="18">
        <v>-9860.36</v>
      </c>
      <c r="K581" s="18">
        <v>-9760.36</v>
      </c>
      <c r="L581" s="18">
        <v>-9660.36</v>
      </c>
      <c r="M581" s="18">
        <v>-9560.36</v>
      </c>
      <c r="N581" s="18">
        <v>-9460.36</v>
      </c>
      <c r="O581" s="18">
        <v>-9360.36</v>
      </c>
    </row>
    <row r="582" spans="1:15" x14ac:dyDescent="0.25">
      <c r="A582" s="18">
        <v>2013</v>
      </c>
      <c r="B582" s="18">
        <v>49670000</v>
      </c>
      <c r="C582" s="18" t="s">
        <v>378</v>
      </c>
      <c r="D582" s="18" t="str">
        <f>+VLOOKUP(B582,MAPPING!A:C,3,FALSE)</f>
        <v>PROVISIONS CLIENTS</v>
      </c>
      <c r="E582" s="18">
        <v>0</v>
      </c>
      <c r="F582" s="18">
        <v>0</v>
      </c>
      <c r="G582" s="18">
        <v>0</v>
      </c>
      <c r="H582" s="18">
        <v>0</v>
      </c>
      <c r="I582" s="18">
        <v>0</v>
      </c>
      <c r="J582" s="18">
        <v>0</v>
      </c>
      <c r="K582" s="18">
        <v>0</v>
      </c>
      <c r="L582" s="18">
        <v>0</v>
      </c>
      <c r="M582" s="18">
        <v>0</v>
      </c>
      <c r="N582" s="18">
        <v>0</v>
      </c>
      <c r="O582" s="18">
        <v>0</v>
      </c>
    </row>
    <row r="583" spans="1:15" x14ac:dyDescent="0.25">
      <c r="A583" s="18">
        <v>2013</v>
      </c>
      <c r="B583" s="18">
        <v>50840000</v>
      </c>
      <c r="C583" s="18" t="s">
        <v>582</v>
      </c>
      <c r="D583" s="18" t="str">
        <f>+VLOOKUP(B583,MAPPING!A:C,3,FALSE)</f>
        <v>BANQUES</v>
      </c>
      <c r="E583" s="18">
        <v>0</v>
      </c>
      <c r="F583" s="18">
        <v>0</v>
      </c>
      <c r="G583" s="18">
        <v>0</v>
      </c>
      <c r="H583" s="18">
        <v>0</v>
      </c>
      <c r="I583" s="18">
        <v>0</v>
      </c>
      <c r="J583" s="18">
        <v>0</v>
      </c>
      <c r="K583" s="18">
        <v>0</v>
      </c>
      <c r="L583" s="18">
        <v>0</v>
      </c>
      <c r="M583" s="18">
        <v>0</v>
      </c>
      <c r="N583" s="18">
        <v>0</v>
      </c>
      <c r="O583" s="18">
        <v>0</v>
      </c>
    </row>
    <row r="584" spans="1:15" x14ac:dyDescent="0.25">
      <c r="A584" s="18">
        <v>2013</v>
      </c>
      <c r="B584" s="18">
        <v>51120000</v>
      </c>
      <c r="C584" s="18" t="s">
        <v>447</v>
      </c>
      <c r="D584" s="18" t="str">
        <f>+VLOOKUP(B584,MAPPING!A:C,3,FALSE)</f>
        <v>BANQUES</v>
      </c>
      <c r="E584" s="18">
        <v>-1662.3</v>
      </c>
      <c r="F584" s="18">
        <v>-1562.3</v>
      </c>
      <c r="G584" s="18">
        <v>-1462.3</v>
      </c>
      <c r="H584" s="18">
        <v>-1362.3</v>
      </c>
      <c r="I584" s="18">
        <v>-1262.3</v>
      </c>
      <c r="J584" s="18">
        <v>-1162.3</v>
      </c>
      <c r="K584" s="18">
        <v>-1062.3</v>
      </c>
      <c r="L584" s="18">
        <v>-962.3</v>
      </c>
      <c r="M584" s="18">
        <v>-862.3</v>
      </c>
      <c r="N584" s="18">
        <v>-762.3</v>
      </c>
      <c r="O584" s="18">
        <v>-662.3</v>
      </c>
    </row>
    <row r="585" spans="1:15" x14ac:dyDescent="0.25">
      <c r="A585" s="18">
        <v>2013</v>
      </c>
      <c r="B585" s="18">
        <v>51203000</v>
      </c>
      <c r="C585" s="18" t="s">
        <v>611</v>
      </c>
      <c r="D585" s="18" t="str">
        <f>+VLOOKUP(B585,MAPPING!A:C,3,FALSE)</f>
        <v>BANQUES</v>
      </c>
      <c r="E585" s="18">
        <v>0</v>
      </c>
      <c r="F585" s="18">
        <v>0</v>
      </c>
      <c r="G585" s="18">
        <v>0</v>
      </c>
      <c r="H585" s="18">
        <v>0</v>
      </c>
      <c r="I585" s="18">
        <v>0</v>
      </c>
      <c r="J585" s="18">
        <v>0</v>
      </c>
      <c r="K585" s="18">
        <v>0</v>
      </c>
      <c r="L585" s="18">
        <v>0</v>
      </c>
      <c r="M585" s="18">
        <v>0</v>
      </c>
      <c r="N585" s="18">
        <v>0</v>
      </c>
      <c r="O585" s="18">
        <v>0</v>
      </c>
    </row>
    <row r="586" spans="1:15" x14ac:dyDescent="0.25">
      <c r="A586" s="18">
        <v>2013</v>
      </c>
      <c r="B586" s="18">
        <v>51204000</v>
      </c>
      <c r="C586" s="18" t="s">
        <v>583</v>
      </c>
      <c r="D586" s="18" t="str">
        <f>+VLOOKUP(B586,MAPPING!A:C,3,FALSE)</f>
        <v>BANQUES</v>
      </c>
      <c r="E586" s="18">
        <v>0</v>
      </c>
      <c r="F586" s="18">
        <v>0</v>
      </c>
      <c r="G586" s="18">
        <v>0</v>
      </c>
      <c r="H586" s="18">
        <v>0</v>
      </c>
      <c r="I586" s="18">
        <v>0</v>
      </c>
      <c r="J586" s="18">
        <v>0</v>
      </c>
      <c r="K586" s="18">
        <v>0</v>
      </c>
      <c r="L586" s="18">
        <v>0</v>
      </c>
      <c r="M586" s="18">
        <v>0</v>
      </c>
      <c r="N586" s="18">
        <v>0</v>
      </c>
      <c r="O586" s="18">
        <v>0</v>
      </c>
    </row>
    <row r="587" spans="1:15" x14ac:dyDescent="0.25">
      <c r="A587" s="18">
        <v>2013</v>
      </c>
      <c r="B587" s="18">
        <v>51205000</v>
      </c>
      <c r="C587" s="18" t="s">
        <v>583</v>
      </c>
      <c r="D587" s="18" t="str">
        <f>+VLOOKUP(B587,MAPPING!A:C,3,FALSE)</f>
        <v>BANQUES</v>
      </c>
      <c r="E587" s="18">
        <v>0</v>
      </c>
      <c r="F587" s="18">
        <v>0</v>
      </c>
      <c r="G587" s="18">
        <v>0</v>
      </c>
      <c r="H587" s="18">
        <v>0</v>
      </c>
      <c r="I587" s="18">
        <v>0</v>
      </c>
      <c r="J587" s="18">
        <v>0</v>
      </c>
      <c r="K587" s="18">
        <v>0</v>
      </c>
      <c r="L587" s="18">
        <v>0</v>
      </c>
      <c r="M587" s="18">
        <v>0</v>
      </c>
      <c r="N587" s="18">
        <v>0</v>
      </c>
      <c r="O587" s="18">
        <v>0</v>
      </c>
    </row>
    <row r="588" spans="1:15" x14ac:dyDescent="0.25">
      <c r="A588" s="18">
        <v>2013</v>
      </c>
      <c r="B588" s="18">
        <v>51213000</v>
      </c>
      <c r="C588" s="18" t="s">
        <v>584</v>
      </c>
      <c r="D588" s="18" t="str">
        <f>+VLOOKUP(B588,MAPPING!A:C,3,FALSE)</f>
        <v>BANQUES</v>
      </c>
      <c r="E588" s="18">
        <v>-8043.73</v>
      </c>
      <c r="F588" s="18">
        <v>-7943.73</v>
      </c>
      <c r="G588" s="18">
        <v>-7843.73</v>
      </c>
      <c r="H588" s="18">
        <v>-7743.73</v>
      </c>
      <c r="I588" s="18">
        <v>-7643.73</v>
      </c>
      <c r="J588" s="18">
        <v>-7543.73</v>
      </c>
      <c r="K588" s="18">
        <v>-7443.73</v>
      </c>
      <c r="L588" s="18">
        <v>-7343.73</v>
      </c>
      <c r="M588" s="18">
        <v>-7243.73</v>
      </c>
      <c r="N588" s="18">
        <v>-7143.73</v>
      </c>
      <c r="O588" s="18">
        <v>-7043.73</v>
      </c>
    </row>
    <row r="589" spans="1:15" x14ac:dyDescent="0.25">
      <c r="A589" s="18">
        <v>2013</v>
      </c>
      <c r="B589" s="18">
        <v>51213100</v>
      </c>
      <c r="C589" s="18" t="s">
        <v>585</v>
      </c>
      <c r="D589" s="18" t="str">
        <f>+VLOOKUP(B589,MAPPING!A:C,3,FALSE)</f>
        <v>BANQUES</v>
      </c>
      <c r="E589" s="18">
        <v>0</v>
      </c>
      <c r="F589" s="18">
        <v>0</v>
      </c>
      <c r="G589" s="18">
        <v>0</v>
      </c>
      <c r="H589" s="18">
        <v>0</v>
      </c>
      <c r="I589" s="18">
        <v>0</v>
      </c>
      <c r="J589" s="18">
        <v>0</v>
      </c>
      <c r="K589" s="18">
        <v>0</v>
      </c>
      <c r="L589" s="18">
        <v>0</v>
      </c>
      <c r="M589" s="18">
        <v>0</v>
      </c>
      <c r="N589" s="18">
        <v>0</v>
      </c>
      <c r="O589" s="18">
        <v>0</v>
      </c>
    </row>
    <row r="590" spans="1:15" x14ac:dyDescent="0.25">
      <c r="A590" s="18">
        <v>2013</v>
      </c>
      <c r="B590" s="18">
        <v>51214000</v>
      </c>
      <c r="C590" s="18" t="s">
        <v>379</v>
      </c>
      <c r="D590" s="18" t="str">
        <f>+VLOOKUP(B590,MAPPING!A:C,3,FALSE)</f>
        <v>BANQUES</v>
      </c>
      <c r="E590" s="18">
        <v>-860376.92</v>
      </c>
      <c r="F590" s="18">
        <v>-860276.92</v>
      </c>
      <c r="G590" s="18">
        <v>-860176.92</v>
      </c>
      <c r="H590" s="18">
        <v>-860076.92</v>
      </c>
      <c r="I590" s="18">
        <v>-859976.92</v>
      </c>
      <c r="J590" s="18">
        <v>-859876.92</v>
      </c>
      <c r="K590" s="18">
        <v>-859776.92</v>
      </c>
      <c r="L590" s="18">
        <v>-859676.92</v>
      </c>
      <c r="M590" s="18">
        <v>-859576.92</v>
      </c>
      <c r="N590" s="18">
        <v>-859476.92</v>
      </c>
      <c r="O590" s="18">
        <v>-859376.92</v>
      </c>
    </row>
    <row r="591" spans="1:15" x14ac:dyDescent="0.25">
      <c r="A591" s="18">
        <v>2013</v>
      </c>
      <c r="B591" s="18">
        <v>51214100</v>
      </c>
      <c r="C591" s="18" t="s">
        <v>380</v>
      </c>
      <c r="D591" s="18" t="str">
        <f>+VLOOKUP(B591,MAPPING!A:C,3,FALSE)</f>
        <v>BANQUES</v>
      </c>
      <c r="E591" s="18">
        <v>1567.82</v>
      </c>
      <c r="F591" s="18">
        <v>1667.82</v>
      </c>
      <c r="G591" s="18">
        <v>1767.82</v>
      </c>
      <c r="H591" s="18">
        <v>1867.82</v>
      </c>
      <c r="I591" s="18">
        <v>1967.82</v>
      </c>
      <c r="J591" s="18">
        <v>2067.8199999999997</v>
      </c>
      <c r="K591" s="18">
        <v>2167.8199999999997</v>
      </c>
      <c r="L591" s="18">
        <v>2267.8199999999997</v>
      </c>
      <c r="M591" s="18">
        <v>2367.8199999999997</v>
      </c>
      <c r="N591" s="18">
        <v>2467.8199999999997</v>
      </c>
      <c r="O591" s="18">
        <v>2567.8199999999997</v>
      </c>
    </row>
    <row r="592" spans="1:15" x14ac:dyDescent="0.25">
      <c r="A592" s="18">
        <v>2013</v>
      </c>
      <c r="B592" s="18">
        <v>51215000</v>
      </c>
      <c r="C592" s="18" t="s">
        <v>589</v>
      </c>
      <c r="D592" s="18" t="str">
        <f>+VLOOKUP(B592,MAPPING!A:C,3,FALSE)</f>
        <v>BANQUES</v>
      </c>
      <c r="E592" s="18">
        <v>0</v>
      </c>
      <c r="F592" s="18">
        <v>0</v>
      </c>
      <c r="G592" s="18">
        <v>0</v>
      </c>
      <c r="H592" s="18">
        <v>0</v>
      </c>
      <c r="I592" s="18">
        <v>0</v>
      </c>
      <c r="J592" s="18">
        <v>0</v>
      </c>
      <c r="K592" s="18">
        <v>0</v>
      </c>
      <c r="L592" s="18">
        <v>0</v>
      </c>
      <c r="M592" s="18">
        <v>0</v>
      </c>
      <c r="N592" s="18">
        <v>0</v>
      </c>
      <c r="O592" s="18">
        <v>0</v>
      </c>
    </row>
    <row r="593" spans="1:15" x14ac:dyDescent="0.25">
      <c r="A593" s="18">
        <v>2013</v>
      </c>
      <c r="B593" s="18">
        <v>51217000</v>
      </c>
      <c r="C593" s="18" t="s">
        <v>381</v>
      </c>
      <c r="D593" s="18" t="str">
        <f>+VLOOKUP(B593,MAPPING!A:C,3,FALSE)</f>
        <v>BANQUES</v>
      </c>
      <c r="E593" s="18">
        <v>-421781.24</v>
      </c>
      <c r="F593" s="18">
        <v>-421681.24</v>
      </c>
      <c r="G593" s="18">
        <v>-421581.24</v>
      </c>
      <c r="H593" s="18">
        <v>-421481.24</v>
      </c>
      <c r="I593" s="18">
        <v>-421381.24</v>
      </c>
      <c r="J593" s="18">
        <v>-421281.24</v>
      </c>
      <c r="K593" s="18">
        <v>-421181.24</v>
      </c>
      <c r="L593" s="18">
        <v>-421081.24</v>
      </c>
      <c r="M593" s="18">
        <v>-420981.24</v>
      </c>
      <c r="N593" s="18">
        <v>-420881.24</v>
      </c>
      <c r="O593" s="18">
        <v>-420781.24</v>
      </c>
    </row>
    <row r="594" spans="1:15" x14ac:dyDescent="0.25">
      <c r="A594" s="18">
        <v>2013</v>
      </c>
      <c r="B594" s="18">
        <v>51217100</v>
      </c>
      <c r="C594" s="18" t="s">
        <v>382</v>
      </c>
      <c r="D594" s="18" t="str">
        <f>+VLOOKUP(B594,MAPPING!A:C,3,FALSE)</f>
        <v>BANQUES</v>
      </c>
      <c r="E594" s="18">
        <v>0</v>
      </c>
      <c r="F594" s="18">
        <v>0</v>
      </c>
      <c r="G594" s="18">
        <v>0</v>
      </c>
      <c r="H594" s="18">
        <v>0</v>
      </c>
      <c r="I594" s="18">
        <v>0</v>
      </c>
      <c r="J594" s="18">
        <v>0</v>
      </c>
      <c r="K594" s="18">
        <v>0</v>
      </c>
      <c r="L594" s="18">
        <v>0</v>
      </c>
      <c r="M594" s="18">
        <v>0</v>
      </c>
      <c r="N594" s="18">
        <v>0</v>
      </c>
      <c r="O594" s="18">
        <v>0</v>
      </c>
    </row>
    <row r="595" spans="1:15" x14ac:dyDescent="0.25">
      <c r="A595" s="18">
        <v>2013</v>
      </c>
      <c r="B595" s="18">
        <v>51218000</v>
      </c>
      <c r="C595" s="18" t="s">
        <v>383</v>
      </c>
      <c r="D595" s="18" t="str">
        <f>+VLOOKUP(B595,MAPPING!A:C,3,FALSE)</f>
        <v>BANQUES</v>
      </c>
      <c r="E595" s="18">
        <v>-915784.75</v>
      </c>
      <c r="F595" s="18">
        <v>-915684.75</v>
      </c>
      <c r="G595" s="18">
        <v>-915584.75</v>
      </c>
      <c r="H595" s="18">
        <v>-915484.75</v>
      </c>
      <c r="I595" s="18">
        <v>-915384.75</v>
      </c>
      <c r="J595" s="18">
        <v>-915284.75</v>
      </c>
      <c r="K595" s="18">
        <v>-915184.75</v>
      </c>
      <c r="L595" s="18">
        <v>-915084.75</v>
      </c>
      <c r="M595" s="18">
        <v>-914984.75</v>
      </c>
      <c r="N595" s="18">
        <v>-914884.75</v>
      </c>
      <c r="O595" s="18">
        <v>-914784.75</v>
      </c>
    </row>
    <row r="596" spans="1:15" x14ac:dyDescent="0.25">
      <c r="A596" s="18">
        <v>2013</v>
      </c>
      <c r="B596" s="18">
        <v>51219000</v>
      </c>
      <c r="C596" s="18" t="s">
        <v>384</v>
      </c>
      <c r="D596" s="18" t="str">
        <f>+VLOOKUP(B596,MAPPING!A:C,3,FALSE)</f>
        <v>BANQUES</v>
      </c>
      <c r="E596" s="18">
        <v>-20086.39</v>
      </c>
      <c r="F596" s="18">
        <v>-19986.39</v>
      </c>
      <c r="G596" s="18">
        <v>-19886.39</v>
      </c>
      <c r="H596" s="18">
        <v>-19786.39</v>
      </c>
      <c r="I596" s="18">
        <v>-19686.39</v>
      </c>
      <c r="J596" s="18">
        <v>-19586.39</v>
      </c>
      <c r="K596" s="18">
        <v>-19486.39</v>
      </c>
      <c r="L596" s="18">
        <v>-19386.39</v>
      </c>
      <c r="M596" s="18">
        <v>-19286.39</v>
      </c>
      <c r="N596" s="18">
        <v>-19186.39</v>
      </c>
      <c r="O596" s="18">
        <v>-19086.39</v>
      </c>
    </row>
    <row r="597" spans="1:15" x14ac:dyDescent="0.25">
      <c r="A597" s="18">
        <v>2013</v>
      </c>
      <c r="B597" s="18">
        <v>51220000</v>
      </c>
      <c r="C597" s="18" t="s">
        <v>385</v>
      </c>
      <c r="D597" s="18" t="str">
        <f>+VLOOKUP(B597,MAPPING!A:C,3,FALSE)</f>
        <v>BANQUES</v>
      </c>
      <c r="E597" s="18">
        <v>-23.349999999999994</v>
      </c>
      <c r="F597" s="18">
        <v>76.650000000000006</v>
      </c>
      <c r="G597" s="18">
        <v>176.65</v>
      </c>
      <c r="H597" s="18">
        <v>276.64999999999998</v>
      </c>
      <c r="I597" s="18">
        <v>376.65</v>
      </c>
      <c r="J597" s="18">
        <v>476.65</v>
      </c>
      <c r="K597" s="18">
        <v>576.65</v>
      </c>
      <c r="L597" s="18">
        <v>676.65</v>
      </c>
      <c r="M597" s="18">
        <v>776.65</v>
      </c>
      <c r="N597" s="18">
        <v>876.65</v>
      </c>
      <c r="O597" s="18">
        <v>976.65</v>
      </c>
    </row>
    <row r="598" spans="1:15" x14ac:dyDescent="0.25">
      <c r="A598" s="18">
        <v>2013</v>
      </c>
      <c r="B598" s="18">
        <v>51860000</v>
      </c>
      <c r="C598" s="18" t="s">
        <v>448</v>
      </c>
      <c r="D598" s="18" t="str">
        <f>+VLOOKUP(B598,MAPPING!A:C,3,FALSE)</f>
        <v>FOURNISSEURS</v>
      </c>
      <c r="E598" s="18">
        <v>-5990.81</v>
      </c>
      <c r="F598" s="18">
        <v>-5890.81</v>
      </c>
      <c r="G598" s="18">
        <v>-5790.81</v>
      </c>
      <c r="H598" s="18">
        <v>-5690.81</v>
      </c>
      <c r="I598" s="18">
        <v>-5590.81</v>
      </c>
      <c r="J598" s="18">
        <v>-5490.81</v>
      </c>
      <c r="K598" s="18">
        <v>-5390.81</v>
      </c>
      <c r="L598" s="18">
        <v>-5290.81</v>
      </c>
      <c r="M598" s="18">
        <v>-5190.8100000000004</v>
      </c>
      <c r="N598" s="18">
        <v>-5090.8100000000004</v>
      </c>
      <c r="O598" s="18">
        <v>-4990.8100000000004</v>
      </c>
    </row>
    <row r="599" spans="1:15" x14ac:dyDescent="0.25">
      <c r="A599" s="18">
        <v>2013</v>
      </c>
      <c r="B599" s="18">
        <v>51870000</v>
      </c>
      <c r="C599" s="18" t="s">
        <v>449</v>
      </c>
      <c r="D599" s="18" t="str">
        <f>+VLOOKUP(B599,MAPPING!A:C,3,FALSE)</f>
        <v>BANQUES</v>
      </c>
      <c r="E599" s="18">
        <v>10374.65</v>
      </c>
      <c r="F599" s="18">
        <v>10474.65</v>
      </c>
      <c r="G599" s="18">
        <v>10574.65</v>
      </c>
      <c r="H599" s="18">
        <v>10674.65</v>
      </c>
      <c r="I599" s="18">
        <v>10774.65</v>
      </c>
      <c r="J599" s="18">
        <v>10874.65</v>
      </c>
      <c r="K599" s="18">
        <v>10974.65</v>
      </c>
      <c r="L599" s="18">
        <v>11074.65</v>
      </c>
      <c r="M599" s="18">
        <v>11174.65</v>
      </c>
      <c r="N599" s="18">
        <v>11274.65</v>
      </c>
      <c r="O599" s="18">
        <v>11374.65</v>
      </c>
    </row>
    <row r="600" spans="1:15" x14ac:dyDescent="0.25">
      <c r="A600" s="18">
        <v>2013</v>
      </c>
      <c r="B600" s="18">
        <v>53100000</v>
      </c>
      <c r="C600" s="18" t="s">
        <v>450</v>
      </c>
      <c r="D600" s="18" t="str">
        <f>+VLOOKUP(B600,MAPPING!A:C,3,FALSE)</f>
        <v>BANQUES</v>
      </c>
      <c r="E600" s="18">
        <v>0</v>
      </c>
      <c r="F600" s="18">
        <v>0</v>
      </c>
      <c r="G600" s="18">
        <v>0</v>
      </c>
      <c r="H600" s="18">
        <v>0</v>
      </c>
      <c r="I600" s="18">
        <v>0</v>
      </c>
      <c r="J600" s="18">
        <v>0</v>
      </c>
      <c r="K600" s="18">
        <v>0</v>
      </c>
      <c r="L600" s="18">
        <v>0</v>
      </c>
      <c r="M600" s="18">
        <v>0</v>
      </c>
      <c r="N600" s="18">
        <v>0</v>
      </c>
      <c r="O600" s="18">
        <v>0</v>
      </c>
    </row>
    <row r="601" spans="1:15" x14ac:dyDescent="0.25">
      <c r="A601" s="18">
        <v>2013</v>
      </c>
      <c r="B601" s="18">
        <v>60110000</v>
      </c>
      <c r="C601" s="18" t="s">
        <v>13</v>
      </c>
      <c r="D601" s="18" t="str">
        <f>+VLOOKUP(B601,MAPPING!A:C,3,FALSE)</f>
        <v>COGS</v>
      </c>
      <c r="E601" s="18">
        <v>116664</v>
      </c>
      <c r="F601" s="18">
        <v>116764</v>
      </c>
      <c r="G601" s="18">
        <v>116864</v>
      </c>
      <c r="H601" s="18">
        <v>116964</v>
      </c>
      <c r="I601" s="18">
        <v>117064</v>
      </c>
      <c r="J601" s="18">
        <v>117164</v>
      </c>
      <c r="K601" s="18">
        <v>117264</v>
      </c>
      <c r="L601" s="18">
        <v>117364</v>
      </c>
      <c r="M601" s="18">
        <v>117464</v>
      </c>
      <c r="N601" s="18">
        <v>117564</v>
      </c>
      <c r="O601" s="18">
        <v>117664</v>
      </c>
    </row>
    <row r="602" spans="1:15" x14ac:dyDescent="0.25">
      <c r="A602" s="18">
        <v>2013</v>
      </c>
      <c r="B602" s="18">
        <v>60110100</v>
      </c>
      <c r="C602" s="18" t="s">
        <v>14</v>
      </c>
      <c r="D602" s="18" t="str">
        <f>+VLOOKUP(B602,MAPPING!A:C,3,FALSE)</f>
        <v>COGS</v>
      </c>
      <c r="E602" s="18">
        <v>0</v>
      </c>
      <c r="F602" s="18">
        <v>0</v>
      </c>
      <c r="G602" s="18">
        <v>0</v>
      </c>
      <c r="H602" s="18">
        <v>0</v>
      </c>
      <c r="I602" s="18">
        <v>0</v>
      </c>
      <c r="J602" s="18">
        <v>0</v>
      </c>
      <c r="K602" s="18">
        <v>0</v>
      </c>
      <c r="L602" s="18">
        <v>0</v>
      </c>
      <c r="M602" s="18">
        <v>0</v>
      </c>
      <c r="N602" s="18">
        <v>0</v>
      </c>
      <c r="O602" s="18">
        <v>0</v>
      </c>
    </row>
    <row r="603" spans="1:15" x14ac:dyDescent="0.25">
      <c r="A603" s="18">
        <v>2013</v>
      </c>
      <c r="B603" s="18">
        <v>60120000</v>
      </c>
      <c r="C603" s="18" t="s">
        <v>15</v>
      </c>
      <c r="D603" s="18" t="str">
        <f>+VLOOKUP(B603,MAPPING!A:C,3,FALSE)</f>
        <v>COGS</v>
      </c>
      <c r="E603" s="18">
        <v>46940</v>
      </c>
      <c r="F603" s="18">
        <v>47040</v>
      </c>
      <c r="G603" s="18">
        <v>47140</v>
      </c>
      <c r="H603" s="18">
        <v>47240</v>
      </c>
      <c r="I603" s="18">
        <v>47340</v>
      </c>
      <c r="J603" s="18">
        <v>47440</v>
      </c>
      <c r="K603" s="18">
        <v>47540</v>
      </c>
      <c r="L603" s="18">
        <v>47640</v>
      </c>
      <c r="M603" s="18">
        <v>47740</v>
      </c>
      <c r="N603" s="18">
        <v>47840</v>
      </c>
      <c r="O603" s="18">
        <v>47940</v>
      </c>
    </row>
    <row r="604" spans="1:15" x14ac:dyDescent="0.25">
      <c r="A604" s="18">
        <v>2013</v>
      </c>
      <c r="B604" s="18">
        <v>60130000</v>
      </c>
      <c r="C604" s="18" t="s">
        <v>16</v>
      </c>
      <c r="D604" s="18" t="str">
        <f>+VLOOKUP(B604,MAPPING!A:C,3,FALSE)</f>
        <v>COGS</v>
      </c>
      <c r="E604" s="18">
        <v>127700</v>
      </c>
      <c r="F604" s="18">
        <v>127800</v>
      </c>
      <c r="G604" s="18">
        <v>127900</v>
      </c>
      <c r="H604" s="18">
        <v>128000</v>
      </c>
      <c r="I604" s="18">
        <v>128100</v>
      </c>
      <c r="J604" s="18">
        <v>128200</v>
      </c>
      <c r="K604" s="18">
        <v>128300</v>
      </c>
      <c r="L604" s="18">
        <v>128400</v>
      </c>
      <c r="M604" s="18">
        <v>128500</v>
      </c>
      <c r="N604" s="18">
        <v>128600</v>
      </c>
      <c r="O604" s="18">
        <v>128700</v>
      </c>
    </row>
    <row r="605" spans="1:15" x14ac:dyDescent="0.25">
      <c r="A605" s="18">
        <v>2013</v>
      </c>
      <c r="B605" s="18">
        <v>60140000</v>
      </c>
      <c r="C605" s="18" t="s">
        <v>17</v>
      </c>
      <c r="D605" s="18" t="str">
        <f>+VLOOKUP(B605,MAPPING!A:C,3,FALSE)</f>
        <v>COGS</v>
      </c>
      <c r="E605" s="18">
        <v>0</v>
      </c>
      <c r="F605" s="18">
        <v>0</v>
      </c>
      <c r="G605" s="18">
        <v>0</v>
      </c>
      <c r="H605" s="18">
        <v>0</v>
      </c>
      <c r="I605" s="18">
        <v>0</v>
      </c>
      <c r="J605" s="18">
        <v>0</v>
      </c>
      <c r="K605" s="18">
        <v>0</v>
      </c>
      <c r="L605" s="18">
        <v>0</v>
      </c>
      <c r="M605" s="18">
        <v>0</v>
      </c>
      <c r="N605" s="18">
        <v>0</v>
      </c>
      <c r="O605" s="18">
        <v>0</v>
      </c>
    </row>
    <row r="606" spans="1:15" x14ac:dyDescent="0.25">
      <c r="A606" s="18">
        <v>2013</v>
      </c>
      <c r="B606" s="18">
        <v>60262000</v>
      </c>
      <c r="C606" s="18" t="s">
        <v>18</v>
      </c>
      <c r="D606" s="18" t="str">
        <f>+VLOOKUP(B606,MAPPING!A:C,3,FALSE)</f>
        <v>COGS</v>
      </c>
      <c r="E606" s="18">
        <v>2015</v>
      </c>
      <c r="F606" s="18">
        <v>2115</v>
      </c>
      <c r="G606" s="18">
        <v>2215</v>
      </c>
      <c r="H606" s="18">
        <v>2315</v>
      </c>
      <c r="I606" s="18">
        <v>2415</v>
      </c>
      <c r="J606" s="18">
        <v>2515</v>
      </c>
      <c r="K606" s="18">
        <v>2615</v>
      </c>
      <c r="L606" s="18">
        <v>2715</v>
      </c>
      <c r="M606" s="18">
        <v>2815</v>
      </c>
      <c r="N606" s="18">
        <v>2915</v>
      </c>
      <c r="O606" s="18">
        <v>3015</v>
      </c>
    </row>
    <row r="607" spans="1:15" x14ac:dyDescent="0.25">
      <c r="A607" s="18">
        <v>2013</v>
      </c>
      <c r="B607" s="18">
        <v>60310000</v>
      </c>
      <c r="C607" s="18" t="s">
        <v>19</v>
      </c>
      <c r="D607" s="18" t="str">
        <f>+VLOOKUP(B607,MAPPING!A:C,3,FALSE)</f>
        <v>COGS</v>
      </c>
      <c r="E607" s="18">
        <v>117360.59</v>
      </c>
      <c r="F607" s="18">
        <v>117460.59</v>
      </c>
      <c r="G607" s="18">
        <v>117560.59</v>
      </c>
      <c r="H607" s="18">
        <v>117660.59</v>
      </c>
      <c r="I607" s="18">
        <v>117760.59</v>
      </c>
      <c r="J607" s="18">
        <v>117860.59</v>
      </c>
      <c r="K607" s="18">
        <v>117960.59</v>
      </c>
      <c r="L607" s="18">
        <v>118060.59</v>
      </c>
      <c r="M607" s="18">
        <v>118160.59</v>
      </c>
      <c r="N607" s="18">
        <v>118260.59</v>
      </c>
      <c r="O607" s="18">
        <v>118360.59</v>
      </c>
    </row>
    <row r="608" spans="1:15" x14ac:dyDescent="0.25">
      <c r="A608" s="18">
        <v>2013</v>
      </c>
      <c r="B608" s="18">
        <v>60320000</v>
      </c>
      <c r="C608" s="18" t="s">
        <v>20</v>
      </c>
      <c r="D608" s="18" t="str">
        <f>+VLOOKUP(B608,MAPPING!A:C,3,FALSE)</f>
        <v>COGS</v>
      </c>
      <c r="E608" s="18">
        <v>89.89</v>
      </c>
      <c r="F608" s="18">
        <v>189.89</v>
      </c>
      <c r="G608" s="18">
        <v>289.89</v>
      </c>
      <c r="H608" s="18">
        <v>389.89</v>
      </c>
      <c r="I608" s="18">
        <v>489.89</v>
      </c>
      <c r="J608" s="18">
        <v>589.89</v>
      </c>
      <c r="K608" s="18">
        <v>689.89</v>
      </c>
      <c r="L608" s="18">
        <v>789.89</v>
      </c>
      <c r="M608" s="18">
        <v>889.89</v>
      </c>
      <c r="N608" s="18">
        <v>989.89</v>
      </c>
      <c r="O608" s="18">
        <v>1089.8899999999999</v>
      </c>
    </row>
    <row r="609" spans="1:15" x14ac:dyDescent="0.25">
      <c r="A609" s="18">
        <v>2013</v>
      </c>
      <c r="B609" s="18">
        <v>60370000</v>
      </c>
      <c r="C609" s="18" t="s">
        <v>21</v>
      </c>
      <c r="D609" s="18" t="str">
        <f>+VLOOKUP(B609,MAPPING!A:C,3,FALSE)</f>
        <v>COGS</v>
      </c>
      <c r="E609" s="18">
        <v>218168.3</v>
      </c>
      <c r="F609" s="18">
        <v>218268.3</v>
      </c>
      <c r="G609" s="18">
        <v>218368.3</v>
      </c>
      <c r="H609" s="18">
        <v>218468.3</v>
      </c>
      <c r="I609" s="18">
        <v>218568.3</v>
      </c>
      <c r="J609" s="18">
        <v>218668.3</v>
      </c>
      <c r="K609" s="18">
        <v>218768.3</v>
      </c>
      <c r="L609" s="18">
        <v>218868.3</v>
      </c>
      <c r="M609" s="18">
        <v>218968.3</v>
      </c>
      <c r="N609" s="18">
        <v>219068.3</v>
      </c>
      <c r="O609" s="18">
        <v>219168.3</v>
      </c>
    </row>
    <row r="610" spans="1:15" x14ac:dyDescent="0.25">
      <c r="A610" s="18">
        <v>2013</v>
      </c>
      <c r="B610" s="18">
        <v>60410000</v>
      </c>
      <c r="C610" s="18" t="s">
        <v>471</v>
      </c>
      <c r="D610" s="18" t="str">
        <f>+VLOOKUP(B610,MAPPING!A:C,3,FALSE)</f>
        <v>COGS</v>
      </c>
      <c r="E610" s="18">
        <v>-114229.41</v>
      </c>
      <c r="F610" s="18">
        <v>-114129.41</v>
      </c>
      <c r="G610" s="18">
        <v>-114029.41</v>
      </c>
      <c r="H610" s="18">
        <v>-113929.41</v>
      </c>
      <c r="I610" s="18">
        <v>-113829.41</v>
      </c>
      <c r="J610" s="18">
        <v>-113729.41</v>
      </c>
      <c r="K610" s="18">
        <v>-113629.41</v>
      </c>
      <c r="L610" s="18">
        <v>-113529.41</v>
      </c>
      <c r="M610" s="18">
        <v>-113429.41</v>
      </c>
      <c r="N610" s="18">
        <v>-113329.41</v>
      </c>
      <c r="O610" s="18">
        <v>-113229.41</v>
      </c>
    </row>
    <row r="611" spans="1:15" x14ac:dyDescent="0.25">
      <c r="A611" s="18">
        <v>2013</v>
      </c>
      <c r="B611" s="18">
        <v>60411000</v>
      </c>
      <c r="C611" s="18" t="s">
        <v>472</v>
      </c>
      <c r="D611" s="18" t="str">
        <f>+VLOOKUP(B611,MAPPING!A:C,3,FALSE)</f>
        <v>COGS</v>
      </c>
      <c r="E611" s="18">
        <v>0</v>
      </c>
      <c r="F611" s="18">
        <v>0</v>
      </c>
      <c r="G611" s="18">
        <v>0</v>
      </c>
      <c r="H611" s="18">
        <v>0</v>
      </c>
      <c r="I611" s="18">
        <v>0</v>
      </c>
      <c r="J611" s="18">
        <v>0</v>
      </c>
      <c r="K611" s="18">
        <v>0</v>
      </c>
      <c r="L611" s="18">
        <v>0</v>
      </c>
      <c r="M611" s="18">
        <v>0</v>
      </c>
      <c r="N611" s="18">
        <v>0</v>
      </c>
      <c r="O611" s="18">
        <v>0</v>
      </c>
    </row>
    <row r="612" spans="1:15" x14ac:dyDescent="0.25">
      <c r="A612" s="18">
        <v>2013</v>
      </c>
      <c r="B612" s="18">
        <v>60412000</v>
      </c>
      <c r="C612" s="18" t="s">
        <v>22</v>
      </c>
      <c r="D612" s="18" t="str">
        <f>+VLOOKUP(B612,MAPPING!A:C,3,FALSE)</f>
        <v>COGS</v>
      </c>
      <c r="E612" s="18">
        <v>9473.99</v>
      </c>
      <c r="F612" s="18">
        <v>9573.99</v>
      </c>
      <c r="G612" s="18">
        <v>9673.99</v>
      </c>
      <c r="H612" s="18">
        <v>9773.99</v>
      </c>
      <c r="I612" s="18">
        <v>9873.99</v>
      </c>
      <c r="J612" s="18">
        <v>9973.99</v>
      </c>
      <c r="K612" s="18">
        <v>10073.99</v>
      </c>
      <c r="L612" s="18">
        <v>10173.99</v>
      </c>
      <c r="M612" s="18">
        <v>10273.99</v>
      </c>
      <c r="N612" s="18">
        <v>10373.99</v>
      </c>
      <c r="O612" s="18">
        <v>10473.99</v>
      </c>
    </row>
    <row r="613" spans="1:15" x14ac:dyDescent="0.25">
      <c r="A613" s="18">
        <v>2013</v>
      </c>
      <c r="B613" s="18">
        <v>60413000</v>
      </c>
      <c r="C613" s="18" t="s">
        <v>23</v>
      </c>
      <c r="D613" s="18" t="str">
        <f>+VLOOKUP(B613,MAPPING!A:C,3,FALSE)</f>
        <v>COGS</v>
      </c>
      <c r="E613" s="18">
        <v>0</v>
      </c>
      <c r="F613" s="18">
        <v>0</v>
      </c>
      <c r="G613" s="18">
        <v>0</v>
      </c>
      <c r="H613" s="18">
        <v>0</v>
      </c>
      <c r="I613" s="18">
        <v>0</v>
      </c>
      <c r="J613" s="18">
        <v>0</v>
      </c>
      <c r="K613" s="18">
        <v>0</v>
      </c>
      <c r="L613" s="18">
        <v>0</v>
      </c>
      <c r="M613" s="18">
        <v>0</v>
      </c>
      <c r="N613" s="18">
        <v>0</v>
      </c>
      <c r="O613" s="18">
        <v>0</v>
      </c>
    </row>
    <row r="614" spans="1:15" x14ac:dyDescent="0.25">
      <c r="A614" s="18">
        <v>2013</v>
      </c>
      <c r="B614" s="18">
        <v>60414000</v>
      </c>
      <c r="C614" s="18" t="s">
        <v>24</v>
      </c>
      <c r="D614" s="18" t="str">
        <f>+VLOOKUP(B614,MAPPING!A:C,3,FALSE)</f>
        <v>COGS</v>
      </c>
      <c r="E614" s="18">
        <v>83199.94</v>
      </c>
      <c r="F614" s="18">
        <v>83299.94</v>
      </c>
      <c r="G614" s="18">
        <v>83399.94</v>
      </c>
      <c r="H614" s="18">
        <v>83499.94</v>
      </c>
      <c r="I614" s="18">
        <v>83599.94</v>
      </c>
      <c r="J614" s="18">
        <v>83699.94</v>
      </c>
      <c r="K614" s="18">
        <v>83799.94</v>
      </c>
      <c r="L614" s="18">
        <v>83899.94</v>
      </c>
      <c r="M614" s="18">
        <v>83999.94</v>
      </c>
      <c r="N614" s="18">
        <v>84099.94</v>
      </c>
      <c r="O614" s="18">
        <v>84199.94</v>
      </c>
    </row>
    <row r="615" spans="1:15" x14ac:dyDescent="0.25">
      <c r="A615" s="18">
        <v>2013</v>
      </c>
      <c r="B615" s="18">
        <v>60415000</v>
      </c>
      <c r="C615" s="18" t="s">
        <v>25</v>
      </c>
      <c r="D615" s="18" t="str">
        <f>+VLOOKUP(B615,MAPPING!A:C,3,FALSE)</f>
        <v>COGS</v>
      </c>
      <c r="E615" s="18">
        <v>0</v>
      </c>
      <c r="F615" s="18">
        <v>0</v>
      </c>
      <c r="G615" s="18">
        <v>0</v>
      </c>
      <c r="H615" s="18">
        <v>0</v>
      </c>
      <c r="I615" s="18">
        <v>0</v>
      </c>
      <c r="J615" s="18">
        <v>0</v>
      </c>
      <c r="K615" s="18">
        <v>0</v>
      </c>
      <c r="L615" s="18">
        <v>0</v>
      </c>
      <c r="M615" s="18">
        <v>0</v>
      </c>
      <c r="N615" s="18">
        <v>0</v>
      </c>
      <c r="O615" s="18">
        <v>0</v>
      </c>
    </row>
    <row r="616" spans="1:15" x14ac:dyDescent="0.25">
      <c r="A616" s="18">
        <v>2013</v>
      </c>
      <c r="B616" s="18">
        <v>60420000</v>
      </c>
      <c r="C616" s="18" t="s">
        <v>26</v>
      </c>
      <c r="D616" s="18" t="str">
        <f>+VLOOKUP(B616,MAPPING!A:C,3,FALSE)</f>
        <v>COGS</v>
      </c>
      <c r="E616" s="18">
        <v>0</v>
      </c>
      <c r="F616" s="18">
        <v>0</v>
      </c>
      <c r="G616" s="18">
        <v>0</v>
      </c>
      <c r="H616" s="18">
        <v>0</v>
      </c>
      <c r="I616" s="18">
        <v>0</v>
      </c>
      <c r="J616" s="18">
        <v>0</v>
      </c>
      <c r="K616" s="18">
        <v>0</v>
      </c>
      <c r="L616" s="18">
        <v>0</v>
      </c>
      <c r="M616" s="18">
        <v>0</v>
      </c>
      <c r="N616" s="18">
        <v>0</v>
      </c>
      <c r="O616" s="18">
        <v>0</v>
      </c>
    </row>
    <row r="617" spans="1:15" x14ac:dyDescent="0.25">
      <c r="A617" s="18">
        <v>2013</v>
      </c>
      <c r="B617" s="18">
        <v>60430000</v>
      </c>
      <c r="C617" s="18" t="s">
        <v>27</v>
      </c>
      <c r="D617" s="18" t="str">
        <f>+VLOOKUP(B617,MAPPING!A:C,3,FALSE)</f>
        <v>COGS</v>
      </c>
      <c r="E617" s="18">
        <v>0</v>
      </c>
      <c r="F617" s="18">
        <v>0</v>
      </c>
      <c r="G617" s="18">
        <v>0</v>
      </c>
      <c r="H617" s="18">
        <v>0</v>
      </c>
      <c r="I617" s="18">
        <v>0</v>
      </c>
      <c r="J617" s="18">
        <v>0</v>
      </c>
      <c r="K617" s="18">
        <v>0</v>
      </c>
      <c r="L617" s="18">
        <v>0</v>
      </c>
      <c r="M617" s="18">
        <v>0</v>
      </c>
      <c r="N617" s="18">
        <v>0</v>
      </c>
      <c r="O617" s="18">
        <v>0</v>
      </c>
    </row>
    <row r="618" spans="1:15" x14ac:dyDescent="0.25">
      <c r="A618" s="18">
        <v>2013</v>
      </c>
      <c r="B618" s="18">
        <v>60605000</v>
      </c>
      <c r="C618" s="18" t="s">
        <v>28</v>
      </c>
      <c r="D618" s="18" t="str">
        <f>+VLOOKUP(B618,MAPPING!A:C,3,FALSE)</f>
        <v>ANALYSES</v>
      </c>
      <c r="E618" s="18">
        <v>11875.72</v>
      </c>
      <c r="F618" s="18">
        <v>11975.72</v>
      </c>
      <c r="G618" s="18">
        <v>12075.72</v>
      </c>
      <c r="H618" s="18">
        <v>12175.72</v>
      </c>
      <c r="I618" s="18">
        <v>12275.72</v>
      </c>
      <c r="J618" s="18">
        <v>12375.72</v>
      </c>
      <c r="K618" s="18">
        <v>12475.72</v>
      </c>
      <c r="L618" s="18">
        <v>12575.72</v>
      </c>
      <c r="M618" s="18">
        <v>12675.72</v>
      </c>
      <c r="N618" s="18">
        <v>12775.72</v>
      </c>
      <c r="O618" s="18">
        <v>12875.72</v>
      </c>
    </row>
    <row r="619" spans="1:15" x14ac:dyDescent="0.25">
      <c r="A619" s="18">
        <v>2013</v>
      </c>
      <c r="B619" s="18">
        <v>60605100</v>
      </c>
      <c r="C619" s="18" t="s">
        <v>476</v>
      </c>
      <c r="D619" s="18" t="str">
        <f>+VLOOKUP(B619,MAPPING!A:C,3,FALSE)</f>
        <v>OTHER</v>
      </c>
      <c r="E619" s="18">
        <v>6178.71</v>
      </c>
      <c r="F619" s="18">
        <v>6278.71</v>
      </c>
      <c r="G619" s="18">
        <v>6378.71</v>
      </c>
      <c r="H619" s="18">
        <v>6478.71</v>
      </c>
      <c r="I619" s="18">
        <v>6578.71</v>
      </c>
      <c r="J619" s="18">
        <v>6678.71</v>
      </c>
      <c r="K619" s="18">
        <v>6778.71</v>
      </c>
      <c r="L619" s="18">
        <v>6878.71</v>
      </c>
      <c r="M619" s="18">
        <v>6978.71</v>
      </c>
      <c r="N619" s="18">
        <v>7078.71</v>
      </c>
      <c r="O619" s="18">
        <v>7178.71</v>
      </c>
    </row>
    <row r="620" spans="1:15" x14ac:dyDescent="0.25">
      <c r="A620" s="18">
        <v>2013</v>
      </c>
      <c r="B620" s="18">
        <v>60610000</v>
      </c>
      <c r="C620" s="18" t="s">
        <v>29</v>
      </c>
      <c r="D620" s="18" t="str">
        <f>+VLOOKUP(B620,MAPPING!A:C,3,FALSE)</f>
        <v>OTHER</v>
      </c>
      <c r="E620" s="18">
        <v>0</v>
      </c>
      <c r="F620" s="18">
        <v>0</v>
      </c>
      <c r="G620" s="18">
        <v>0</v>
      </c>
      <c r="H620" s="18">
        <v>0</v>
      </c>
      <c r="I620" s="18">
        <v>0</v>
      </c>
      <c r="J620" s="18">
        <v>0</v>
      </c>
      <c r="K620" s="18">
        <v>0</v>
      </c>
      <c r="L620" s="18">
        <v>0</v>
      </c>
      <c r="M620" s="18">
        <v>0</v>
      </c>
      <c r="N620" s="18">
        <v>0</v>
      </c>
      <c r="O620" s="18">
        <v>0</v>
      </c>
    </row>
    <row r="621" spans="1:15" x14ac:dyDescent="0.25">
      <c r="A621" s="18">
        <v>2013</v>
      </c>
      <c r="B621" s="18">
        <v>60611000</v>
      </c>
      <c r="C621" s="18" t="s">
        <v>30</v>
      </c>
      <c r="D621" s="18" t="str">
        <f>+VLOOKUP(B621,MAPPING!A:C,3,FALSE)</f>
        <v>OTHER</v>
      </c>
      <c r="E621" s="18">
        <v>0</v>
      </c>
      <c r="F621" s="18">
        <v>0</v>
      </c>
      <c r="G621" s="18">
        <v>0</v>
      </c>
      <c r="H621" s="18">
        <v>0</v>
      </c>
      <c r="I621" s="18">
        <v>0</v>
      </c>
      <c r="J621" s="18">
        <v>0</v>
      </c>
      <c r="K621" s="18">
        <v>0</v>
      </c>
      <c r="L621" s="18">
        <v>0</v>
      </c>
      <c r="M621" s="18">
        <v>0</v>
      </c>
      <c r="N621" s="18">
        <v>0</v>
      </c>
      <c r="O621" s="18">
        <v>0</v>
      </c>
    </row>
    <row r="622" spans="1:15" x14ac:dyDescent="0.25">
      <c r="A622" s="18">
        <v>2013</v>
      </c>
      <c r="B622" s="18">
        <v>60612000</v>
      </c>
      <c r="C622" s="18" t="s">
        <v>31</v>
      </c>
      <c r="D622" s="18" t="str">
        <f>+VLOOKUP(B622,MAPPING!A:C,3,FALSE)</f>
        <v>OTHER</v>
      </c>
      <c r="E622" s="18">
        <v>0</v>
      </c>
      <c r="F622" s="18">
        <v>0</v>
      </c>
      <c r="G622" s="18">
        <v>0</v>
      </c>
      <c r="H622" s="18">
        <v>0</v>
      </c>
      <c r="I622" s="18">
        <v>0</v>
      </c>
      <c r="J622" s="18">
        <v>0</v>
      </c>
      <c r="K622" s="18">
        <v>0</v>
      </c>
      <c r="L622" s="18">
        <v>0</v>
      </c>
      <c r="M622" s="18">
        <v>0</v>
      </c>
      <c r="N622" s="18">
        <v>0</v>
      </c>
      <c r="O622" s="18">
        <v>0</v>
      </c>
    </row>
    <row r="623" spans="1:15" x14ac:dyDescent="0.25">
      <c r="A623" s="18">
        <v>2013</v>
      </c>
      <c r="B623" s="18">
        <v>60630000</v>
      </c>
      <c r="C623" s="18" t="s">
        <v>32</v>
      </c>
      <c r="D623" s="18" t="str">
        <f>+VLOOKUP(B623,MAPPING!A:C,3,FALSE)</f>
        <v>OTHER</v>
      </c>
      <c r="E623" s="18">
        <v>365.44</v>
      </c>
      <c r="F623" s="18">
        <v>465.44</v>
      </c>
      <c r="G623" s="18">
        <v>565.44000000000005</v>
      </c>
      <c r="H623" s="18">
        <v>665.44</v>
      </c>
      <c r="I623" s="18">
        <v>765.44</v>
      </c>
      <c r="J623" s="18">
        <v>865.44</v>
      </c>
      <c r="K623" s="18">
        <v>965.44</v>
      </c>
      <c r="L623" s="18">
        <v>1065.44</v>
      </c>
      <c r="M623" s="18">
        <v>1165.44</v>
      </c>
      <c r="N623" s="18">
        <v>1265.44</v>
      </c>
      <c r="O623" s="18">
        <v>1365.44</v>
      </c>
    </row>
    <row r="624" spans="1:15" x14ac:dyDescent="0.25">
      <c r="A624" s="18">
        <v>2013</v>
      </c>
      <c r="B624" s="18">
        <v>60631000</v>
      </c>
      <c r="C624" s="18" t="s">
        <v>33</v>
      </c>
      <c r="D624" s="18" t="str">
        <f>+VLOOKUP(B624,MAPPING!A:C,3,FALSE)</f>
        <v>OTHER</v>
      </c>
      <c r="E624" s="18">
        <v>0</v>
      </c>
      <c r="F624" s="18">
        <v>0</v>
      </c>
      <c r="G624" s="18">
        <v>0</v>
      </c>
      <c r="H624" s="18">
        <v>0</v>
      </c>
      <c r="I624" s="18">
        <v>0</v>
      </c>
      <c r="J624" s="18">
        <v>0</v>
      </c>
      <c r="K624" s="18">
        <v>0</v>
      </c>
      <c r="L624" s="18">
        <v>0</v>
      </c>
      <c r="M624" s="18">
        <v>0</v>
      </c>
      <c r="N624" s="18">
        <v>0</v>
      </c>
      <c r="O624" s="18">
        <v>0</v>
      </c>
    </row>
    <row r="625" spans="1:15" x14ac:dyDescent="0.25">
      <c r="A625" s="18">
        <v>2013</v>
      </c>
      <c r="B625" s="18">
        <v>60632000</v>
      </c>
      <c r="C625" s="18" t="s">
        <v>34</v>
      </c>
      <c r="D625" s="18" t="str">
        <f>+VLOOKUP(B625,MAPPING!A:C,3,FALSE)</f>
        <v>OTHER</v>
      </c>
      <c r="E625" s="18">
        <v>0</v>
      </c>
      <c r="F625" s="18">
        <v>0</v>
      </c>
      <c r="G625" s="18">
        <v>0</v>
      </c>
      <c r="H625" s="18">
        <v>0</v>
      </c>
      <c r="I625" s="18">
        <v>0</v>
      </c>
      <c r="J625" s="18">
        <v>0</v>
      </c>
      <c r="K625" s="18">
        <v>0</v>
      </c>
      <c r="L625" s="18">
        <v>0</v>
      </c>
      <c r="M625" s="18">
        <v>0</v>
      </c>
      <c r="N625" s="18">
        <v>0</v>
      </c>
      <c r="O625" s="18">
        <v>0</v>
      </c>
    </row>
    <row r="626" spans="1:15" x14ac:dyDescent="0.25">
      <c r="A626" s="18">
        <v>2013</v>
      </c>
      <c r="B626" s="18">
        <v>60640000</v>
      </c>
      <c r="C626" s="18" t="s">
        <v>35</v>
      </c>
      <c r="D626" s="18" t="str">
        <f>+VLOOKUP(B626,MAPPING!A:C,3,FALSE)</f>
        <v>OTHER</v>
      </c>
      <c r="E626" s="18">
        <v>3455.75</v>
      </c>
      <c r="F626" s="18">
        <v>3555.75</v>
      </c>
      <c r="G626" s="18">
        <v>3655.75</v>
      </c>
      <c r="H626" s="18">
        <v>3755.75</v>
      </c>
      <c r="I626" s="18">
        <v>3855.75</v>
      </c>
      <c r="J626" s="18">
        <v>3955.75</v>
      </c>
      <c r="K626" s="18">
        <v>4055.75</v>
      </c>
      <c r="L626" s="18">
        <v>4155.75</v>
      </c>
      <c r="M626" s="18">
        <v>4255.75</v>
      </c>
      <c r="N626" s="18">
        <v>4355.75</v>
      </c>
      <c r="O626" s="18">
        <v>4455.75</v>
      </c>
    </row>
    <row r="627" spans="1:15" x14ac:dyDescent="0.25">
      <c r="A627" s="18">
        <v>2013</v>
      </c>
      <c r="B627" s="18">
        <v>60641000</v>
      </c>
      <c r="C627" s="18" t="s">
        <v>36</v>
      </c>
      <c r="D627" s="18" t="str">
        <f>+VLOOKUP(B627,MAPPING!A:C,3,FALSE)</f>
        <v>OTHER</v>
      </c>
      <c r="E627" s="18">
        <v>0</v>
      </c>
      <c r="F627" s="18">
        <v>0</v>
      </c>
      <c r="G627" s="18">
        <v>0</v>
      </c>
      <c r="H627" s="18">
        <v>0</v>
      </c>
      <c r="I627" s="18">
        <v>0</v>
      </c>
      <c r="J627" s="18">
        <v>0</v>
      </c>
      <c r="K627" s="18">
        <v>0</v>
      </c>
      <c r="L627" s="18">
        <v>0</v>
      </c>
      <c r="M627" s="18">
        <v>0</v>
      </c>
      <c r="N627" s="18">
        <v>0</v>
      </c>
      <c r="O627" s="18">
        <v>0</v>
      </c>
    </row>
    <row r="628" spans="1:15" x14ac:dyDescent="0.25">
      <c r="A628" s="18">
        <v>2013</v>
      </c>
      <c r="B628" s="18">
        <v>60680000</v>
      </c>
      <c r="C628" s="18" t="s">
        <v>37</v>
      </c>
      <c r="D628" s="18" t="str">
        <f>+VLOOKUP(B628,MAPPING!A:C,3,FALSE)</f>
        <v>OTHER</v>
      </c>
      <c r="E628" s="18">
        <v>0</v>
      </c>
      <c r="F628" s="18">
        <v>0</v>
      </c>
      <c r="G628" s="18">
        <v>0</v>
      </c>
      <c r="H628" s="18">
        <v>0</v>
      </c>
      <c r="I628" s="18">
        <v>0</v>
      </c>
      <c r="J628" s="18">
        <v>0</v>
      </c>
      <c r="K628" s="18">
        <v>0</v>
      </c>
      <c r="L628" s="18">
        <v>0</v>
      </c>
      <c r="M628" s="18">
        <v>0</v>
      </c>
      <c r="N628" s="18">
        <v>0</v>
      </c>
      <c r="O628" s="18">
        <v>0</v>
      </c>
    </row>
    <row r="629" spans="1:15" x14ac:dyDescent="0.25">
      <c r="A629" s="18">
        <v>2013</v>
      </c>
      <c r="B629" s="18">
        <v>60700000</v>
      </c>
      <c r="C629" s="18" t="s">
        <v>473</v>
      </c>
      <c r="D629" s="18" t="str">
        <f>+VLOOKUP(B629,MAPPING!A:C,3,FALSE)</f>
        <v>COGS</v>
      </c>
      <c r="E629" s="18">
        <v>384288.52</v>
      </c>
      <c r="F629" s="18">
        <v>384388.52</v>
      </c>
      <c r="G629" s="18">
        <v>384488.52</v>
      </c>
      <c r="H629" s="18">
        <v>384588.52</v>
      </c>
      <c r="I629" s="18">
        <v>384688.52</v>
      </c>
      <c r="J629" s="18">
        <v>384788.52</v>
      </c>
      <c r="K629" s="18">
        <v>384888.52</v>
      </c>
      <c r="L629" s="18">
        <v>384988.52</v>
      </c>
      <c r="M629" s="18">
        <v>385088.52</v>
      </c>
      <c r="N629" s="18">
        <v>385188.52</v>
      </c>
      <c r="O629" s="18">
        <v>385288.52</v>
      </c>
    </row>
    <row r="630" spans="1:15" x14ac:dyDescent="0.25">
      <c r="A630" s="18">
        <v>2013</v>
      </c>
      <c r="B630" s="18">
        <v>60710000</v>
      </c>
      <c r="C630" s="18" t="s">
        <v>38</v>
      </c>
      <c r="D630" s="18" t="str">
        <f>+VLOOKUP(B630,MAPPING!A:C,3,FALSE)</f>
        <v>COGS</v>
      </c>
      <c r="E630" s="18">
        <v>0</v>
      </c>
      <c r="F630" s="18">
        <v>0</v>
      </c>
      <c r="G630" s="18">
        <v>0</v>
      </c>
      <c r="H630" s="18">
        <v>0</v>
      </c>
      <c r="I630" s="18">
        <v>0</v>
      </c>
      <c r="J630" s="18">
        <v>0</v>
      </c>
      <c r="K630" s="18">
        <v>0</v>
      </c>
      <c r="L630" s="18">
        <v>0</v>
      </c>
      <c r="M630" s="18">
        <v>0</v>
      </c>
      <c r="N630" s="18">
        <v>0</v>
      </c>
      <c r="O630" s="18">
        <v>0</v>
      </c>
    </row>
    <row r="631" spans="1:15" x14ac:dyDescent="0.25">
      <c r="A631" s="18">
        <v>2013</v>
      </c>
      <c r="B631" s="18">
        <v>60720000</v>
      </c>
      <c r="C631" s="18" t="s">
        <v>39</v>
      </c>
      <c r="D631" s="18" t="str">
        <f>+VLOOKUP(B631,MAPPING!A:C,3,FALSE)</f>
        <v>COGS</v>
      </c>
      <c r="E631" s="18">
        <v>146767</v>
      </c>
      <c r="F631" s="18">
        <v>146867</v>
      </c>
      <c r="G631" s="18">
        <v>146967</v>
      </c>
      <c r="H631" s="18">
        <v>147067</v>
      </c>
      <c r="I631" s="18">
        <v>147167</v>
      </c>
      <c r="J631" s="18">
        <v>147267</v>
      </c>
      <c r="K631" s="18">
        <v>147367</v>
      </c>
      <c r="L631" s="18">
        <v>147467</v>
      </c>
      <c r="M631" s="18">
        <v>147567</v>
      </c>
      <c r="N631" s="18">
        <v>147667</v>
      </c>
      <c r="O631" s="18">
        <v>147767</v>
      </c>
    </row>
    <row r="632" spans="1:15" x14ac:dyDescent="0.25">
      <c r="A632" s="18">
        <v>2013</v>
      </c>
      <c r="B632" s="18">
        <v>60721000</v>
      </c>
      <c r="C632" s="18" t="s">
        <v>40</v>
      </c>
      <c r="D632" s="18" t="str">
        <f>+VLOOKUP(B632,MAPPING!A:C,3,FALSE)</f>
        <v>COGS</v>
      </c>
      <c r="E632" s="18">
        <v>0</v>
      </c>
      <c r="F632" s="18">
        <v>0</v>
      </c>
      <c r="G632" s="18">
        <v>0</v>
      </c>
      <c r="H632" s="18">
        <v>0</v>
      </c>
      <c r="I632" s="18">
        <v>0</v>
      </c>
      <c r="J632" s="18">
        <v>0</v>
      </c>
      <c r="K632" s="18">
        <v>0</v>
      </c>
      <c r="L632" s="18">
        <v>0</v>
      </c>
      <c r="M632" s="18">
        <v>0</v>
      </c>
      <c r="N632" s="18">
        <v>0</v>
      </c>
      <c r="O632" s="18">
        <v>0</v>
      </c>
    </row>
    <row r="633" spans="1:15" x14ac:dyDescent="0.25">
      <c r="A633" s="18">
        <v>2013</v>
      </c>
      <c r="B633" s="18">
        <v>60730000</v>
      </c>
      <c r="C633" s="18" t="s">
        <v>41</v>
      </c>
      <c r="D633" s="18" t="str">
        <f>+VLOOKUP(B633,MAPPING!A:C,3,FALSE)</f>
        <v>COGS</v>
      </c>
      <c r="E633" s="18">
        <v>10700</v>
      </c>
      <c r="F633" s="18">
        <v>10800</v>
      </c>
      <c r="G633" s="18">
        <v>10900</v>
      </c>
      <c r="H633" s="18">
        <v>11000</v>
      </c>
      <c r="I633" s="18">
        <v>11100</v>
      </c>
      <c r="J633" s="18">
        <v>11200</v>
      </c>
      <c r="K633" s="18">
        <v>11300</v>
      </c>
      <c r="L633" s="18">
        <v>11400</v>
      </c>
      <c r="M633" s="18">
        <v>11500</v>
      </c>
      <c r="N633" s="18">
        <v>11600</v>
      </c>
      <c r="O633" s="18">
        <v>11700</v>
      </c>
    </row>
    <row r="634" spans="1:15" x14ac:dyDescent="0.25">
      <c r="A634" s="18">
        <v>2013</v>
      </c>
      <c r="B634" s="18">
        <v>61100000</v>
      </c>
      <c r="C634" s="18" t="s">
        <v>42</v>
      </c>
      <c r="D634" s="18" t="str">
        <f>+VLOOKUP(B634,MAPPING!A:C,3,FALSE)</f>
        <v>DISTRIBUTIONS COSTS</v>
      </c>
      <c r="E634" s="18">
        <v>65375</v>
      </c>
      <c r="F634" s="18">
        <v>65475</v>
      </c>
      <c r="G634" s="18">
        <v>65575</v>
      </c>
      <c r="H634" s="18">
        <v>65675</v>
      </c>
      <c r="I634" s="18">
        <v>65775</v>
      </c>
      <c r="J634" s="18">
        <v>65875</v>
      </c>
      <c r="K634" s="18">
        <v>65975</v>
      </c>
      <c r="L634" s="18">
        <v>66075</v>
      </c>
      <c r="M634" s="18">
        <v>66175</v>
      </c>
      <c r="N634" s="18">
        <v>66275</v>
      </c>
      <c r="O634" s="18">
        <v>66375</v>
      </c>
    </row>
    <row r="635" spans="1:15" x14ac:dyDescent="0.25">
      <c r="A635" s="18">
        <v>2013</v>
      </c>
      <c r="B635" s="18">
        <v>61100001</v>
      </c>
      <c r="C635" s="18" t="s">
        <v>43</v>
      </c>
      <c r="D635" s="18" t="str">
        <f>+VLOOKUP(B635,MAPPING!A:C,3,FALSE)</f>
        <v>DISTRIBUTIONS COSTS</v>
      </c>
      <c r="E635" s="18">
        <v>59985.37</v>
      </c>
      <c r="F635" s="18">
        <v>60085.37</v>
      </c>
      <c r="G635" s="18">
        <v>60185.37</v>
      </c>
      <c r="H635" s="18">
        <v>60285.37</v>
      </c>
      <c r="I635" s="18">
        <v>60385.37</v>
      </c>
      <c r="J635" s="18">
        <v>60485.37</v>
      </c>
      <c r="K635" s="18">
        <v>60585.37</v>
      </c>
      <c r="L635" s="18">
        <v>60685.37</v>
      </c>
      <c r="M635" s="18">
        <v>60785.37</v>
      </c>
      <c r="N635" s="18">
        <v>60885.37</v>
      </c>
      <c r="O635" s="18">
        <v>60985.37</v>
      </c>
    </row>
    <row r="636" spans="1:15" x14ac:dyDescent="0.25">
      <c r="A636" s="18">
        <v>2013</v>
      </c>
      <c r="B636" s="18">
        <v>61101000</v>
      </c>
      <c r="C636" s="18" t="s">
        <v>44</v>
      </c>
      <c r="D636" s="18" t="str">
        <f>+VLOOKUP(B636,MAPPING!A:C,3,FALSE)</f>
        <v>OTHER</v>
      </c>
      <c r="E636" s="18">
        <v>4860</v>
      </c>
      <c r="F636" s="18">
        <v>4960</v>
      </c>
      <c r="G636" s="18">
        <v>5060</v>
      </c>
      <c r="H636" s="18">
        <v>5160</v>
      </c>
      <c r="I636" s="18">
        <v>5260</v>
      </c>
      <c r="J636" s="18">
        <v>5360</v>
      </c>
      <c r="K636" s="18">
        <v>5460</v>
      </c>
      <c r="L636" s="18">
        <v>5560</v>
      </c>
      <c r="M636" s="18">
        <v>5660</v>
      </c>
      <c r="N636" s="18">
        <v>5760</v>
      </c>
      <c r="O636" s="18">
        <v>5860</v>
      </c>
    </row>
    <row r="637" spans="1:15" x14ac:dyDescent="0.25">
      <c r="A637" s="18">
        <v>2013</v>
      </c>
      <c r="B637" s="18">
        <v>61110100</v>
      </c>
      <c r="C637" s="18" t="s">
        <v>45</v>
      </c>
      <c r="D637" s="18" t="str">
        <f>+VLOOKUP(B637,MAPPING!A:C,3,FALSE)</f>
        <v>OTHER</v>
      </c>
      <c r="E637" s="18">
        <v>8126.73</v>
      </c>
      <c r="F637" s="18">
        <v>8226.73</v>
      </c>
      <c r="G637" s="18">
        <v>8326.73</v>
      </c>
      <c r="H637" s="18">
        <v>8426.73</v>
      </c>
      <c r="I637" s="18">
        <v>8526.73</v>
      </c>
      <c r="J637" s="18">
        <v>8626.73</v>
      </c>
      <c r="K637" s="18">
        <v>8726.73</v>
      </c>
      <c r="L637" s="18">
        <v>8826.73</v>
      </c>
      <c r="M637" s="18">
        <v>8926.73</v>
      </c>
      <c r="N637" s="18">
        <v>9026.73</v>
      </c>
      <c r="O637" s="18">
        <v>9126.73</v>
      </c>
    </row>
    <row r="638" spans="1:15" x14ac:dyDescent="0.25">
      <c r="A638" s="18">
        <v>2013</v>
      </c>
      <c r="B638" s="18">
        <v>61220000</v>
      </c>
      <c r="C638" s="18" t="s">
        <v>46</v>
      </c>
      <c r="D638" s="18" t="str">
        <f>+VLOOKUP(B638,MAPPING!A:C,3,FALSE)</f>
        <v>OTHER</v>
      </c>
      <c r="E638" s="18">
        <v>0</v>
      </c>
      <c r="F638" s="18">
        <v>0</v>
      </c>
      <c r="G638" s="18">
        <v>0</v>
      </c>
      <c r="H638" s="18">
        <v>0</v>
      </c>
      <c r="I638" s="18">
        <v>0</v>
      </c>
      <c r="J638" s="18">
        <v>0</v>
      </c>
      <c r="K638" s="18">
        <v>0</v>
      </c>
      <c r="L638" s="18">
        <v>0</v>
      </c>
      <c r="M638" s="18">
        <v>0</v>
      </c>
      <c r="N638" s="18">
        <v>0</v>
      </c>
      <c r="O638" s="18">
        <v>0</v>
      </c>
    </row>
    <row r="639" spans="1:15" x14ac:dyDescent="0.25">
      <c r="A639" s="18">
        <v>2013</v>
      </c>
      <c r="B639" s="18">
        <v>61221000</v>
      </c>
      <c r="C639" s="18" t="s">
        <v>47</v>
      </c>
      <c r="D639" s="18" t="str">
        <f>+VLOOKUP(B639,MAPPING!A:C,3,FALSE)</f>
        <v>OTHER</v>
      </c>
      <c r="E639" s="18">
        <v>0</v>
      </c>
      <c r="F639" s="18">
        <v>0</v>
      </c>
      <c r="G639" s="18">
        <v>0</v>
      </c>
      <c r="H639" s="18">
        <v>0</v>
      </c>
      <c r="I639" s="18">
        <v>0</v>
      </c>
      <c r="J639" s="18">
        <v>0</v>
      </c>
      <c r="K639" s="18">
        <v>0</v>
      </c>
      <c r="L639" s="18">
        <v>0</v>
      </c>
      <c r="M639" s="18">
        <v>0</v>
      </c>
      <c r="N639" s="18">
        <v>0</v>
      </c>
      <c r="O639" s="18">
        <v>0</v>
      </c>
    </row>
    <row r="640" spans="1:15" x14ac:dyDescent="0.25">
      <c r="A640" s="18">
        <v>2013</v>
      </c>
      <c r="B640" s="18">
        <v>61305000</v>
      </c>
      <c r="C640" s="18" t="s">
        <v>48</v>
      </c>
      <c r="D640" s="18" t="str">
        <f>+VLOOKUP(B640,MAPPING!A:C,3,FALSE)</f>
        <v>RENTAL</v>
      </c>
      <c r="E640" s="18">
        <v>89.7</v>
      </c>
      <c r="F640" s="18">
        <v>189.7</v>
      </c>
      <c r="G640" s="18">
        <v>289.7</v>
      </c>
      <c r="H640" s="18">
        <v>389.7</v>
      </c>
      <c r="I640" s="18">
        <v>489.7</v>
      </c>
      <c r="J640" s="18">
        <v>589.70000000000005</v>
      </c>
      <c r="K640" s="18">
        <v>689.7</v>
      </c>
      <c r="L640" s="18">
        <v>789.7</v>
      </c>
      <c r="M640" s="18">
        <v>889.7</v>
      </c>
      <c r="N640" s="18">
        <v>989.7</v>
      </c>
      <c r="O640" s="18">
        <v>1089.7</v>
      </c>
    </row>
    <row r="641" spans="1:15" x14ac:dyDescent="0.25">
      <c r="A641" s="18">
        <v>2013</v>
      </c>
      <c r="B641" s="18">
        <v>61305100</v>
      </c>
      <c r="C641" s="18" t="s">
        <v>49</v>
      </c>
      <c r="D641" s="18" t="str">
        <f>+VLOOKUP(B641,MAPPING!A:C,3,FALSE)</f>
        <v>RENTAL</v>
      </c>
      <c r="E641" s="18">
        <v>-476</v>
      </c>
      <c r="F641" s="18">
        <v>-376</v>
      </c>
      <c r="G641" s="18">
        <v>-276</v>
      </c>
      <c r="H641" s="18">
        <v>-176</v>
      </c>
      <c r="I641" s="18">
        <v>-76</v>
      </c>
      <c r="J641" s="18">
        <v>24</v>
      </c>
      <c r="K641" s="18">
        <v>124</v>
      </c>
      <c r="L641" s="18">
        <v>224</v>
      </c>
      <c r="M641" s="18">
        <v>324</v>
      </c>
      <c r="N641" s="18">
        <v>424</v>
      </c>
      <c r="O641" s="18">
        <v>524</v>
      </c>
    </row>
    <row r="642" spans="1:15" x14ac:dyDescent="0.25">
      <c r="A642" s="18">
        <v>2013</v>
      </c>
      <c r="B642" s="18">
        <v>61320000</v>
      </c>
      <c r="C642" s="18" t="s">
        <v>50</v>
      </c>
      <c r="D642" s="18" t="str">
        <f>+VLOOKUP(B642,MAPPING!A:C,3,FALSE)</f>
        <v>RENTAL</v>
      </c>
      <c r="E642" s="18">
        <v>30474.98</v>
      </c>
      <c r="F642" s="18">
        <v>30574.98</v>
      </c>
      <c r="G642" s="18">
        <v>30674.98</v>
      </c>
      <c r="H642" s="18">
        <v>30774.98</v>
      </c>
      <c r="I642" s="18">
        <v>30874.98</v>
      </c>
      <c r="J642" s="18">
        <v>30974.98</v>
      </c>
      <c r="K642" s="18">
        <v>31074.98</v>
      </c>
      <c r="L642" s="18">
        <v>31174.98</v>
      </c>
      <c r="M642" s="18">
        <v>31274.98</v>
      </c>
      <c r="N642" s="18">
        <v>31374.98</v>
      </c>
      <c r="O642" s="18">
        <v>31474.98</v>
      </c>
    </row>
    <row r="643" spans="1:15" x14ac:dyDescent="0.25">
      <c r="A643" s="18">
        <v>2013</v>
      </c>
      <c r="B643" s="18">
        <v>61321000</v>
      </c>
      <c r="C643" s="18" t="s">
        <v>51</v>
      </c>
      <c r="D643" s="18" t="str">
        <f>+VLOOKUP(B643,MAPPING!A:C,3,FALSE)</f>
        <v>RENTAL</v>
      </c>
      <c r="E643" s="18">
        <v>0</v>
      </c>
      <c r="F643" s="18">
        <v>0</v>
      </c>
      <c r="G643" s="18">
        <v>0</v>
      </c>
      <c r="H643" s="18">
        <v>0</v>
      </c>
      <c r="I643" s="18">
        <v>0</v>
      </c>
      <c r="J643" s="18">
        <v>0</v>
      </c>
      <c r="K643" s="18">
        <v>0</v>
      </c>
      <c r="L643" s="18">
        <v>0</v>
      </c>
      <c r="M643" s="18">
        <v>0</v>
      </c>
      <c r="N643" s="18">
        <v>0</v>
      </c>
      <c r="O643" s="18">
        <v>0</v>
      </c>
    </row>
    <row r="644" spans="1:15" x14ac:dyDescent="0.25">
      <c r="A644" s="18">
        <v>2013</v>
      </c>
      <c r="B644" s="18">
        <v>61350400</v>
      </c>
      <c r="C644" s="18" t="s">
        <v>52</v>
      </c>
      <c r="D644" s="18" t="str">
        <f>+VLOOKUP(B644,MAPPING!A:C,3,FALSE)</f>
        <v>RENTAL</v>
      </c>
      <c r="E644" s="18">
        <v>0</v>
      </c>
      <c r="F644" s="18">
        <v>0</v>
      </c>
      <c r="G644" s="18">
        <v>0</v>
      </c>
      <c r="H644" s="18">
        <v>0</v>
      </c>
      <c r="I644" s="18">
        <v>0</v>
      </c>
      <c r="J644" s="18">
        <v>0</v>
      </c>
      <c r="K644" s="18">
        <v>0</v>
      </c>
      <c r="L644" s="18">
        <v>0</v>
      </c>
      <c r="M644" s="18">
        <v>0</v>
      </c>
      <c r="N644" s="18">
        <v>0</v>
      </c>
      <c r="O644" s="18">
        <v>0</v>
      </c>
    </row>
    <row r="645" spans="1:15" x14ac:dyDescent="0.25">
      <c r="A645" s="18">
        <v>2013</v>
      </c>
      <c r="B645" s="18">
        <v>61350500</v>
      </c>
      <c r="C645" s="18" t="s">
        <v>53</v>
      </c>
      <c r="D645" s="18" t="str">
        <f>+VLOOKUP(B645,MAPPING!A:C,3,FALSE)</f>
        <v>RENTAL</v>
      </c>
      <c r="E645" s="18">
        <v>0</v>
      </c>
      <c r="F645" s="18">
        <v>0</v>
      </c>
      <c r="G645" s="18">
        <v>0</v>
      </c>
      <c r="H645" s="18">
        <v>0</v>
      </c>
      <c r="I645" s="18">
        <v>0</v>
      </c>
      <c r="J645" s="18">
        <v>0</v>
      </c>
      <c r="K645" s="18">
        <v>0</v>
      </c>
      <c r="L645" s="18">
        <v>0</v>
      </c>
      <c r="M645" s="18">
        <v>0</v>
      </c>
      <c r="N645" s="18">
        <v>0</v>
      </c>
      <c r="O645" s="18">
        <v>0</v>
      </c>
    </row>
    <row r="646" spans="1:15" x14ac:dyDescent="0.25">
      <c r="A646" s="18">
        <v>2013</v>
      </c>
      <c r="B646" s="18">
        <v>61350600</v>
      </c>
      <c r="C646" s="18" t="s">
        <v>54</v>
      </c>
      <c r="D646" s="18" t="str">
        <f>+VLOOKUP(B646,MAPPING!A:C,3,FALSE)</f>
        <v>RENTAL</v>
      </c>
      <c r="E646" s="18">
        <v>0</v>
      </c>
      <c r="F646" s="18">
        <v>0</v>
      </c>
      <c r="G646" s="18">
        <v>0</v>
      </c>
      <c r="H646" s="18">
        <v>0</v>
      </c>
      <c r="I646" s="18">
        <v>0</v>
      </c>
      <c r="J646" s="18">
        <v>0</v>
      </c>
      <c r="K646" s="18">
        <v>0</v>
      </c>
      <c r="L646" s="18">
        <v>0</v>
      </c>
      <c r="M646" s="18">
        <v>0</v>
      </c>
      <c r="N646" s="18">
        <v>0</v>
      </c>
      <c r="O646" s="18">
        <v>0</v>
      </c>
    </row>
    <row r="647" spans="1:15" x14ac:dyDescent="0.25">
      <c r="A647" s="18">
        <v>2013</v>
      </c>
      <c r="B647" s="18">
        <v>61350800</v>
      </c>
      <c r="C647" s="18" t="s">
        <v>55</v>
      </c>
      <c r="D647" s="18" t="str">
        <f>+VLOOKUP(B647,MAPPING!A:C,3,FALSE)</f>
        <v>RENTAL</v>
      </c>
      <c r="E647" s="18">
        <v>1469.67</v>
      </c>
      <c r="F647" s="18">
        <v>1569.67</v>
      </c>
      <c r="G647" s="18">
        <v>1669.67</v>
      </c>
      <c r="H647" s="18">
        <v>1769.67</v>
      </c>
      <c r="I647" s="18">
        <v>1869.67</v>
      </c>
      <c r="J647" s="18">
        <v>1969.67</v>
      </c>
      <c r="K647" s="18">
        <v>2069.67</v>
      </c>
      <c r="L647" s="18">
        <v>2169.67</v>
      </c>
      <c r="M647" s="18">
        <v>2269.67</v>
      </c>
      <c r="N647" s="18">
        <v>2369.67</v>
      </c>
      <c r="O647" s="18">
        <v>2469.67</v>
      </c>
    </row>
    <row r="648" spans="1:15" x14ac:dyDescent="0.25">
      <c r="A648" s="18">
        <v>2013</v>
      </c>
      <c r="B648" s="18">
        <v>61350900</v>
      </c>
      <c r="C648" s="18" t="s">
        <v>56</v>
      </c>
      <c r="D648" s="18" t="str">
        <f>+VLOOKUP(B648,MAPPING!A:C,3,FALSE)</f>
        <v>RENTAL</v>
      </c>
      <c r="E648" s="18">
        <v>0</v>
      </c>
      <c r="F648" s="18">
        <v>0</v>
      </c>
      <c r="G648" s="18">
        <v>0</v>
      </c>
      <c r="H648" s="18">
        <v>0</v>
      </c>
      <c r="I648" s="18">
        <v>0</v>
      </c>
      <c r="J648" s="18">
        <v>0</v>
      </c>
      <c r="K648" s="18">
        <v>0</v>
      </c>
      <c r="L648" s="18">
        <v>0</v>
      </c>
      <c r="M648" s="18">
        <v>0</v>
      </c>
      <c r="N648" s="18">
        <v>0</v>
      </c>
      <c r="O648" s="18">
        <v>0</v>
      </c>
    </row>
    <row r="649" spans="1:15" x14ac:dyDescent="0.25">
      <c r="A649" s="18">
        <v>2013</v>
      </c>
      <c r="B649" s="18">
        <v>61351000</v>
      </c>
      <c r="C649" s="18" t="s">
        <v>57</v>
      </c>
      <c r="D649" s="18" t="str">
        <f>+VLOOKUP(B649,MAPPING!A:C,3,FALSE)</f>
        <v>RENTAL</v>
      </c>
      <c r="E649" s="18">
        <v>0</v>
      </c>
      <c r="F649" s="18">
        <v>0</v>
      </c>
      <c r="G649" s="18">
        <v>0</v>
      </c>
      <c r="H649" s="18">
        <v>0</v>
      </c>
      <c r="I649" s="18">
        <v>0</v>
      </c>
      <c r="J649" s="18">
        <v>0</v>
      </c>
      <c r="K649" s="18">
        <v>0</v>
      </c>
      <c r="L649" s="18">
        <v>0</v>
      </c>
      <c r="M649" s="18">
        <v>0</v>
      </c>
      <c r="N649" s="18">
        <v>0</v>
      </c>
      <c r="O649" s="18">
        <v>0</v>
      </c>
    </row>
    <row r="650" spans="1:15" x14ac:dyDescent="0.25">
      <c r="A650" s="18">
        <v>2013</v>
      </c>
      <c r="B650" s="18">
        <v>61400000</v>
      </c>
      <c r="C650" s="18" t="s">
        <v>58</v>
      </c>
      <c r="D650" s="18" t="str">
        <f>+VLOOKUP(B650,MAPPING!A:C,3,FALSE)</f>
        <v>RENTAL</v>
      </c>
      <c r="E650" s="18">
        <v>20564</v>
      </c>
      <c r="F650" s="18">
        <v>20664</v>
      </c>
      <c r="G650" s="18">
        <v>20764</v>
      </c>
      <c r="H650" s="18">
        <v>20864</v>
      </c>
      <c r="I650" s="18">
        <v>20964</v>
      </c>
      <c r="J650" s="18">
        <v>21064</v>
      </c>
      <c r="K650" s="18">
        <v>21164</v>
      </c>
      <c r="L650" s="18">
        <v>21264</v>
      </c>
      <c r="M650" s="18">
        <v>21364</v>
      </c>
      <c r="N650" s="18">
        <v>21464</v>
      </c>
      <c r="O650" s="18">
        <v>21564</v>
      </c>
    </row>
    <row r="651" spans="1:15" x14ac:dyDescent="0.25">
      <c r="A651" s="18">
        <v>2013</v>
      </c>
      <c r="B651" s="18">
        <v>61520000</v>
      </c>
      <c r="C651" s="18" t="s">
        <v>59</v>
      </c>
      <c r="D651" s="18" t="str">
        <f>+VLOOKUP(B651,MAPPING!A:C,3,FALSE)</f>
        <v>OTHER</v>
      </c>
      <c r="E651" s="18">
        <v>0</v>
      </c>
      <c r="F651" s="18">
        <v>0</v>
      </c>
      <c r="G651" s="18">
        <v>0</v>
      </c>
      <c r="H651" s="18">
        <v>0</v>
      </c>
      <c r="I651" s="18">
        <v>0</v>
      </c>
      <c r="J651" s="18">
        <v>0</v>
      </c>
      <c r="K651" s="18">
        <v>0</v>
      </c>
      <c r="L651" s="18">
        <v>0</v>
      </c>
      <c r="M651" s="18">
        <v>0</v>
      </c>
      <c r="N651" s="18">
        <v>0</v>
      </c>
      <c r="O651" s="18">
        <v>0</v>
      </c>
    </row>
    <row r="652" spans="1:15" x14ac:dyDescent="0.25">
      <c r="A652" s="18">
        <v>2013</v>
      </c>
      <c r="B652" s="18">
        <v>61521000</v>
      </c>
      <c r="C652" s="18" t="s">
        <v>60</v>
      </c>
      <c r="D652" s="18" t="str">
        <f>+VLOOKUP(B652,MAPPING!A:C,3,FALSE)</f>
        <v>OTHER</v>
      </c>
      <c r="E652" s="18">
        <v>1785.17</v>
      </c>
      <c r="F652" s="18">
        <v>1885.17</v>
      </c>
      <c r="G652" s="18">
        <v>1985.17</v>
      </c>
      <c r="H652" s="18">
        <v>2085.17</v>
      </c>
      <c r="I652" s="18">
        <v>2185.17</v>
      </c>
      <c r="J652" s="18">
        <v>2285.17</v>
      </c>
      <c r="K652" s="18">
        <v>2385.17</v>
      </c>
      <c r="L652" s="18">
        <v>2485.17</v>
      </c>
      <c r="M652" s="18">
        <v>2585.17</v>
      </c>
      <c r="N652" s="18">
        <v>2685.17</v>
      </c>
      <c r="O652" s="18">
        <v>2785.17</v>
      </c>
    </row>
    <row r="653" spans="1:15" x14ac:dyDescent="0.25">
      <c r="A653" s="18">
        <v>2013</v>
      </c>
      <c r="B653" s="18">
        <v>61530000</v>
      </c>
      <c r="C653" s="18" t="s">
        <v>61</v>
      </c>
      <c r="D653" s="18" t="str">
        <f>+VLOOKUP(B653,MAPPING!A:C,3,FALSE)</f>
        <v>OTHER</v>
      </c>
      <c r="E653" s="18">
        <v>0</v>
      </c>
      <c r="F653" s="18">
        <v>0</v>
      </c>
      <c r="G653" s="18">
        <v>0</v>
      </c>
      <c r="H653" s="18">
        <v>0</v>
      </c>
      <c r="I653" s="18">
        <v>0</v>
      </c>
      <c r="J653" s="18">
        <v>0</v>
      </c>
      <c r="K653" s="18">
        <v>0</v>
      </c>
      <c r="L653" s="18">
        <v>0</v>
      </c>
      <c r="M653" s="18">
        <v>0</v>
      </c>
      <c r="N653" s="18">
        <v>0</v>
      </c>
      <c r="O653" s="18">
        <v>0</v>
      </c>
    </row>
    <row r="654" spans="1:15" x14ac:dyDescent="0.25">
      <c r="A654" s="18">
        <v>2013</v>
      </c>
      <c r="B654" s="18">
        <v>61550000</v>
      </c>
      <c r="C654" s="18" t="s">
        <v>62</v>
      </c>
      <c r="D654" s="18" t="str">
        <f>+VLOOKUP(B654,MAPPING!A:C,3,FALSE)</f>
        <v>OTHER</v>
      </c>
      <c r="E654" s="18">
        <v>0</v>
      </c>
      <c r="F654" s="18">
        <v>0</v>
      </c>
      <c r="G654" s="18">
        <v>0</v>
      </c>
      <c r="H654" s="18">
        <v>0</v>
      </c>
      <c r="I654" s="18">
        <v>0</v>
      </c>
      <c r="J654" s="18">
        <v>0</v>
      </c>
      <c r="K654" s="18">
        <v>0</v>
      </c>
      <c r="L654" s="18">
        <v>0</v>
      </c>
      <c r="M654" s="18">
        <v>0</v>
      </c>
      <c r="N654" s="18">
        <v>0</v>
      </c>
      <c r="O654" s="18">
        <v>0</v>
      </c>
    </row>
    <row r="655" spans="1:15" x14ac:dyDescent="0.25">
      <c r="A655" s="18">
        <v>2013</v>
      </c>
      <c r="B655" s="18">
        <v>61551000</v>
      </c>
      <c r="C655" s="18" t="s">
        <v>63</v>
      </c>
      <c r="D655" s="18" t="str">
        <f>+VLOOKUP(B655,MAPPING!A:C,3,FALSE)</f>
        <v>OTHER</v>
      </c>
      <c r="E655" s="18">
        <v>0</v>
      </c>
      <c r="F655" s="18">
        <v>0</v>
      </c>
      <c r="G655" s="18">
        <v>0</v>
      </c>
      <c r="H655" s="18">
        <v>0</v>
      </c>
      <c r="I655" s="18">
        <v>0</v>
      </c>
      <c r="J655" s="18">
        <v>0</v>
      </c>
      <c r="K655" s="18">
        <v>0</v>
      </c>
      <c r="L655" s="18">
        <v>0</v>
      </c>
      <c r="M655" s="18">
        <v>0</v>
      </c>
      <c r="N655" s="18">
        <v>0</v>
      </c>
      <c r="O655" s="18">
        <v>0</v>
      </c>
    </row>
    <row r="656" spans="1:15" x14ac:dyDescent="0.25">
      <c r="A656" s="18">
        <v>2013</v>
      </c>
      <c r="B656" s="18">
        <v>61552000</v>
      </c>
      <c r="C656" s="18" t="s">
        <v>64</v>
      </c>
      <c r="D656" s="18" t="str">
        <f>+VLOOKUP(B656,MAPPING!A:C,3,FALSE)</f>
        <v>OTHER</v>
      </c>
      <c r="E656" s="18">
        <v>0</v>
      </c>
      <c r="F656" s="18">
        <v>0</v>
      </c>
      <c r="G656" s="18">
        <v>0</v>
      </c>
      <c r="H656" s="18">
        <v>0</v>
      </c>
      <c r="I656" s="18">
        <v>0</v>
      </c>
      <c r="J656" s="18">
        <v>0</v>
      </c>
      <c r="K656" s="18">
        <v>0</v>
      </c>
      <c r="L656" s="18">
        <v>0</v>
      </c>
      <c r="M656" s="18">
        <v>0</v>
      </c>
      <c r="N656" s="18">
        <v>0</v>
      </c>
      <c r="O656" s="18">
        <v>0</v>
      </c>
    </row>
    <row r="657" spans="1:15" x14ac:dyDescent="0.25">
      <c r="A657" s="18">
        <v>2013</v>
      </c>
      <c r="B657" s="18">
        <v>61553000</v>
      </c>
      <c r="C657" s="18" t="s">
        <v>65</v>
      </c>
      <c r="D657" s="18" t="str">
        <f>+VLOOKUP(B657,MAPPING!A:C,3,FALSE)</f>
        <v>OTHER</v>
      </c>
      <c r="E657" s="18">
        <v>0</v>
      </c>
      <c r="F657" s="18">
        <v>0</v>
      </c>
      <c r="G657" s="18">
        <v>0</v>
      </c>
      <c r="H657" s="18">
        <v>0</v>
      </c>
      <c r="I657" s="18">
        <v>0</v>
      </c>
      <c r="J657" s="18">
        <v>0</v>
      </c>
      <c r="K657" s="18">
        <v>0</v>
      </c>
      <c r="L657" s="18">
        <v>0</v>
      </c>
      <c r="M657" s="18">
        <v>0</v>
      </c>
      <c r="N657" s="18">
        <v>0</v>
      </c>
      <c r="O657" s="18">
        <v>0</v>
      </c>
    </row>
    <row r="658" spans="1:15" x14ac:dyDescent="0.25">
      <c r="A658" s="18">
        <v>2013</v>
      </c>
      <c r="B658" s="18">
        <v>61554000</v>
      </c>
      <c r="C658" s="18" t="s">
        <v>66</v>
      </c>
      <c r="D658" s="18" t="str">
        <f>+VLOOKUP(B658,MAPPING!A:C,3,FALSE)</f>
        <v>OTHER</v>
      </c>
      <c r="E658" s="18">
        <v>0</v>
      </c>
      <c r="F658" s="18">
        <v>0</v>
      </c>
      <c r="G658" s="18">
        <v>0</v>
      </c>
      <c r="H658" s="18">
        <v>0</v>
      </c>
      <c r="I658" s="18">
        <v>0</v>
      </c>
      <c r="J658" s="18">
        <v>0</v>
      </c>
      <c r="K658" s="18">
        <v>0</v>
      </c>
      <c r="L658" s="18">
        <v>0</v>
      </c>
      <c r="M658" s="18">
        <v>0</v>
      </c>
      <c r="N658" s="18">
        <v>0</v>
      </c>
      <c r="O658" s="18">
        <v>0</v>
      </c>
    </row>
    <row r="659" spans="1:15" x14ac:dyDescent="0.25">
      <c r="A659" s="18">
        <v>2013</v>
      </c>
      <c r="B659" s="18">
        <v>61555000</v>
      </c>
      <c r="C659" s="18" t="s">
        <v>67</v>
      </c>
      <c r="D659" s="18" t="str">
        <f>+VLOOKUP(B659,MAPPING!A:C,3,FALSE)</f>
        <v>OTHER</v>
      </c>
      <c r="E659" s="18">
        <v>0</v>
      </c>
      <c r="F659" s="18">
        <v>0</v>
      </c>
      <c r="G659" s="18">
        <v>0</v>
      </c>
      <c r="H659" s="18">
        <v>0</v>
      </c>
      <c r="I659" s="18">
        <v>0</v>
      </c>
      <c r="J659" s="18">
        <v>0</v>
      </c>
      <c r="K659" s="18">
        <v>0</v>
      </c>
      <c r="L659" s="18">
        <v>0</v>
      </c>
      <c r="M659" s="18">
        <v>0</v>
      </c>
      <c r="N659" s="18">
        <v>0</v>
      </c>
      <c r="O659" s="18">
        <v>0</v>
      </c>
    </row>
    <row r="660" spans="1:15" x14ac:dyDescent="0.25">
      <c r="A660" s="18">
        <v>2013</v>
      </c>
      <c r="B660" s="18">
        <v>61560000</v>
      </c>
      <c r="C660" s="18" t="s">
        <v>68</v>
      </c>
      <c r="D660" s="18" t="str">
        <f>+VLOOKUP(B660,MAPPING!A:C,3,FALSE)</f>
        <v>OTHER</v>
      </c>
      <c r="E660" s="18">
        <v>8742.15</v>
      </c>
      <c r="F660" s="18">
        <v>8842.15</v>
      </c>
      <c r="G660" s="18">
        <v>8942.15</v>
      </c>
      <c r="H660" s="18">
        <v>9042.15</v>
      </c>
      <c r="I660" s="18">
        <v>9142.15</v>
      </c>
      <c r="J660" s="18">
        <v>9242.15</v>
      </c>
      <c r="K660" s="18">
        <v>9342.15</v>
      </c>
      <c r="L660" s="18">
        <v>9442.15</v>
      </c>
      <c r="M660" s="18">
        <v>9542.15</v>
      </c>
      <c r="N660" s="18">
        <v>9642.15</v>
      </c>
      <c r="O660" s="18">
        <v>9742.15</v>
      </c>
    </row>
    <row r="661" spans="1:15" x14ac:dyDescent="0.25">
      <c r="A661" s="18">
        <v>2013</v>
      </c>
      <c r="B661" s="18">
        <v>61561000</v>
      </c>
      <c r="C661" s="18" t="s">
        <v>69</v>
      </c>
      <c r="D661" s="18" t="str">
        <f>+VLOOKUP(B661,MAPPING!A:C,3,FALSE)</f>
        <v>OTHER</v>
      </c>
      <c r="E661" s="18">
        <v>0</v>
      </c>
      <c r="F661" s="18">
        <v>0</v>
      </c>
      <c r="G661" s="18">
        <v>0</v>
      </c>
      <c r="H661" s="18">
        <v>0</v>
      </c>
      <c r="I661" s="18">
        <v>0</v>
      </c>
      <c r="J661" s="18">
        <v>0</v>
      </c>
      <c r="K661" s="18">
        <v>0</v>
      </c>
      <c r="L661" s="18">
        <v>0</v>
      </c>
      <c r="M661" s="18">
        <v>0</v>
      </c>
      <c r="N661" s="18">
        <v>0</v>
      </c>
      <c r="O661" s="18">
        <v>0</v>
      </c>
    </row>
    <row r="662" spans="1:15" x14ac:dyDescent="0.25">
      <c r="A662" s="18">
        <v>2013</v>
      </c>
      <c r="B662" s="18">
        <v>61562000</v>
      </c>
      <c r="C662" s="18" t="s">
        <v>70</v>
      </c>
      <c r="D662" s="18" t="str">
        <f>+VLOOKUP(B662,MAPPING!A:C,3,FALSE)</f>
        <v>OTHER</v>
      </c>
      <c r="E662" s="18">
        <v>0</v>
      </c>
      <c r="F662" s="18">
        <v>0</v>
      </c>
      <c r="G662" s="18">
        <v>0</v>
      </c>
      <c r="H662" s="18">
        <v>0</v>
      </c>
      <c r="I662" s="18">
        <v>0</v>
      </c>
      <c r="J662" s="18">
        <v>0</v>
      </c>
      <c r="K662" s="18">
        <v>0</v>
      </c>
      <c r="L662" s="18">
        <v>0</v>
      </c>
      <c r="M662" s="18">
        <v>0</v>
      </c>
      <c r="N662" s="18">
        <v>0</v>
      </c>
      <c r="O662" s="18">
        <v>0</v>
      </c>
    </row>
    <row r="663" spans="1:15" x14ac:dyDescent="0.25">
      <c r="A663" s="18">
        <v>2013</v>
      </c>
      <c r="B663" s="18">
        <v>61563000</v>
      </c>
      <c r="C663" s="18" t="s">
        <v>601</v>
      </c>
      <c r="D663" s="18" t="str">
        <f>+VLOOKUP(B663,MAPPING!A:C,3,FALSE)</f>
        <v>OTHER</v>
      </c>
      <c r="E663" s="18">
        <v>0</v>
      </c>
      <c r="F663" s="18">
        <v>0</v>
      </c>
      <c r="G663" s="18">
        <v>0</v>
      </c>
      <c r="H663" s="18">
        <v>0</v>
      </c>
      <c r="I663" s="18">
        <v>0</v>
      </c>
      <c r="J663" s="18">
        <v>0</v>
      </c>
      <c r="K663" s="18">
        <v>0</v>
      </c>
      <c r="L663" s="18">
        <v>0</v>
      </c>
      <c r="M663" s="18">
        <v>0</v>
      </c>
      <c r="N663" s="18">
        <v>0</v>
      </c>
      <c r="O663" s="18">
        <v>0</v>
      </c>
    </row>
    <row r="664" spans="1:15" x14ac:dyDescent="0.25">
      <c r="A664" s="18">
        <v>2013</v>
      </c>
      <c r="B664" s="18">
        <v>61564000</v>
      </c>
      <c r="C664" s="18" t="s">
        <v>71</v>
      </c>
      <c r="D664" s="18" t="str">
        <f>+VLOOKUP(B664,MAPPING!A:C,3,FALSE)</f>
        <v>OTHER</v>
      </c>
      <c r="E664" s="18">
        <v>0</v>
      </c>
      <c r="F664" s="18">
        <v>0</v>
      </c>
      <c r="G664" s="18">
        <v>0</v>
      </c>
      <c r="H664" s="18">
        <v>0</v>
      </c>
      <c r="I664" s="18">
        <v>0</v>
      </c>
      <c r="J664" s="18">
        <v>0</v>
      </c>
      <c r="K664" s="18">
        <v>0</v>
      </c>
      <c r="L664" s="18">
        <v>0</v>
      </c>
      <c r="M664" s="18">
        <v>0</v>
      </c>
      <c r="N664" s="18">
        <v>0</v>
      </c>
      <c r="O664" s="18">
        <v>0</v>
      </c>
    </row>
    <row r="665" spans="1:15" x14ac:dyDescent="0.25">
      <c r="A665" s="18">
        <v>2013</v>
      </c>
      <c r="B665" s="18">
        <v>61565000</v>
      </c>
      <c r="C665" s="18" t="s">
        <v>72</v>
      </c>
      <c r="D665" s="18" t="str">
        <f>+VLOOKUP(B665,MAPPING!A:C,3,FALSE)</f>
        <v>OTHER</v>
      </c>
      <c r="E665" s="18">
        <v>0</v>
      </c>
      <c r="F665" s="18">
        <v>0</v>
      </c>
      <c r="G665" s="18">
        <v>0</v>
      </c>
      <c r="H665" s="18">
        <v>0</v>
      </c>
      <c r="I665" s="18">
        <v>0</v>
      </c>
      <c r="J665" s="18">
        <v>0</v>
      </c>
      <c r="K665" s="18">
        <v>0</v>
      </c>
      <c r="L665" s="18">
        <v>0</v>
      </c>
      <c r="M665" s="18">
        <v>0</v>
      </c>
      <c r="N665" s="18">
        <v>0</v>
      </c>
      <c r="O665" s="18">
        <v>0</v>
      </c>
    </row>
    <row r="666" spans="1:15" x14ac:dyDescent="0.25">
      <c r="A666" s="18">
        <v>2013</v>
      </c>
      <c r="B666" s="18">
        <v>61566000</v>
      </c>
      <c r="C666" s="18" t="s">
        <v>73</v>
      </c>
      <c r="D666" s="18" t="str">
        <f>+VLOOKUP(B666,MAPPING!A:C,3,FALSE)</f>
        <v>OTHER</v>
      </c>
      <c r="E666" s="18">
        <v>0</v>
      </c>
      <c r="F666" s="18">
        <v>0</v>
      </c>
      <c r="G666" s="18">
        <v>0</v>
      </c>
      <c r="H666" s="18">
        <v>0</v>
      </c>
      <c r="I666" s="18">
        <v>0</v>
      </c>
      <c r="J666" s="18">
        <v>0</v>
      </c>
      <c r="K666" s="18">
        <v>0</v>
      </c>
      <c r="L666" s="18">
        <v>0</v>
      </c>
      <c r="M666" s="18">
        <v>0</v>
      </c>
      <c r="N666" s="18">
        <v>0</v>
      </c>
      <c r="O666" s="18">
        <v>0</v>
      </c>
    </row>
    <row r="667" spans="1:15" x14ac:dyDescent="0.25">
      <c r="A667" s="18">
        <v>2013</v>
      </c>
      <c r="B667" s="18">
        <v>61567000</v>
      </c>
      <c r="C667" s="18" t="s">
        <v>74</v>
      </c>
      <c r="D667" s="18" t="str">
        <f>+VLOOKUP(B667,MAPPING!A:C,3,FALSE)</f>
        <v>OTHER</v>
      </c>
      <c r="E667" s="18">
        <v>0</v>
      </c>
      <c r="F667" s="18">
        <v>0</v>
      </c>
      <c r="G667" s="18">
        <v>0</v>
      </c>
      <c r="H667" s="18">
        <v>0</v>
      </c>
      <c r="I667" s="18">
        <v>0</v>
      </c>
      <c r="J667" s="18">
        <v>0</v>
      </c>
      <c r="K667" s="18">
        <v>0</v>
      </c>
      <c r="L667" s="18">
        <v>0</v>
      </c>
      <c r="M667" s="18">
        <v>0</v>
      </c>
      <c r="N667" s="18">
        <v>0</v>
      </c>
      <c r="O667" s="18">
        <v>0</v>
      </c>
    </row>
    <row r="668" spans="1:15" x14ac:dyDescent="0.25">
      <c r="A668" s="18">
        <v>2013</v>
      </c>
      <c r="B668" s="18">
        <v>61568000</v>
      </c>
      <c r="C668" s="18" t="s">
        <v>75</v>
      </c>
      <c r="D668" s="18" t="str">
        <f>+VLOOKUP(B668,MAPPING!A:C,3,FALSE)</f>
        <v>OTHER</v>
      </c>
      <c r="E668" s="18">
        <v>14.580000000000013</v>
      </c>
      <c r="F668" s="18">
        <v>114.58000000000001</v>
      </c>
      <c r="G668" s="18">
        <v>214.58</v>
      </c>
      <c r="H668" s="18">
        <v>314.58000000000004</v>
      </c>
      <c r="I668" s="18">
        <v>414.58000000000004</v>
      </c>
      <c r="J668" s="18">
        <v>514.58000000000004</v>
      </c>
      <c r="K668" s="18">
        <v>614.58000000000004</v>
      </c>
      <c r="L668" s="18">
        <v>714.58</v>
      </c>
      <c r="M668" s="18">
        <v>814.58</v>
      </c>
      <c r="N668" s="18">
        <v>914.58</v>
      </c>
      <c r="O668" s="18">
        <v>1014.58</v>
      </c>
    </row>
    <row r="669" spans="1:15" x14ac:dyDescent="0.25">
      <c r="A669" s="18">
        <v>2013</v>
      </c>
      <c r="B669" s="18">
        <v>61569000</v>
      </c>
      <c r="C669" s="18" t="s">
        <v>76</v>
      </c>
      <c r="D669" s="18" t="str">
        <f>+VLOOKUP(B669,MAPPING!A:C,3,FALSE)</f>
        <v>OTHER</v>
      </c>
      <c r="E669" s="18">
        <v>1362.64</v>
      </c>
      <c r="F669" s="18">
        <v>1462.64</v>
      </c>
      <c r="G669" s="18">
        <v>1562.64</v>
      </c>
      <c r="H669" s="18">
        <v>1662.64</v>
      </c>
      <c r="I669" s="18">
        <v>1762.64</v>
      </c>
      <c r="J669" s="18">
        <v>1862.64</v>
      </c>
      <c r="K669" s="18">
        <v>1962.64</v>
      </c>
      <c r="L669" s="18">
        <v>2062.6400000000003</v>
      </c>
      <c r="M669" s="18">
        <v>2162.6400000000003</v>
      </c>
      <c r="N669" s="18">
        <v>2262.6400000000003</v>
      </c>
      <c r="O669" s="18">
        <v>2362.6400000000003</v>
      </c>
    </row>
    <row r="670" spans="1:15" x14ac:dyDescent="0.25">
      <c r="A670" s="18">
        <v>2013</v>
      </c>
      <c r="B670" s="18">
        <v>61600000</v>
      </c>
      <c r="C670" s="18" t="s">
        <v>77</v>
      </c>
      <c r="D670" s="18" t="str">
        <f>+VLOOKUP(B670,MAPPING!A:C,3,FALSE)</f>
        <v>OTHER</v>
      </c>
      <c r="E670" s="18">
        <v>625.74</v>
      </c>
      <c r="F670" s="18">
        <v>725.74</v>
      </c>
      <c r="G670" s="18">
        <v>825.74</v>
      </c>
      <c r="H670" s="18">
        <v>925.74</v>
      </c>
      <c r="I670" s="18">
        <v>1025.74</v>
      </c>
      <c r="J670" s="18">
        <v>1125.74</v>
      </c>
      <c r="K670" s="18">
        <v>1225.74</v>
      </c>
      <c r="L670" s="18">
        <v>1325.74</v>
      </c>
      <c r="M670" s="18">
        <v>1425.74</v>
      </c>
      <c r="N670" s="18">
        <v>1525.74</v>
      </c>
      <c r="O670" s="18">
        <v>1625.74</v>
      </c>
    </row>
    <row r="671" spans="1:15" x14ac:dyDescent="0.25">
      <c r="A671" s="18">
        <v>2013</v>
      </c>
      <c r="B671" s="18">
        <v>61610000</v>
      </c>
      <c r="C671" s="18" t="s">
        <v>78</v>
      </c>
      <c r="D671" s="18" t="str">
        <f>+VLOOKUP(B671,MAPPING!A:C,3,FALSE)</f>
        <v>OTHER</v>
      </c>
      <c r="E671" s="18">
        <v>22077.69</v>
      </c>
      <c r="F671" s="18">
        <v>22177.69</v>
      </c>
      <c r="G671" s="18">
        <v>22277.69</v>
      </c>
      <c r="H671" s="18">
        <v>22377.69</v>
      </c>
      <c r="I671" s="18">
        <v>22477.69</v>
      </c>
      <c r="J671" s="18">
        <v>22577.69</v>
      </c>
      <c r="K671" s="18">
        <v>22677.69</v>
      </c>
      <c r="L671" s="18">
        <v>22777.69</v>
      </c>
      <c r="M671" s="18">
        <v>22877.69</v>
      </c>
      <c r="N671" s="18">
        <v>22977.69</v>
      </c>
      <c r="O671" s="18">
        <v>23077.69</v>
      </c>
    </row>
    <row r="672" spans="1:15" x14ac:dyDescent="0.25">
      <c r="A672" s="18">
        <v>2013</v>
      </c>
      <c r="B672" s="18">
        <v>61620000</v>
      </c>
      <c r="C672" s="18" t="s">
        <v>79</v>
      </c>
      <c r="D672" s="18" t="str">
        <f>+VLOOKUP(B672,MAPPING!A:C,3,FALSE)</f>
        <v>OTHER</v>
      </c>
      <c r="E672" s="18">
        <v>1546</v>
      </c>
      <c r="F672" s="18">
        <v>1646</v>
      </c>
      <c r="G672" s="18">
        <v>1746</v>
      </c>
      <c r="H672" s="18">
        <v>1846</v>
      </c>
      <c r="I672" s="18">
        <v>1946</v>
      </c>
      <c r="J672" s="18">
        <v>2046</v>
      </c>
      <c r="K672" s="18">
        <v>2146</v>
      </c>
      <c r="L672" s="18">
        <v>2246</v>
      </c>
      <c r="M672" s="18">
        <v>2346</v>
      </c>
      <c r="N672" s="18">
        <v>2446</v>
      </c>
      <c r="O672" s="18">
        <v>2546</v>
      </c>
    </row>
    <row r="673" spans="1:15" x14ac:dyDescent="0.25">
      <c r="A673" s="18">
        <v>2013</v>
      </c>
      <c r="B673" s="18">
        <v>61630000</v>
      </c>
      <c r="C673" s="18" t="s">
        <v>80</v>
      </c>
      <c r="D673" s="18" t="str">
        <f>+VLOOKUP(B673,MAPPING!A:C,3,FALSE)</f>
        <v>OTHER</v>
      </c>
      <c r="E673" s="18">
        <v>699</v>
      </c>
      <c r="F673" s="18">
        <v>799</v>
      </c>
      <c r="G673" s="18">
        <v>899</v>
      </c>
      <c r="H673" s="18">
        <v>999</v>
      </c>
      <c r="I673" s="18">
        <v>1099</v>
      </c>
      <c r="J673" s="18">
        <v>1199</v>
      </c>
      <c r="K673" s="18">
        <v>1299</v>
      </c>
      <c r="L673" s="18">
        <v>1399</v>
      </c>
      <c r="M673" s="18">
        <v>1499</v>
      </c>
      <c r="N673" s="18">
        <v>1599</v>
      </c>
      <c r="O673" s="18">
        <v>1699</v>
      </c>
    </row>
    <row r="674" spans="1:15" x14ac:dyDescent="0.25">
      <c r="A674" s="18">
        <v>2013</v>
      </c>
      <c r="B674" s="18">
        <v>61640000</v>
      </c>
      <c r="C674" s="18" t="s">
        <v>81</v>
      </c>
      <c r="D674" s="18" t="str">
        <f>+VLOOKUP(B674,MAPPING!A:C,3,FALSE)</f>
        <v>OTHER</v>
      </c>
      <c r="E674" s="18">
        <v>0</v>
      </c>
      <c r="F674" s="18">
        <v>0</v>
      </c>
      <c r="G674" s="18">
        <v>0</v>
      </c>
      <c r="H674" s="18">
        <v>0</v>
      </c>
      <c r="I674" s="18">
        <v>0</v>
      </c>
      <c r="J674" s="18">
        <v>0</v>
      </c>
      <c r="K674" s="18">
        <v>0</v>
      </c>
      <c r="L674" s="18">
        <v>0</v>
      </c>
      <c r="M674" s="18">
        <v>0</v>
      </c>
      <c r="N674" s="18">
        <v>0</v>
      </c>
      <c r="O674" s="18">
        <v>0</v>
      </c>
    </row>
    <row r="675" spans="1:15" x14ac:dyDescent="0.25">
      <c r="A675" s="18">
        <v>2013</v>
      </c>
      <c r="B675" s="18">
        <v>61650000</v>
      </c>
      <c r="C675" s="18" t="s">
        <v>82</v>
      </c>
      <c r="D675" s="18" t="str">
        <f>+VLOOKUP(B675,MAPPING!A:C,3,FALSE)</f>
        <v>OTHER</v>
      </c>
      <c r="E675" s="18">
        <v>-276</v>
      </c>
      <c r="F675" s="18">
        <v>-176</v>
      </c>
      <c r="G675" s="18">
        <v>-76</v>
      </c>
      <c r="H675" s="18">
        <v>24</v>
      </c>
      <c r="I675" s="18">
        <v>124</v>
      </c>
      <c r="J675" s="18">
        <v>224</v>
      </c>
      <c r="K675" s="18">
        <v>324</v>
      </c>
      <c r="L675" s="18">
        <v>424</v>
      </c>
      <c r="M675" s="18">
        <v>524</v>
      </c>
      <c r="N675" s="18">
        <v>624</v>
      </c>
      <c r="O675" s="18">
        <v>724</v>
      </c>
    </row>
    <row r="676" spans="1:15" x14ac:dyDescent="0.25">
      <c r="A676" s="18">
        <v>2013</v>
      </c>
      <c r="B676" s="18">
        <v>61700000</v>
      </c>
      <c r="C676" s="18" t="s">
        <v>83</v>
      </c>
      <c r="D676" s="18" t="str">
        <f>+VLOOKUP(B676,MAPPING!A:C,3,FALSE)</f>
        <v>OTHER</v>
      </c>
      <c r="E676" s="18">
        <v>0</v>
      </c>
      <c r="F676" s="18">
        <v>0</v>
      </c>
      <c r="G676" s="18">
        <v>0</v>
      </c>
      <c r="H676" s="18">
        <v>0</v>
      </c>
      <c r="I676" s="18">
        <v>0</v>
      </c>
      <c r="J676" s="18">
        <v>0</v>
      </c>
      <c r="K676" s="18">
        <v>0</v>
      </c>
      <c r="L676" s="18">
        <v>0</v>
      </c>
      <c r="M676" s="18">
        <v>0</v>
      </c>
      <c r="N676" s="18">
        <v>0</v>
      </c>
      <c r="O676" s="18">
        <v>0</v>
      </c>
    </row>
    <row r="677" spans="1:15" x14ac:dyDescent="0.25">
      <c r="A677" s="18">
        <v>2013</v>
      </c>
      <c r="B677" s="18">
        <v>61810000</v>
      </c>
      <c r="C677" s="18" t="s">
        <v>84</v>
      </c>
      <c r="D677" s="18" t="str">
        <f>+VLOOKUP(B677,MAPPING!A:C,3,FALSE)</f>
        <v>OTHER</v>
      </c>
      <c r="E677" s="18">
        <v>-367.19000000000005</v>
      </c>
      <c r="F677" s="18">
        <v>-267.19000000000005</v>
      </c>
      <c r="G677" s="18">
        <v>-167.19000000000005</v>
      </c>
      <c r="H677" s="18">
        <v>-67.190000000000055</v>
      </c>
      <c r="I677" s="18">
        <v>32.809999999999945</v>
      </c>
      <c r="J677" s="18">
        <v>132.80999999999995</v>
      </c>
      <c r="K677" s="18">
        <v>232.80999999999995</v>
      </c>
      <c r="L677" s="18">
        <v>332.80999999999995</v>
      </c>
      <c r="M677" s="18">
        <v>432.80999999999995</v>
      </c>
      <c r="N677" s="18">
        <v>532.80999999999995</v>
      </c>
      <c r="O677" s="18">
        <v>632.80999999999995</v>
      </c>
    </row>
    <row r="678" spans="1:15" x14ac:dyDescent="0.25">
      <c r="A678" s="18">
        <v>2013</v>
      </c>
      <c r="B678" s="18">
        <v>61811000</v>
      </c>
      <c r="C678" s="18" t="s">
        <v>85</v>
      </c>
      <c r="D678" s="18" t="str">
        <f>+VLOOKUP(B678,MAPPING!A:C,3,FALSE)</f>
        <v>OTHER</v>
      </c>
      <c r="E678" s="18">
        <v>546</v>
      </c>
      <c r="F678" s="18">
        <v>646</v>
      </c>
      <c r="G678" s="18">
        <v>746</v>
      </c>
      <c r="H678" s="18">
        <v>846</v>
      </c>
      <c r="I678" s="18">
        <v>946</v>
      </c>
      <c r="J678" s="18">
        <v>1046</v>
      </c>
      <c r="K678" s="18">
        <v>1146</v>
      </c>
      <c r="L678" s="18">
        <v>1246</v>
      </c>
      <c r="M678" s="18">
        <v>1346</v>
      </c>
      <c r="N678" s="18">
        <v>1446</v>
      </c>
      <c r="O678" s="18">
        <v>1546</v>
      </c>
    </row>
    <row r="679" spans="1:15" x14ac:dyDescent="0.25">
      <c r="A679" s="18">
        <v>2013</v>
      </c>
      <c r="B679" s="18">
        <v>61850000</v>
      </c>
      <c r="C679" s="18" t="s">
        <v>86</v>
      </c>
      <c r="D679" s="18" t="str">
        <f>+VLOOKUP(B679,MAPPING!A:C,3,FALSE)</f>
        <v>OTHER</v>
      </c>
      <c r="E679" s="18">
        <v>0</v>
      </c>
      <c r="F679" s="18">
        <v>0</v>
      </c>
      <c r="G679" s="18">
        <v>0</v>
      </c>
      <c r="H679" s="18">
        <v>0</v>
      </c>
      <c r="I679" s="18">
        <v>0</v>
      </c>
      <c r="J679" s="18">
        <v>0</v>
      </c>
      <c r="K679" s="18">
        <v>0</v>
      </c>
      <c r="L679" s="18">
        <v>0</v>
      </c>
      <c r="M679" s="18">
        <v>0</v>
      </c>
      <c r="N679" s="18">
        <v>0</v>
      </c>
      <c r="O679" s="18">
        <v>0</v>
      </c>
    </row>
    <row r="680" spans="1:15" x14ac:dyDescent="0.25">
      <c r="A680" s="18">
        <v>2013</v>
      </c>
      <c r="B680" s="18">
        <v>62110000</v>
      </c>
      <c r="C680" s="18" t="s">
        <v>87</v>
      </c>
      <c r="D680" s="18" t="str">
        <f>+VLOOKUP(B680,MAPPING!A:C,3,FALSE)</f>
        <v>OTHER</v>
      </c>
      <c r="E680" s="18">
        <v>0</v>
      </c>
      <c r="F680" s="18">
        <v>0</v>
      </c>
      <c r="G680" s="18">
        <v>0</v>
      </c>
      <c r="H680" s="18">
        <v>0</v>
      </c>
      <c r="I680" s="18">
        <v>0</v>
      </c>
      <c r="J680" s="18">
        <v>0</v>
      </c>
      <c r="K680" s="18">
        <v>0</v>
      </c>
      <c r="L680" s="18">
        <v>0</v>
      </c>
      <c r="M680" s="18">
        <v>0</v>
      </c>
      <c r="N680" s="18">
        <v>0</v>
      </c>
      <c r="O680" s="18">
        <v>0</v>
      </c>
    </row>
    <row r="681" spans="1:15" x14ac:dyDescent="0.25">
      <c r="A681" s="18">
        <v>2013</v>
      </c>
      <c r="B681" s="18">
        <v>62211000</v>
      </c>
      <c r="C681" s="18" t="s">
        <v>88</v>
      </c>
      <c r="D681" s="18" t="str">
        <f>+VLOOKUP(B681,MAPPING!A:C,3,FALSE)</f>
        <v>FEE RETROCESSIONS</v>
      </c>
      <c r="E681" s="18">
        <v>0</v>
      </c>
      <c r="F681" s="18">
        <v>0</v>
      </c>
      <c r="G681" s="18">
        <v>0</v>
      </c>
      <c r="H681" s="18">
        <v>0</v>
      </c>
      <c r="I681" s="18">
        <v>0</v>
      </c>
      <c r="J681" s="18">
        <v>0</v>
      </c>
      <c r="K681" s="18">
        <v>0</v>
      </c>
      <c r="L681" s="18">
        <v>0</v>
      </c>
      <c r="M681" s="18">
        <v>0</v>
      </c>
      <c r="N681" s="18">
        <v>0</v>
      </c>
      <c r="O681" s="18">
        <v>0</v>
      </c>
    </row>
    <row r="682" spans="1:15" x14ac:dyDescent="0.25">
      <c r="A682" s="18">
        <v>2013</v>
      </c>
      <c r="B682" s="18">
        <v>62220000</v>
      </c>
      <c r="C682" s="18" t="s">
        <v>89</v>
      </c>
      <c r="D682" s="18" t="str">
        <f>+VLOOKUP(B682,MAPPING!A:C,3,FALSE)</f>
        <v>FEE RETROCESSIONS</v>
      </c>
      <c r="E682" s="18">
        <v>4792.59</v>
      </c>
      <c r="F682" s="18">
        <v>4892.59</v>
      </c>
      <c r="G682" s="18">
        <v>4992.59</v>
      </c>
      <c r="H682" s="18">
        <v>5092.59</v>
      </c>
      <c r="I682" s="18">
        <v>5192.59</v>
      </c>
      <c r="J682" s="18">
        <v>5292.59</v>
      </c>
      <c r="K682" s="18">
        <v>5392.59</v>
      </c>
      <c r="L682" s="18">
        <v>5492.59</v>
      </c>
      <c r="M682" s="18">
        <v>5592.59</v>
      </c>
      <c r="N682" s="18">
        <v>5692.59</v>
      </c>
      <c r="O682" s="18">
        <v>5792.59</v>
      </c>
    </row>
    <row r="683" spans="1:15" x14ac:dyDescent="0.25">
      <c r="A683" s="18">
        <v>2013</v>
      </c>
      <c r="B683" s="18">
        <v>62221000</v>
      </c>
      <c r="C683" s="18" t="s">
        <v>90</v>
      </c>
      <c r="D683" s="18" t="str">
        <f>+VLOOKUP(B683,MAPPING!A:C,3,FALSE)</f>
        <v>FEE RETROCESSIONS</v>
      </c>
      <c r="E683" s="18">
        <v>0</v>
      </c>
      <c r="F683" s="18">
        <v>0</v>
      </c>
      <c r="G683" s="18">
        <v>0</v>
      </c>
      <c r="H683" s="18">
        <v>0</v>
      </c>
      <c r="I683" s="18">
        <v>0</v>
      </c>
      <c r="J683" s="18">
        <v>0</v>
      </c>
      <c r="K683" s="18">
        <v>0</v>
      </c>
      <c r="L683" s="18">
        <v>0</v>
      </c>
      <c r="M683" s="18">
        <v>0</v>
      </c>
      <c r="N683" s="18">
        <v>0</v>
      </c>
      <c r="O683" s="18">
        <v>0</v>
      </c>
    </row>
    <row r="684" spans="1:15" x14ac:dyDescent="0.25">
      <c r="A684" s="18">
        <v>2013</v>
      </c>
      <c r="B684" s="18">
        <v>62222000</v>
      </c>
      <c r="C684" s="18" t="s">
        <v>91</v>
      </c>
      <c r="D684" s="18" t="str">
        <f>+VLOOKUP(B684,MAPPING!A:C,3,FALSE)</f>
        <v>FEE RETROCESSIONS</v>
      </c>
      <c r="E684" s="18">
        <v>0</v>
      </c>
      <c r="F684" s="18">
        <v>0</v>
      </c>
      <c r="G684" s="18">
        <v>0</v>
      </c>
      <c r="H684" s="18">
        <v>0</v>
      </c>
      <c r="I684" s="18">
        <v>0</v>
      </c>
      <c r="J684" s="18">
        <v>0</v>
      </c>
      <c r="K684" s="18">
        <v>0</v>
      </c>
      <c r="L684" s="18">
        <v>0</v>
      </c>
      <c r="M684" s="18">
        <v>0</v>
      </c>
      <c r="N684" s="18">
        <v>0</v>
      </c>
      <c r="O684" s="18">
        <v>0</v>
      </c>
    </row>
    <row r="685" spans="1:15" x14ac:dyDescent="0.25">
      <c r="A685" s="18">
        <v>2013</v>
      </c>
      <c r="B685" s="18">
        <v>62222100</v>
      </c>
      <c r="C685" s="18" t="s">
        <v>92</v>
      </c>
      <c r="D685" s="18" t="str">
        <f>+VLOOKUP(B685,MAPPING!A:C,3,FALSE)</f>
        <v>FEE RETROCESSIONS</v>
      </c>
      <c r="E685" s="18">
        <v>2054.3199999999997</v>
      </c>
      <c r="F685" s="18">
        <v>2154.3199999999997</v>
      </c>
      <c r="G685" s="18">
        <v>2254.3199999999997</v>
      </c>
      <c r="H685" s="18">
        <v>2354.3199999999997</v>
      </c>
      <c r="I685" s="18">
        <v>2454.3199999999997</v>
      </c>
      <c r="J685" s="18">
        <v>2554.3199999999997</v>
      </c>
      <c r="K685" s="18">
        <v>2654.3199999999997</v>
      </c>
      <c r="L685" s="18">
        <v>2754.3199999999997</v>
      </c>
      <c r="M685" s="18">
        <v>2854.3199999999997</v>
      </c>
      <c r="N685" s="18">
        <v>2954.3199999999997</v>
      </c>
      <c r="O685" s="18">
        <v>3054.3199999999997</v>
      </c>
    </row>
    <row r="686" spans="1:15" x14ac:dyDescent="0.25">
      <c r="A686" s="18">
        <v>2013</v>
      </c>
      <c r="B686" s="18">
        <v>62222200</v>
      </c>
      <c r="C686" s="18" t="s">
        <v>93</v>
      </c>
      <c r="D686" s="18" t="str">
        <f>+VLOOKUP(B686,MAPPING!A:C,3,FALSE)</f>
        <v>FEE RETROCESSIONS</v>
      </c>
      <c r="E686" s="18">
        <v>0</v>
      </c>
      <c r="F686" s="18">
        <v>0</v>
      </c>
      <c r="G686" s="18">
        <v>0</v>
      </c>
      <c r="H686" s="18">
        <v>0</v>
      </c>
      <c r="I686" s="18">
        <v>0</v>
      </c>
      <c r="J686" s="18">
        <v>0</v>
      </c>
      <c r="K686" s="18">
        <v>0</v>
      </c>
      <c r="L686" s="18">
        <v>0</v>
      </c>
      <c r="M686" s="18">
        <v>0</v>
      </c>
      <c r="N686" s="18">
        <v>0</v>
      </c>
      <c r="O686" s="18">
        <v>0</v>
      </c>
    </row>
    <row r="687" spans="1:15" x14ac:dyDescent="0.25">
      <c r="A687" s="18">
        <v>2013</v>
      </c>
      <c r="B687" s="18">
        <v>62222600</v>
      </c>
      <c r="C687" s="18" t="s">
        <v>94</v>
      </c>
      <c r="D687" s="18" t="str">
        <f>+VLOOKUP(B687,MAPPING!A:C,3,FALSE)</f>
        <v>FEE RETROCESSIONS</v>
      </c>
      <c r="E687" s="18">
        <v>385.5</v>
      </c>
      <c r="F687" s="18">
        <v>485.5</v>
      </c>
      <c r="G687" s="18">
        <v>585.5</v>
      </c>
      <c r="H687" s="18">
        <v>685.5</v>
      </c>
      <c r="I687" s="18">
        <v>785.5</v>
      </c>
      <c r="J687" s="18">
        <v>885.5</v>
      </c>
      <c r="K687" s="18">
        <v>985.5</v>
      </c>
      <c r="L687" s="18">
        <v>1085.5</v>
      </c>
      <c r="M687" s="18">
        <v>1185.5</v>
      </c>
      <c r="N687" s="18">
        <v>1285.5</v>
      </c>
      <c r="O687" s="18">
        <v>1385.5</v>
      </c>
    </row>
    <row r="688" spans="1:15" x14ac:dyDescent="0.25">
      <c r="A688" s="18">
        <v>2013</v>
      </c>
      <c r="B688" s="18">
        <v>62222800</v>
      </c>
      <c r="C688" s="18" t="s">
        <v>95</v>
      </c>
      <c r="D688" s="18" t="str">
        <f>+VLOOKUP(B688,MAPPING!A:C,3,FALSE)</f>
        <v>FEE RETROCESSIONS</v>
      </c>
      <c r="E688" s="18">
        <v>0</v>
      </c>
      <c r="F688" s="18">
        <v>0</v>
      </c>
      <c r="G688" s="18">
        <v>0</v>
      </c>
      <c r="H688" s="18">
        <v>0</v>
      </c>
      <c r="I688" s="18">
        <v>0</v>
      </c>
      <c r="J688" s="18">
        <v>0</v>
      </c>
      <c r="K688" s="18">
        <v>0</v>
      </c>
      <c r="L688" s="18">
        <v>0</v>
      </c>
      <c r="M688" s="18">
        <v>0</v>
      </c>
      <c r="N688" s="18">
        <v>0</v>
      </c>
      <c r="O688" s="18">
        <v>0</v>
      </c>
    </row>
    <row r="689" spans="1:15" x14ac:dyDescent="0.25">
      <c r="A689" s="18">
        <v>2013</v>
      </c>
      <c r="B689" s="18">
        <v>62222810</v>
      </c>
      <c r="C689" s="18" t="s">
        <v>96</v>
      </c>
      <c r="D689" s="18" t="str">
        <f>+VLOOKUP(B689,MAPPING!A:C,3,FALSE)</f>
        <v>FEE RETROCESSIONS</v>
      </c>
      <c r="E689" s="18">
        <v>0</v>
      </c>
      <c r="F689" s="18">
        <v>0</v>
      </c>
      <c r="G689" s="18">
        <v>0</v>
      </c>
      <c r="H689" s="18">
        <v>0</v>
      </c>
      <c r="I689" s="18">
        <v>0</v>
      </c>
      <c r="J689" s="18">
        <v>0</v>
      </c>
      <c r="K689" s="18">
        <v>0</v>
      </c>
      <c r="L689" s="18">
        <v>0</v>
      </c>
      <c r="M689" s="18">
        <v>0</v>
      </c>
      <c r="N689" s="18">
        <v>0</v>
      </c>
      <c r="O689" s="18">
        <v>0</v>
      </c>
    </row>
    <row r="690" spans="1:15" x14ac:dyDescent="0.25">
      <c r="A690" s="18">
        <v>2013</v>
      </c>
      <c r="B690" s="18">
        <v>62222820</v>
      </c>
      <c r="C690" s="18" t="s">
        <v>97</v>
      </c>
      <c r="D690" s="18" t="str">
        <f>+VLOOKUP(B690,MAPPING!A:C,3,FALSE)</f>
        <v>FEE RETROCESSIONS</v>
      </c>
      <c r="E690" s="18">
        <v>275.84000000000003</v>
      </c>
      <c r="F690" s="18">
        <v>375.84000000000003</v>
      </c>
      <c r="G690" s="18">
        <v>475.84000000000003</v>
      </c>
      <c r="H690" s="18">
        <v>575.84</v>
      </c>
      <c r="I690" s="18">
        <v>675.84</v>
      </c>
      <c r="J690" s="18">
        <v>775.84</v>
      </c>
      <c r="K690" s="18">
        <v>875.84</v>
      </c>
      <c r="L690" s="18">
        <v>975.84</v>
      </c>
      <c r="M690" s="18">
        <v>1075.8400000000001</v>
      </c>
      <c r="N690" s="18">
        <v>1175.8400000000001</v>
      </c>
      <c r="O690" s="18">
        <v>1275.8400000000001</v>
      </c>
    </row>
    <row r="691" spans="1:15" x14ac:dyDescent="0.25">
      <c r="A691" s="18">
        <v>2013</v>
      </c>
      <c r="B691" s="18">
        <v>62222830</v>
      </c>
      <c r="C691" s="18" t="s">
        <v>98</v>
      </c>
      <c r="D691" s="18" t="str">
        <f>+VLOOKUP(B691,MAPPING!A:C,3,FALSE)</f>
        <v>FEE RETROCESSIONS</v>
      </c>
      <c r="E691" s="18">
        <v>0</v>
      </c>
      <c r="F691" s="18">
        <v>0</v>
      </c>
      <c r="G691" s="18">
        <v>0</v>
      </c>
      <c r="H691" s="18">
        <v>0</v>
      </c>
      <c r="I691" s="18">
        <v>0</v>
      </c>
      <c r="J691" s="18">
        <v>0</v>
      </c>
      <c r="K691" s="18">
        <v>0</v>
      </c>
      <c r="L691" s="18">
        <v>0</v>
      </c>
      <c r="M691" s="18">
        <v>0</v>
      </c>
      <c r="N691" s="18">
        <v>0</v>
      </c>
      <c r="O691" s="18">
        <v>0</v>
      </c>
    </row>
    <row r="692" spans="1:15" x14ac:dyDescent="0.25">
      <c r="A692" s="18">
        <v>2013</v>
      </c>
      <c r="B692" s="18">
        <v>62222840</v>
      </c>
      <c r="C692" s="18" t="s">
        <v>608</v>
      </c>
      <c r="D692" s="18" t="str">
        <f>+VLOOKUP(B692,MAPPING!A:C,3,FALSE)</f>
        <v>FEE RETROCESSIONS</v>
      </c>
      <c r="E692" s="18">
        <v>0</v>
      </c>
      <c r="F692" s="18">
        <v>0</v>
      </c>
      <c r="G692" s="18">
        <v>0</v>
      </c>
      <c r="H692" s="18">
        <v>0</v>
      </c>
      <c r="I692" s="18">
        <v>0</v>
      </c>
      <c r="J692" s="18">
        <v>0</v>
      </c>
      <c r="K692" s="18">
        <v>0</v>
      </c>
      <c r="L692" s="18">
        <v>0</v>
      </c>
      <c r="M692" s="18">
        <v>0</v>
      </c>
      <c r="N692" s="18">
        <v>0</v>
      </c>
      <c r="O692" s="18">
        <v>0</v>
      </c>
    </row>
    <row r="693" spans="1:15" x14ac:dyDescent="0.25">
      <c r="A693" s="18">
        <v>2013</v>
      </c>
      <c r="B693" s="18">
        <v>62222850</v>
      </c>
      <c r="C693" s="18" t="s">
        <v>99</v>
      </c>
      <c r="D693" s="18" t="str">
        <f>+VLOOKUP(B693,MAPPING!A:C,3,FALSE)</f>
        <v>FEE RETROCESSIONS</v>
      </c>
      <c r="E693" s="18">
        <v>0</v>
      </c>
      <c r="F693" s="18">
        <v>0</v>
      </c>
      <c r="G693" s="18">
        <v>0</v>
      </c>
      <c r="H693" s="18">
        <v>0</v>
      </c>
      <c r="I693" s="18">
        <v>0</v>
      </c>
      <c r="J693" s="18">
        <v>0</v>
      </c>
      <c r="K693" s="18">
        <v>0</v>
      </c>
      <c r="L693" s="18">
        <v>0</v>
      </c>
      <c r="M693" s="18">
        <v>0</v>
      </c>
      <c r="N693" s="18">
        <v>0</v>
      </c>
      <c r="O693" s="18">
        <v>0</v>
      </c>
    </row>
    <row r="694" spans="1:15" x14ac:dyDescent="0.25">
      <c r="A694" s="18">
        <v>2013</v>
      </c>
      <c r="B694" s="18">
        <v>62222860</v>
      </c>
      <c r="C694" s="18" t="s">
        <v>100</v>
      </c>
      <c r="D694" s="18" t="str">
        <f>+VLOOKUP(B694,MAPPING!A:C,3,FALSE)</f>
        <v>FEE RETROCESSIONS</v>
      </c>
      <c r="E694" s="18">
        <v>0</v>
      </c>
      <c r="F694" s="18">
        <v>0</v>
      </c>
      <c r="G694" s="18">
        <v>0</v>
      </c>
      <c r="H694" s="18">
        <v>0</v>
      </c>
      <c r="I694" s="18">
        <v>0</v>
      </c>
      <c r="J694" s="18">
        <v>0</v>
      </c>
      <c r="K694" s="18">
        <v>0</v>
      </c>
      <c r="L694" s="18">
        <v>0</v>
      </c>
      <c r="M694" s="18">
        <v>0</v>
      </c>
      <c r="N694" s="18">
        <v>0</v>
      </c>
      <c r="O694" s="18">
        <v>0</v>
      </c>
    </row>
    <row r="695" spans="1:15" x14ac:dyDescent="0.25">
      <c r="A695" s="18">
        <v>2013</v>
      </c>
      <c r="B695" s="18">
        <v>62222870</v>
      </c>
      <c r="C695" s="18" t="s">
        <v>101</v>
      </c>
      <c r="D695" s="18" t="str">
        <f>+VLOOKUP(B695,MAPPING!A:C,3,FALSE)</f>
        <v>FEE RETROCESSIONS</v>
      </c>
      <c r="E695" s="18">
        <v>0</v>
      </c>
      <c r="F695" s="18">
        <v>0</v>
      </c>
      <c r="G695" s="18">
        <v>0</v>
      </c>
      <c r="H695" s="18">
        <v>0</v>
      </c>
      <c r="I695" s="18">
        <v>0</v>
      </c>
      <c r="J695" s="18">
        <v>0</v>
      </c>
      <c r="K695" s="18">
        <v>0</v>
      </c>
      <c r="L695" s="18">
        <v>0</v>
      </c>
      <c r="M695" s="18">
        <v>0</v>
      </c>
      <c r="N695" s="18">
        <v>0</v>
      </c>
      <c r="O695" s="18">
        <v>0</v>
      </c>
    </row>
    <row r="696" spans="1:15" x14ac:dyDescent="0.25">
      <c r="A696" s="18">
        <v>2013</v>
      </c>
      <c r="B696" s="18">
        <v>62222880</v>
      </c>
      <c r="C696" s="18" t="s">
        <v>102</v>
      </c>
      <c r="D696" s="18" t="str">
        <f>+VLOOKUP(B696,MAPPING!A:C,3,FALSE)</f>
        <v>FEE RETROCESSIONS</v>
      </c>
      <c r="E696" s="18">
        <v>796029.26</v>
      </c>
      <c r="F696" s="18">
        <v>796129.26</v>
      </c>
      <c r="G696" s="18">
        <v>796229.26</v>
      </c>
      <c r="H696" s="18">
        <v>796329.26</v>
      </c>
      <c r="I696" s="18">
        <v>796429.26</v>
      </c>
      <c r="J696" s="18">
        <v>796529.26</v>
      </c>
      <c r="K696" s="18">
        <v>796629.26</v>
      </c>
      <c r="L696" s="18">
        <v>796729.26</v>
      </c>
      <c r="M696" s="18">
        <v>796829.26</v>
      </c>
      <c r="N696" s="18">
        <v>796929.26</v>
      </c>
      <c r="O696" s="18">
        <v>797029.26</v>
      </c>
    </row>
    <row r="697" spans="1:15" x14ac:dyDescent="0.25">
      <c r="A697" s="18">
        <v>2013</v>
      </c>
      <c r="B697" s="18">
        <v>62223000</v>
      </c>
      <c r="C697" s="18" t="s">
        <v>103</v>
      </c>
      <c r="D697" s="18" t="str">
        <f>+VLOOKUP(B697,MAPPING!A:C,3,FALSE)</f>
        <v>FEE RETROCESSIONS</v>
      </c>
      <c r="E697" s="18">
        <v>0</v>
      </c>
      <c r="F697" s="18">
        <v>0</v>
      </c>
      <c r="G697" s="18">
        <v>0</v>
      </c>
      <c r="H697" s="18">
        <v>0</v>
      </c>
      <c r="I697" s="18">
        <v>0</v>
      </c>
      <c r="J697" s="18">
        <v>0</v>
      </c>
      <c r="K697" s="18">
        <v>0</v>
      </c>
      <c r="L697" s="18">
        <v>0</v>
      </c>
      <c r="M697" s="18">
        <v>0</v>
      </c>
      <c r="N697" s="18">
        <v>0</v>
      </c>
      <c r="O697" s="18">
        <v>0</v>
      </c>
    </row>
    <row r="698" spans="1:15" x14ac:dyDescent="0.25">
      <c r="A698" s="18">
        <v>2013</v>
      </c>
      <c r="B698" s="18">
        <v>62224000</v>
      </c>
      <c r="C698" s="18" t="s">
        <v>104</v>
      </c>
      <c r="D698" s="18" t="str">
        <f>+VLOOKUP(B698,MAPPING!A:C,3,FALSE)</f>
        <v>FEE RETROCESSIONS</v>
      </c>
      <c r="E698" s="18">
        <v>1450</v>
      </c>
      <c r="F698" s="18">
        <v>1550</v>
      </c>
      <c r="G698" s="18">
        <v>1650</v>
      </c>
      <c r="H698" s="18">
        <v>1750</v>
      </c>
      <c r="I698" s="18">
        <v>1850</v>
      </c>
      <c r="J698" s="18">
        <v>1950</v>
      </c>
      <c r="K698" s="18">
        <v>2050</v>
      </c>
      <c r="L698" s="18">
        <v>2150</v>
      </c>
      <c r="M698" s="18">
        <v>2250</v>
      </c>
      <c r="N698" s="18">
        <v>2350</v>
      </c>
      <c r="O698" s="18">
        <v>2450</v>
      </c>
    </row>
    <row r="699" spans="1:15" x14ac:dyDescent="0.25">
      <c r="A699" s="18">
        <v>2013</v>
      </c>
      <c r="B699" s="18">
        <v>62225000</v>
      </c>
      <c r="C699" s="18" t="s">
        <v>609</v>
      </c>
      <c r="D699" s="18" t="str">
        <f>+VLOOKUP(B699,MAPPING!A:C,3,FALSE)</f>
        <v>FEE RETROCESSIONS</v>
      </c>
      <c r="E699" s="18">
        <v>600</v>
      </c>
      <c r="F699" s="18">
        <v>700</v>
      </c>
      <c r="G699" s="18">
        <v>800</v>
      </c>
      <c r="H699" s="18">
        <v>900</v>
      </c>
      <c r="I699" s="18">
        <v>1000</v>
      </c>
      <c r="J699" s="18">
        <v>1100</v>
      </c>
      <c r="K699" s="18">
        <v>1200</v>
      </c>
      <c r="L699" s="18">
        <v>1300</v>
      </c>
      <c r="M699" s="18">
        <v>1400</v>
      </c>
      <c r="N699" s="18">
        <v>1500</v>
      </c>
      <c r="O699" s="18">
        <v>1600</v>
      </c>
    </row>
    <row r="700" spans="1:15" x14ac:dyDescent="0.25">
      <c r="A700" s="18">
        <v>2013</v>
      </c>
      <c r="B700" s="18">
        <v>62225500</v>
      </c>
      <c r="C700" s="18" t="s">
        <v>105</v>
      </c>
      <c r="D700" s="18" t="str">
        <f>+VLOOKUP(B700,MAPPING!A:C,3,FALSE)</f>
        <v>FEE RETROCESSIONS</v>
      </c>
      <c r="E700" s="18">
        <v>0</v>
      </c>
      <c r="F700" s="18">
        <v>0</v>
      </c>
      <c r="G700" s="18">
        <v>0</v>
      </c>
      <c r="H700" s="18">
        <v>0</v>
      </c>
      <c r="I700" s="18">
        <v>0</v>
      </c>
      <c r="J700" s="18">
        <v>0</v>
      </c>
      <c r="K700" s="18">
        <v>0</v>
      </c>
      <c r="L700" s="18">
        <v>0</v>
      </c>
      <c r="M700" s="18">
        <v>0</v>
      </c>
      <c r="N700" s="18">
        <v>0</v>
      </c>
      <c r="O700" s="18">
        <v>0</v>
      </c>
    </row>
    <row r="701" spans="1:15" x14ac:dyDescent="0.25">
      <c r="A701" s="18">
        <v>2013</v>
      </c>
      <c r="B701" s="18">
        <v>62226000</v>
      </c>
      <c r="C701" s="18" t="s">
        <v>106</v>
      </c>
      <c r="D701" s="18" t="str">
        <f>+VLOOKUP(B701,MAPPING!A:C,3,FALSE)</f>
        <v>FEE RETROCESSIONS</v>
      </c>
      <c r="E701" s="18">
        <v>0</v>
      </c>
      <c r="F701" s="18">
        <v>0</v>
      </c>
      <c r="G701" s="18">
        <v>0</v>
      </c>
      <c r="H701" s="18">
        <v>0</v>
      </c>
      <c r="I701" s="18">
        <v>0</v>
      </c>
      <c r="J701" s="18">
        <v>0</v>
      </c>
      <c r="K701" s="18">
        <v>0</v>
      </c>
      <c r="L701" s="18">
        <v>0</v>
      </c>
      <c r="M701" s="18">
        <v>0</v>
      </c>
      <c r="N701" s="18">
        <v>0</v>
      </c>
      <c r="O701" s="18">
        <v>0</v>
      </c>
    </row>
    <row r="702" spans="1:15" x14ac:dyDescent="0.25">
      <c r="A702" s="18">
        <v>2013</v>
      </c>
      <c r="B702" s="18">
        <v>62230000</v>
      </c>
      <c r="C702" s="18" t="s">
        <v>107</v>
      </c>
      <c r="D702" s="18" t="str">
        <f>+VLOOKUP(B702,MAPPING!A:C,3,FALSE)</f>
        <v>FEE RETROCESSIONS</v>
      </c>
      <c r="E702" s="18">
        <v>0</v>
      </c>
      <c r="F702" s="18">
        <v>0</v>
      </c>
      <c r="G702" s="18">
        <v>0</v>
      </c>
      <c r="H702" s="18">
        <v>0</v>
      </c>
      <c r="I702" s="18">
        <v>0</v>
      </c>
      <c r="J702" s="18">
        <v>0</v>
      </c>
      <c r="K702" s="18">
        <v>0</v>
      </c>
      <c r="L702" s="18">
        <v>0</v>
      </c>
      <c r="M702" s="18">
        <v>0</v>
      </c>
      <c r="N702" s="18">
        <v>0</v>
      </c>
      <c r="O702" s="18">
        <v>0</v>
      </c>
    </row>
    <row r="703" spans="1:15" x14ac:dyDescent="0.25">
      <c r="A703" s="18">
        <v>2013</v>
      </c>
      <c r="B703" s="18">
        <v>62240000</v>
      </c>
      <c r="C703" s="18" t="s">
        <v>108</v>
      </c>
      <c r="D703" s="18" t="str">
        <f>+VLOOKUP(B703,MAPPING!A:C,3,FALSE)</f>
        <v>FEE RETROCESSIONS</v>
      </c>
      <c r="E703" s="18">
        <v>624</v>
      </c>
      <c r="F703" s="18">
        <v>724</v>
      </c>
      <c r="G703" s="18">
        <v>824</v>
      </c>
      <c r="H703" s="18">
        <v>924</v>
      </c>
      <c r="I703" s="18">
        <v>1024</v>
      </c>
      <c r="J703" s="18">
        <v>1124</v>
      </c>
      <c r="K703" s="18">
        <v>1224</v>
      </c>
      <c r="L703" s="18">
        <v>1324</v>
      </c>
      <c r="M703" s="18">
        <v>1424</v>
      </c>
      <c r="N703" s="18">
        <v>1524</v>
      </c>
      <c r="O703" s="18">
        <v>1624</v>
      </c>
    </row>
    <row r="704" spans="1:15" x14ac:dyDescent="0.25">
      <c r="A704" s="18">
        <v>2013</v>
      </c>
      <c r="B704" s="18">
        <v>62260000</v>
      </c>
      <c r="C704" s="18" t="s">
        <v>109</v>
      </c>
      <c r="D704" s="18" t="str">
        <f>+VLOOKUP(B704,MAPPING!A:C,3,FALSE)</f>
        <v>MIDDLEMEN REMUNERATIONS</v>
      </c>
      <c r="E704" s="18">
        <v>0</v>
      </c>
      <c r="F704" s="18">
        <v>0</v>
      </c>
      <c r="G704" s="18">
        <v>0</v>
      </c>
      <c r="H704" s="18">
        <v>0</v>
      </c>
      <c r="I704" s="18">
        <v>0</v>
      </c>
      <c r="J704" s="18">
        <v>0</v>
      </c>
      <c r="K704" s="18">
        <v>0</v>
      </c>
      <c r="L704" s="18">
        <v>0</v>
      </c>
      <c r="M704" s="18">
        <v>0</v>
      </c>
      <c r="N704" s="18">
        <v>0</v>
      </c>
      <c r="O704" s="18">
        <v>0</v>
      </c>
    </row>
    <row r="705" spans="1:15" x14ac:dyDescent="0.25">
      <c r="A705" s="18">
        <v>2013</v>
      </c>
      <c r="B705" s="18">
        <v>62260500</v>
      </c>
      <c r="C705" s="18" t="s">
        <v>110</v>
      </c>
      <c r="D705" s="18" t="str">
        <f>+VLOOKUP(B705,MAPPING!A:C,3,FALSE)</f>
        <v>MIDDLEMEN REMUNERATIONS</v>
      </c>
      <c r="E705" s="18">
        <v>0</v>
      </c>
      <c r="F705" s="18">
        <v>0</v>
      </c>
      <c r="G705" s="18">
        <v>0</v>
      </c>
      <c r="H705" s="18">
        <v>0</v>
      </c>
      <c r="I705" s="18">
        <v>0</v>
      </c>
      <c r="J705" s="18">
        <v>0</v>
      </c>
      <c r="K705" s="18">
        <v>0</v>
      </c>
      <c r="L705" s="18">
        <v>0</v>
      </c>
      <c r="M705" s="18">
        <v>0</v>
      </c>
      <c r="N705" s="18">
        <v>0</v>
      </c>
      <c r="O705" s="18">
        <v>0</v>
      </c>
    </row>
    <row r="706" spans="1:15" x14ac:dyDescent="0.25">
      <c r="A706" s="18">
        <v>2013</v>
      </c>
      <c r="B706" s="18">
        <v>62260600</v>
      </c>
      <c r="C706" s="18" t="s">
        <v>610</v>
      </c>
      <c r="D706" s="18" t="str">
        <f>+VLOOKUP(B706,MAPPING!A:C,3,FALSE)</f>
        <v>MIDDLEMEN REMUNERATIONS</v>
      </c>
      <c r="E706" s="18">
        <v>1126.52</v>
      </c>
      <c r="F706" s="18">
        <v>1226.52</v>
      </c>
      <c r="G706" s="18">
        <v>1326.52</v>
      </c>
      <c r="H706" s="18">
        <v>1426.52</v>
      </c>
      <c r="I706" s="18">
        <v>1526.52</v>
      </c>
      <c r="J706" s="18">
        <v>1626.52</v>
      </c>
      <c r="K706" s="18">
        <v>1726.52</v>
      </c>
      <c r="L706" s="18">
        <v>1826.52</v>
      </c>
      <c r="M706" s="18">
        <v>1926.52</v>
      </c>
      <c r="N706" s="18">
        <v>2026.52</v>
      </c>
      <c r="O706" s="18">
        <v>2126.52</v>
      </c>
    </row>
    <row r="707" spans="1:15" x14ac:dyDescent="0.25">
      <c r="A707" s="18">
        <v>2013</v>
      </c>
      <c r="B707" s="18">
        <v>62260700</v>
      </c>
      <c r="C707" s="18" t="s">
        <v>111</v>
      </c>
      <c r="D707" s="18" t="str">
        <f>+VLOOKUP(B707,MAPPING!A:C,3,FALSE)</f>
        <v>MIDDLEMEN REMUNERATIONS</v>
      </c>
      <c r="E707" s="18">
        <v>0</v>
      </c>
      <c r="F707" s="18">
        <v>0</v>
      </c>
      <c r="G707" s="18">
        <v>0</v>
      </c>
      <c r="H707" s="18">
        <v>0</v>
      </c>
      <c r="I707" s="18">
        <v>0</v>
      </c>
      <c r="J707" s="18">
        <v>0</v>
      </c>
      <c r="K707" s="18">
        <v>0</v>
      </c>
      <c r="L707" s="18">
        <v>0</v>
      </c>
      <c r="M707" s="18">
        <v>0</v>
      </c>
      <c r="N707" s="18">
        <v>0</v>
      </c>
      <c r="O707" s="18">
        <v>0</v>
      </c>
    </row>
    <row r="708" spans="1:15" x14ac:dyDescent="0.25">
      <c r="A708" s="18">
        <v>2013</v>
      </c>
      <c r="B708" s="18">
        <v>62260800</v>
      </c>
      <c r="C708" s="18" t="s">
        <v>112</v>
      </c>
      <c r="D708" s="18" t="str">
        <f>+VLOOKUP(B708,MAPPING!A:C,3,FALSE)</f>
        <v>COGS</v>
      </c>
      <c r="E708" s="18">
        <v>325.60000000000002</v>
      </c>
      <c r="F708" s="18">
        <v>425.6</v>
      </c>
      <c r="G708" s="18">
        <v>525.6</v>
      </c>
      <c r="H708" s="18">
        <v>625.6</v>
      </c>
      <c r="I708" s="18">
        <v>725.6</v>
      </c>
      <c r="J708" s="18">
        <v>825.6</v>
      </c>
      <c r="K708" s="18">
        <v>925.6</v>
      </c>
      <c r="L708" s="18">
        <v>1025.5999999999999</v>
      </c>
      <c r="M708" s="18">
        <v>1125.5999999999999</v>
      </c>
      <c r="N708" s="18">
        <v>1225.5999999999999</v>
      </c>
      <c r="O708" s="18">
        <v>1325.6</v>
      </c>
    </row>
    <row r="709" spans="1:15" x14ac:dyDescent="0.25">
      <c r="A709" s="18">
        <v>2013</v>
      </c>
      <c r="B709" s="18">
        <v>62261000</v>
      </c>
      <c r="C709" s="18" t="s">
        <v>113</v>
      </c>
      <c r="D709" s="18" t="str">
        <f>+VLOOKUP(B709,MAPPING!A:C,3,FALSE)</f>
        <v>MIDDLEMEN REMUNERATIONS</v>
      </c>
      <c r="E709" s="18">
        <v>617</v>
      </c>
      <c r="F709" s="18">
        <v>717</v>
      </c>
      <c r="G709" s="18">
        <v>817</v>
      </c>
      <c r="H709" s="18">
        <v>917</v>
      </c>
      <c r="I709" s="18">
        <v>1017</v>
      </c>
      <c r="J709" s="18">
        <v>1117</v>
      </c>
      <c r="K709" s="18">
        <v>1217</v>
      </c>
      <c r="L709" s="18">
        <v>1317</v>
      </c>
      <c r="M709" s="18">
        <v>1417</v>
      </c>
      <c r="N709" s="18">
        <v>1517</v>
      </c>
      <c r="O709" s="18">
        <v>1617</v>
      </c>
    </row>
    <row r="710" spans="1:15" x14ac:dyDescent="0.25">
      <c r="A710" s="18">
        <v>2013</v>
      </c>
      <c r="B710" s="18">
        <v>62262000</v>
      </c>
      <c r="C710" s="18" t="s">
        <v>114</v>
      </c>
      <c r="D710" s="18" t="str">
        <f>+VLOOKUP(B710,MAPPING!A:C,3,FALSE)</f>
        <v>MIDDLEMEN REMUNERATIONS</v>
      </c>
      <c r="E710" s="18">
        <v>578</v>
      </c>
      <c r="F710" s="18">
        <v>678</v>
      </c>
      <c r="G710" s="18">
        <v>778</v>
      </c>
      <c r="H710" s="18">
        <v>878</v>
      </c>
      <c r="I710" s="18">
        <v>978</v>
      </c>
      <c r="J710" s="18">
        <v>1078</v>
      </c>
      <c r="K710" s="18">
        <v>1178</v>
      </c>
      <c r="L710" s="18">
        <v>1278</v>
      </c>
      <c r="M710" s="18">
        <v>1378</v>
      </c>
      <c r="N710" s="18">
        <v>1478</v>
      </c>
      <c r="O710" s="18">
        <v>1578</v>
      </c>
    </row>
    <row r="711" spans="1:15" x14ac:dyDescent="0.25">
      <c r="A711" s="18">
        <v>2013</v>
      </c>
      <c r="B711" s="18">
        <v>62262100</v>
      </c>
      <c r="C711" s="18" t="s">
        <v>115</v>
      </c>
      <c r="D711" s="18" t="str">
        <f>+VLOOKUP(B711,MAPPING!A:C,3,FALSE)</f>
        <v>MIDDLEMEN REMUNERATIONS</v>
      </c>
      <c r="E711" s="18">
        <v>0</v>
      </c>
      <c r="F711" s="18">
        <v>0</v>
      </c>
      <c r="G711" s="18">
        <v>0</v>
      </c>
      <c r="H711" s="18">
        <v>0</v>
      </c>
      <c r="I711" s="18">
        <v>0</v>
      </c>
      <c r="J711" s="18">
        <v>0</v>
      </c>
      <c r="K711" s="18">
        <v>0</v>
      </c>
      <c r="L711" s="18">
        <v>0</v>
      </c>
      <c r="M711" s="18">
        <v>0</v>
      </c>
      <c r="N711" s="18">
        <v>0</v>
      </c>
      <c r="O711" s="18">
        <v>0</v>
      </c>
    </row>
    <row r="712" spans="1:15" x14ac:dyDescent="0.25">
      <c r="A712" s="18">
        <v>2013</v>
      </c>
      <c r="B712" s="18">
        <v>62262500</v>
      </c>
      <c r="C712" s="18" t="s">
        <v>116</v>
      </c>
      <c r="D712" s="18" t="str">
        <f>+VLOOKUP(B712,MAPPING!A:C,3,FALSE)</f>
        <v>MIDDLEMEN REMUNERATIONS</v>
      </c>
      <c r="E712" s="18">
        <v>0</v>
      </c>
      <c r="F712" s="18">
        <v>0</v>
      </c>
      <c r="G712" s="18">
        <v>0</v>
      </c>
      <c r="H712" s="18">
        <v>0</v>
      </c>
      <c r="I712" s="18">
        <v>0</v>
      </c>
      <c r="J712" s="18">
        <v>0</v>
      </c>
      <c r="K712" s="18">
        <v>0</v>
      </c>
      <c r="L712" s="18">
        <v>0</v>
      </c>
      <c r="M712" s="18">
        <v>0</v>
      </c>
      <c r="N712" s="18">
        <v>0</v>
      </c>
      <c r="O712" s="18">
        <v>0</v>
      </c>
    </row>
    <row r="713" spans="1:15" x14ac:dyDescent="0.25">
      <c r="A713" s="18">
        <v>2013</v>
      </c>
      <c r="B713" s="18">
        <v>62263000</v>
      </c>
      <c r="C713" s="18" t="s">
        <v>117</v>
      </c>
      <c r="D713" s="18" t="str">
        <f>+VLOOKUP(B713,MAPPING!A:C,3,FALSE)</f>
        <v>MIDDLEMEN REMUNERATIONS</v>
      </c>
      <c r="E713" s="18">
        <v>0</v>
      </c>
      <c r="F713" s="18">
        <v>0</v>
      </c>
      <c r="G713" s="18">
        <v>0</v>
      </c>
      <c r="H713" s="18">
        <v>0</v>
      </c>
      <c r="I713" s="18">
        <v>0</v>
      </c>
      <c r="J713" s="18">
        <v>0</v>
      </c>
      <c r="K713" s="18">
        <v>0</v>
      </c>
      <c r="L713" s="18">
        <v>0</v>
      </c>
      <c r="M713" s="18">
        <v>0</v>
      </c>
      <c r="N713" s="18">
        <v>0</v>
      </c>
      <c r="O713" s="18">
        <v>0</v>
      </c>
    </row>
    <row r="714" spans="1:15" x14ac:dyDescent="0.25">
      <c r="A714" s="18">
        <v>2013</v>
      </c>
      <c r="B714" s="18">
        <v>62263500</v>
      </c>
      <c r="C714" s="18" t="s">
        <v>118</v>
      </c>
      <c r="D714" s="18" t="str">
        <f>+VLOOKUP(B714,MAPPING!A:C,3,FALSE)</f>
        <v>MIDDLEMEN REMUNERATIONS</v>
      </c>
      <c r="E714" s="18">
        <v>0</v>
      </c>
      <c r="F714" s="18">
        <v>0</v>
      </c>
      <c r="G714" s="18">
        <v>0</v>
      </c>
      <c r="H714" s="18">
        <v>0</v>
      </c>
      <c r="I714" s="18">
        <v>0</v>
      </c>
      <c r="J714" s="18">
        <v>0</v>
      </c>
      <c r="K714" s="18">
        <v>0</v>
      </c>
      <c r="L714" s="18">
        <v>0</v>
      </c>
      <c r="M714" s="18">
        <v>0</v>
      </c>
      <c r="N714" s="18">
        <v>0</v>
      </c>
      <c r="O714" s="18">
        <v>0</v>
      </c>
    </row>
    <row r="715" spans="1:15" x14ac:dyDescent="0.25">
      <c r="A715" s="18">
        <v>2013</v>
      </c>
      <c r="B715" s="18">
        <v>62264000</v>
      </c>
      <c r="C715" s="18" t="s">
        <v>119</v>
      </c>
      <c r="D715" s="18" t="str">
        <f>+VLOOKUP(B715,MAPPING!A:C,3,FALSE)</f>
        <v>MIDDLEMEN REMUNERATIONS</v>
      </c>
      <c r="E715" s="18">
        <v>0</v>
      </c>
      <c r="F715" s="18">
        <v>0</v>
      </c>
      <c r="G715" s="18">
        <v>0</v>
      </c>
      <c r="H715" s="18">
        <v>0</v>
      </c>
      <c r="I715" s="18">
        <v>0</v>
      </c>
      <c r="J715" s="18">
        <v>0</v>
      </c>
      <c r="K715" s="18">
        <v>0</v>
      </c>
      <c r="L715" s="18">
        <v>0</v>
      </c>
      <c r="M715" s="18">
        <v>0</v>
      </c>
      <c r="N715" s="18">
        <v>0</v>
      </c>
      <c r="O715" s="18">
        <v>0</v>
      </c>
    </row>
    <row r="716" spans="1:15" x14ac:dyDescent="0.25">
      <c r="A716" s="18">
        <v>2013</v>
      </c>
      <c r="B716" s="18">
        <v>62265000</v>
      </c>
      <c r="C716" s="18" t="s">
        <v>120</v>
      </c>
      <c r="D716" s="18" t="str">
        <f>+VLOOKUP(B716,MAPPING!A:C,3,FALSE)</f>
        <v>MIDDLEMEN REMUNERATIONS</v>
      </c>
      <c r="E716" s="18">
        <v>-1200</v>
      </c>
      <c r="F716" s="18">
        <v>-1100</v>
      </c>
      <c r="G716" s="18">
        <v>-1000</v>
      </c>
      <c r="H716" s="18">
        <v>-900</v>
      </c>
      <c r="I716" s="18">
        <v>-800</v>
      </c>
      <c r="J716" s="18">
        <v>-700</v>
      </c>
      <c r="K716" s="18">
        <v>-600</v>
      </c>
      <c r="L716" s="18">
        <v>-500</v>
      </c>
      <c r="M716" s="18">
        <v>-400</v>
      </c>
      <c r="N716" s="18">
        <v>-300</v>
      </c>
      <c r="O716" s="18">
        <v>-200</v>
      </c>
    </row>
    <row r="717" spans="1:15" x14ac:dyDescent="0.25">
      <c r="A717" s="18">
        <v>2013</v>
      </c>
      <c r="B717" s="18">
        <v>62266000</v>
      </c>
      <c r="C717" s="18" t="s">
        <v>121</v>
      </c>
      <c r="D717" s="18" t="str">
        <f>+VLOOKUP(B717,MAPPING!A:C,3,FALSE)</f>
        <v>MIDDLEMEN REMUNERATIONS</v>
      </c>
      <c r="E717" s="18">
        <v>0</v>
      </c>
      <c r="F717" s="18">
        <v>0</v>
      </c>
      <c r="G717" s="18">
        <v>0</v>
      </c>
      <c r="H717" s="18">
        <v>0</v>
      </c>
      <c r="I717" s="18">
        <v>0</v>
      </c>
      <c r="J717" s="18">
        <v>0</v>
      </c>
      <c r="K717" s="18">
        <v>0</v>
      </c>
      <c r="L717" s="18">
        <v>0</v>
      </c>
      <c r="M717" s="18">
        <v>0</v>
      </c>
      <c r="N717" s="18">
        <v>0</v>
      </c>
      <c r="O717" s="18">
        <v>0</v>
      </c>
    </row>
    <row r="718" spans="1:15" x14ac:dyDescent="0.25">
      <c r="A718" s="18">
        <v>2013</v>
      </c>
      <c r="B718" s="18">
        <v>62266100</v>
      </c>
      <c r="C718" s="18" t="s">
        <v>122</v>
      </c>
      <c r="D718" s="18" t="str">
        <f>+VLOOKUP(B718,MAPPING!A:C,3,FALSE)</f>
        <v>MIDDLEMEN REMUNERATIONS</v>
      </c>
      <c r="E718" s="18">
        <v>14880.84</v>
      </c>
      <c r="F718" s="18">
        <v>14980.84</v>
      </c>
      <c r="G718" s="18">
        <v>15080.84</v>
      </c>
      <c r="H718" s="18">
        <v>15180.84</v>
      </c>
      <c r="I718" s="18">
        <v>15280.84</v>
      </c>
      <c r="J718" s="18">
        <v>15380.84</v>
      </c>
      <c r="K718" s="18">
        <v>15480.84</v>
      </c>
      <c r="L718" s="18">
        <v>15580.84</v>
      </c>
      <c r="M718" s="18">
        <v>15680.84</v>
      </c>
      <c r="N718" s="18">
        <v>15780.84</v>
      </c>
      <c r="O718" s="18">
        <v>15880.84</v>
      </c>
    </row>
    <row r="719" spans="1:15" x14ac:dyDescent="0.25">
      <c r="A719" s="18">
        <v>2013</v>
      </c>
      <c r="B719" s="18">
        <v>62266500</v>
      </c>
      <c r="C719" s="18" t="s">
        <v>123</v>
      </c>
      <c r="D719" s="18" t="str">
        <f>+VLOOKUP(B719,MAPPING!A:C,3,FALSE)</f>
        <v>MIDDLEMEN REMUNERATIONS</v>
      </c>
      <c r="E719" s="18">
        <v>0</v>
      </c>
      <c r="F719" s="18">
        <v>0</v>
      </c>
      <c r="G719" s="18">
        <v>0</v>
      </c>
      <c r="H719" s="18">
        <v>0</v>
      </c>
      <c r="I719" s="18">
        <v>0</v>
      </c>
      <c r="J719" s="18">
        <v>0</v>
      </c>
      <c r="K719" s="18">
        <v>0</v>
      </c>
      <c r="L719" s="18">
        <v>0</v>
      </c>
      <c r="M719" s="18">
        <v>0</v>
      </c>
      <c r="N719" s="18">
        <v>0</v>
      </c>
      <c r="O719" s="18">
        <v>0</v>
      </c>
    </row>
    <row r="720" spans="1:15" x14ac:dyDescent="0.25">
      <c r="A720" s="18">
        <v>2013</v>
      </c>
      <c r="B720" s="18">
        <v>62267000</v>
      </c>
      <c r="C720" s="18" t="s">
        <v>124</v>
      </c>
      <c r="D720" s="18" t="str">
        <f>+VLOOKUP(B720,MAPPING!A:C,3,FALSE)</f>
        <v>MIDDLEMEN REMUNERATIONS</v>
      </c>
      <c r="E720" s="18">
        <v>0</v>
      </c>
      <c r="F720" s="18">
        <v>0</v>
      </c>
      <c r="G720" s="18">
        <v>0</v>
      </c>
      <c r="H720" s="18">
        <v>0</v>
      </c>
      <c r="I720" s="18">
        <v>0</v>
      </c>
      <c r="J720" s="18">
        <v>0</v>
      </c>
      <c r="K720" s="18">
        <v>0</v>
      </c>
      <c r="L720" s="18">
        <v>0</v>
      </c>
      <c r="M720" s="18">
        <v>0</v>
      </c>
      <c r="N720" s="18">
        <v>0</v>
      </c>
      <c r="O720" s="18">
        <v>0</v>
      </c>
    </row>
    <row r="721" spans="1:15" x14ac:dyDescent="0.25">
      <c r="A721" s="18">
        <v>2013</v>
      </c>
      <c r="B721" s="18">
        <v>62267500</v>
      </c>
      <c r="C721" s="18" t="s">
        <v>125</v>
      </c>
      <c r="D721" s="18" t="str">
        <f>+VLOOKUP(B721,MAPPING!A:C,3,FALSE)</f>
        <v>MIDDLEMEN REMUNERATIONS</v>
      </c>
      <c r="E721" s="18">
        <v>0</v>
      </c>
      <c r="F721" s="18">
        <v>0</v>
      </c>
      <c r="G721" s="18">
        <v>0</v>
      </c>
      <c r="H721" s="18">
        <v>0</v>
      </c>
      <c r="I721" s="18">
        <v>0</v>
      </c>
      <c r="J721" s="18">
        <v>0</v>
      </c>
      <c r="K721" s="18">
        <v>0</v>
      </c>
      <c r="L721" s="18">
        <v>0</v>
      </c>
      <c r="M721" s="18">
        <v>0</v>
      </c>
      <c r="N721" s="18">
        <v>0</v>
      </c>
      <c r="O721" s="18">
        <v>0</v>
      </c>
    </row>
    <row r="722" spans="1:15" x14ac:dyDescent="0.25">
      <c r="A722" s="18">
        <v>2013</v>
      </c>
      <c r="B722" s="18">
        <v>62268000</v>
      </c>
      <c r="C722" s="18" t="s">
        <v>565</v>
      </c>
      <c r="D722" s="18" t="str">
        <f>+VLOOKUP(B722,MAPPING!A:C,3,FALSE)</f>
        <v>MIDDLEMEN REMUNERATIONS</v>
      </c>
      <c r="E722" s="18">
        <v>0</v>
      </c>
      <c r="F722" s="18">
        <v>0</v>
      </c>
      <c r="G722" s="18">
        <v>0</v>
      </c>
      <c r="H722" s="18">
        <v>0</v>
      </c>
      <c r="I722" s="18">
        <v>0</v>
      </c>
      <c r="J722" s="18">
        <v>0</v>
      </c>
      <c r="K722" s="18">
        <v>0</v>
      </c>
      <c r="L722" s="18">
        <v>0</v>
      </c>
      <c r="M722" s="18">
        <v>0</v>
      </c>
      <c r="N722" s="18">
        <v>0</v>
      </c>
      <c r="O722" s="18">
        <v>0</v>
      </c>
    </row>
    <row r="723" spans="1:15" x14ac:dyDescent="0.25">
      <c r="A723" s="18">
        <v>2013</v>
      </c>
      <c r="B723" s="18">
        <v>62270000</v>
      </c>
      <c r="C723" s="18" t="s">
        <v>126</v>
      </c>
      <c r="D723" s="18" t="str">
        <f>+VLOOKUP(B723,MAPPING!A:C,3,FALSE)</f>
        <v>MIDDLEMEN REMUNERATIONS</v>
      </c>
      <c r="E723" s="18">
        <v>0</v>
      </c>
      <c r="F723" s="18">
        <v>0</v>
      </c>
      <c r="G723" s="18">
        <v>0</v>
      </c>
      <c r="H723" s="18">
        <v>0</v>
      </c>
      <c r="I723" s="18">
        <v>0</v>
      </c>
      <c r="J723" s="18">
        <v>0</v>
      </c>
      <c r="K723" s="18">
        <v>0</v>
      </c>
      <c r="L723" s="18">
        <v>0</v>
      </c>
      <c r="M723" s="18">
        <v>0</v>
      </c>
      <c r="N723" s="18">
        <v>0</v>
      </c>
      <c r="O723" s="18">
        <v>0</v>
      </c>
    </row>
    <row r="724" spans="1:15" x14ac:dyDescent="0.25">
      <c r="A724" s="18">
        <v>2013</v>
      </c>
      <c r="B724" s="18">
        <v>62275000</v>
      </c>
      <c r="C724" s="18" t="s">
        <v>127</v>
      </c>
      <c r="D724" s="18" t="str">
        <f>+VLOOKUP(B724,MAPPING!A:C,3,FALSE)</f>
        <v>MIDDLEMEN REMUNERATIONS</v>
      </c>
      <c r="E724" s="18">
        <v>9660.2900000000009</v>
      </c>
      <c r="F724" s="18">
        <v>9760.2900000000009</v>
      </c>
      <c r="G724" s="18">
        <v>9860.2900000000009</v>
      </c>
      <c r="H724" s="18">
        <v>9960.2900000000009</v>
      </c>
      <c r="I724" s="18">
        <v>10060.290000000001</v>
      </c>
      <c r="J724" s="18">
        <v>10160.290000000001</v>
      </c>
      <c r="K724" s="18">
        <v>10260.290000000001</v>
      </c>
      <c r="L724" s="18">
        <v>10360.290000000001</v>
      </c>
      <c r="M724" s="18">
        <v>10460.290000000001</v>
      </c>
      <c r="N724" s="18">
        <v>10560.29</v>
      </c>
      <c r="O724" s="18">
        <v>10660.29</v>
      </c>
    </row>
    <row r="725" spans="1:15" x14ac:dyDescent="0.25">
      <c r="A725" s="18">
        <v>2013</v>
      </c>
      <c r="B725" s="18">
        <v>62284000</v>
      </c>
      <c r="C725" s="18" t="s">
        <v>128</v>
      </c>
      <c r="D725" s="18" t="str">
        <f>+VLOOKUP(B725,MAPPING!A:C,3,FALSE)</f>
        <v>MIDDLEMEN REMUNERATIONS</v>
      </c>
      <c r="E725" s="18">
        <v>1060.0700000000002</v>
      </c>
      <c r="F725" s="18">
        <v>1160.0700000000002</v>
      </c>
      <c r="G725" s="18">
        <v>1260.0700000000002</v>
      </c>
      <c r="H725" s="18">
        <v>1360.0700000000002</v>
      </c>
      <c r="I725" s="18">
        <v>1460.0700000000002</v>
      </c>
      <c r="J725" s="18">
        <v>1560.0700000000002</v>
      </c>
      <c r="K725" s="18">
        <v>1660.0700000000002</v>
      </c>
      <c r="L725" s="18">
        <v>1760.0700000000002</v>
      </c>
      <c r="M725" s="18">
        <v>1860.0700000000002</v>
      </c>
      <c r="N725" s="18">
        <v>1960.0700000000002</v>
      </c>
      <c r="O725" s="18">
        <v>2060.0700000000002</v>
      </c>
    </row>
    <row r="726" spans="1:15" x14ac:dyDescent="0.25">
      <c r="A726" s="18">
        <v>2013</v>
      </c>
      <c r="B726" s="18">
        <v>62310000</v>
      </c>
      <c r="C726" s="18" t="s">
        <v>129</v>
      </c>
      <c r="D726" s="18" t="str">
        <f>+VLOOKUP(B726,MAPPING!A:C,3,FALSE)</f>
        <v>OTHER</v>
      </c>
      <c r="E726" s="18">
        <v>0</v>
      </c>
      <c r="F726" s="18">
        <v>0</v>
      </c>
      <c r="G726" s="18">
        <v>0</v>
      </c>
      <c r="H726" s="18">
        <v>0</v>
      </c>
      <c r="I726" s="18">
        <v>0</v>
      </c>
      <c r="J726" s="18">
        <v>0</v>
      </c>
      <c r="K726" s="18">
        <v>0</v>
      </c>
      <c r="L726" s="18">
        <v>0</v>
      </c>
      <c r="M726" s="18">
        <v>0</v>
      </c>
      <c r="N726" s="18">
        <v>0</v>
      </c>
      <c r="O726" s="18">
        <v>0</v>
      </c>
    </row>
    <row r="727" spans="1:15" x14ac:dyDescent="0.25">
      <c r="A727" s="18">
        <v>2013</v>
      </c>
      <c r="B727" s="18">
        <v>62330000</v>
      </c>
      <c r="C727" s="18" t="s">
        <v>130</v>
      </c>
      <c r="D727" s="18" t="str">
        <f>+VLOOKUP(B727,MAPPING!A:C,3,FALSE)</f>
        <v>OTHER</v>
      </c>
      <c r="E727" s="18">
        <v>7257</v>
      </c>
      <c r="F727" s="18">
        <v>7357</v>
      </c>
      <c r="G727" s="18">
        <v>7457</v>
      </c>
      <c r="H727" s="18">
        <v>7557</v>
      </c>
      <c r="I727" s="18">
        <v>7657</v>
      </c>
      <c r="J727" s="18">
        <v>7757</v>
      </c>
      <c r="K727" s="18">
        <v>7857</v>
      </c>
      <c r="L727" s="18">
        <v>7957</v>
      </c>
      <c r="M727" s="18">
        <v>8057</v>
      </c>
      <c r="N727" s="18">
        <v>8157</v>
      </c>
      <c r="O727" s="18">
        <v>8257</v>
      </c>
    </row>
    <row r="728" spans="1:15" x14ac:dyDescent="0.25">
      <c r="A728" s="18">
        <v>2013</v>
      </c>
      <c r="B728" s="18">
        <v>62340000</v>
      </c>
      <c r="C728" s="18" t="s">
        <v>131</v>
      </c>
      <c r="D728" s="18" t="str">
        <f>+VLOOKUP(B728,MAPPING!A:C,3,FALSE)</f>
        <v>OTHER</v>
      </c>
      <c r="E728" s="18">
        <v>0</v>
      </c>
      <c r="F728" s="18">
        <v>0</v>
      </c>
      <c r="G728" s="18">
        <v>0</v>
      </c>
      <c r="H728" s="18">
        <v>0</v>
      </c>
      <c r="I728" s="18">
        <v>0</v>
      </c>
      <c r="J728" s="18">
        <v>0</v>
      </c>
      <c r="K728" s="18">
        <v>0</v>
      </c>
      <c r="L728" s="18">
        <v>0</v>
      </c>
      <c r="M728" s="18">
        <v>0</v>
      </c>
      <c r="N728" s="18">
        <v>0</v>
      </c>
      <c r="O728" s="18">
        <v>0</v>
      </c>
    </row>
    <row r="729" spans="1:15" x14ac:dyDescent="0.25">
      <c r="A729" s="18">
        <v>2013</v>
      </c>
      <c r="B729" s="18">
        <v>62360000</v>
      </c>
      <c r="C729" s="18" t="s">
        <v>132</v>
      </c>
      <c r="D729" s="18" t="str">
        <f>+VLOOKUP(B729,MAPPING!A:C,3,FALSE)</f>
        <v>OTHER</v>
      </c>
      <c r="E729" s="18">
        <v>-12.5</v>
      </c>
      <c r="F729" s="18">
        <v>87.5</v>
      </c>
      <c r="G729" s="18">
        <v>187.5</v>
      </c>
      <c r="H729" s="18">
        <v>287.5</v>
      </c>
      <c r="I729" s="18">
        <v>387.5</v>
      </c>
      <c r="J729" s="18">
        <v>487.5</v>
      </c>
      <c r="K729" s="18">
        <v>587.5</v>
      </c>
      <c r="L729" s="18">
        <v>687.5</v>
      </c>
      <c r="M729" s="18">
        <v>787.5</v>
      </c>
      <c r="N729" s="18">
        <v>887.5</v>
      </c>
      <c r="O729" s="18">
        <v>987.5</v>
      </c>
    </row>
    <row r="730" spans="1:15" x14ac:dyDescent="0.25">
      <c r="A730" s="18">
        <v>2013</v>
      </c>
      <c r="B730" s="18">
        <v>62370000</v>
      </c>
      <c r="C730" s="18" t="s">
        <v>133</v>
      </c>
      <c r="D730" s="18" t="str">
        <f>+VLOOKUP(B730,MAPPING!A:C,3,FALSE)</f>
        <v>OTHER</v>
      </c>
      <c r="E730" s="18">
        <v>5264</v>
      </c>
      <c r="F730" s="18">
        <v>5364</v>
      </c>
      <c r="G730" s="18">
        <v>5464</v>
      </c>
      <c r="H730" s="18">
        <v>5564</v>
      </c>
      <c r="I730" s="18">
        <v>5664</v>
      </c>
      <c r="J730" s="18">
        <v>5764</v>
      </c>
      <c r="K730" s="18">
        <v>5864</v>
      </c>
      <c r="L730" s="18">
        <v>5964</v>
      </c>
      <c r="M730" s="18">
        <v>6064</v>
      </c>
      <c r="N730" s="18">
        <v>6164</v>
      </c>
      <c r="O730" s="18">
        <v>6264</v>
      </c>
    </row>
    <row r="731" spans="1:15" x14ac:dyDescent="0.25">
      <c r="A731" s="18">
        <v>2013</v>
      </c>
      <c r="B731" s="18">
        <v>62380000</v>
      </c>
      <c r="C731" s="18" t="s">
        <v>134</v>
      </c>
      <c r="D731" s="18" t="str">
        <f>+VLOOKUP(B731,MAPPING!A:C,3,FALSE)</f>
        <v>OTHER</v>
      </c>
      <c r="E731" s="18">
        <v>700</v>
      </c>
      <c r="F731" s="18">
        <v>800</v>
      </c>
      <c r="G731" s="18">
        <v>900</v>
      </c>
      <c r="H731" s="18">
        <v>1000</v>
      </c>
      <c r="I731" s="18">
        <v>1100</v>
      </c>
      <c r="J731" s="18">
        <v>1200</v>
      </c>
      <c r="K731" s="18">
        <v>1300</v>
      </c>
      <c r="L731" s="18">
        <v>1400</v>
      </c>
      <c r="M731" s="18">
        <v>1500</v>
      </c>
      <c r="N731" s="18">
        <v>1600</v>
      </c>
      <c r="O731" s="18">
        <v>1700</v>
      </c>
    </row>
    <row r="732" spans="1:15" x14ac:dyDescent="0.25">
      <c r="A732" s="18">
        <v>2013</v>
      </c>
      <c r="B732" s="18">
        <v>62410000</v>
      </c>
      <c r="C732" s="18" t="s">
        <v>135</v>
      </c>
      <c r="D732" s="18" t="str">
        <f>+VLOOKUP(B732,MAPPING!A:C,3,FALSE)</f>
        <v>TRANSPORT COSTS</v>
      </c>
      <c r="E732" s="18">
        <v>6487.83</v>
      </c>
      <c r="F732" s="18">
        <v>6587.83</v>
      </c>
      <c r="G732" s="18">
        <v>6687.83</v>
      </c>
      <c r="H732" s="18">
        <v>6787.83</v>
      </c>
      <c r="I732" s="18">
        <v>6887.83</v>
      </c>
      <c r="J732" s="18">
        <v>6987.83</v>
      </c>
      <c r="K732" s="18">
        <v>7087.83</v>
      </c>
      <c r="L732" s="18">
        <v>7187.83</v>
      </c>
      <c r="M732" s="18">
        <v>7287.83</v>
      </c>
      <c r="N732" s="18">
        <v>7387.83</v>
      </c>
      <c r="O732" s="18">
        <v>7487.83</v>
      </c>
    </row>
    <row r="733" spans="1:15" x14ac:dyDescent="0.25">
      <c r="A733" s="18">
        <v>2013</v>
      </c>
      <c r="B733" s="18">
        <v>62420000</v>
      </c>
      <c r="C733" s="18" t="s">
        <v>136</v>
      </c>
      <c r="D733" s="18" t="str">
        <f>+VLOOKUP(B733,MAPPING!A:C,3,FALSE)</f>
        <v>TRANSPORT COSTS</v>
      </c>
      <c r="E733" s="18">
        <v>35888.31</v>
      </c>
      <c r="F733" s="18">
        <v>35988.31</v>
      </c>
      <c r="G733" s="18">
        <v>36088.31</v>
      </c>
      <c r="H733" s="18">
        <v>36188.31</v>
      </c>
      <c r="I733" s="18">
        <v>36288.31</v>
      </c>
      <c r="J733" s="18">
        <v>36388.31</v>
      </c>
      <c r="K733" s="18">
        <v>36488.31</v>
      </c>
      <c r="L733" s="18">
        <v>36588.31</v>
      </c>
      <c r="M733" s="18">
        <v>36688.31</v>
      </c>
      <c r="N733" s="18">
        <v>36788.31</v>
      </c>
      <c r="O733" s="18">
        <v>36888.31</v>
      </c>
    </row>
    <row r="734" spans="1:15" x14ac:dyDescent="0.25">
      <c r="A734" s="18">
        <v>2013</v>
      </c>
      <c r="B734" s="18">
        <v>62430000</v>
      </c>
      <c r="C734" s="18" t="s">
        <v>600</v>
      </c>
      <c r="D734" s="18" t="str">
        <f>+VLOOKUP(B734,MAPPING!A:C,3,FALSE)</f>
        <v>TRANSPORT COSTS</v>
      </c>
      <c r="E734" s="18">
        <v>0</v>
      </c>
      <c r="F734" s="18">
        <v>0</v>
      </c>
      <c r="G734" s="18">
        <v>0</v>
      </c>
      <c r="H734" s="18">
        <v>0</v>
      </c>
      <c r="I734" s="18">
        <v>0</v>
      </c>
      <c r="J734" s="18">
        <v>0</v>
      </c>
      <c r="K734" s="18">
        <v>0</v>
      </c>
      <c r="L734" s="18">
        <v>0</v>
      </c>
      <c r="M734" s="18">
        <v>0</v>
      </c>
      <c r="N734" s="18">
        <v>0</v>
      </c>
      <c r="O734" s="18">
        <v>0</v>
      </c>
    </row>
    <row r="735" spans="1:15" x14ac:dyDescent="0.25">
      <c r="A735" s="18">
        <v>2013</v>
      </c>
      <c r="B735" s="18">
        <v>62440000</v>
      </c>
      <c r="C735" s="18" t="s">
        <v>137</v>
      </c>
      <c r="D735" s="18" t="str">
        <f>+VLOOKUP(B735,MAPPING!A:C,3,FALSE)</f>
        <v>TRANSPORT COSTS</v>
      </c>
      <c r="E735" s="18">
        <v>307.79000000000002</v>
      </c>
      <c r="F735" s="18">
        <v>407.79</v>
      </c>
      <c r="G735" s="18">
        <v>507.79</v>
      </c>
      <c r="H735" s="18">
        <v>607.79</v>
      </c>
      <c r="I735" s="18">
        <v>707.79</v>
      </c>
      <c r="J735" s="18">
        <v>807.79</v>
      </c>
      <c r="K735" s="18">
        <v>907.79</v>
      </c>
      <c r="L735" s="18">
        <v>1007.79</v>
      </c>
      <c r="M735" s="18">
        <v>1107.79</v>
      </c>
      <c r="N735" s="18">
        <v>1207.79</v>
      </c>
      <c r="O735" s="18">
        <v>1307.79</v>
      </c>
    </row>
    <row r="736" spans="1:15" x14ac:dyDescent="0.25">
      <c r="A736" s="18">
        <v>2013</v>
      </c>
      <c r="B736" s="18">
        <v>62450000</v>
      </c>
      <c r="C736" s="18" t="s">
        <v>138</v>
      </c>
      <c r="D736" s="18" t="str">
        <f>+VLOOKUP(B736,MAPPING!A:C,3,FALSE)</f>
        <v>TRANSPORT COSTS</v>
      </c>
      <c r="E736" s="18">
        <v>982.26</v>
      </c>
      <c r="F736" s="18">
        <v>1082.26</v>
      </c>
      <c r="G736" s="18">
        <v>1182.26</v>
      </c>
      <c r="H736" s="18">
        <v>1282.26</v>
      </c>
      <c r="I736" s="18">
        <v>1382.26</v>
      </c>
      <c r="J736" s="18">
        <v>1482.26</v>
      </c>
      <c r="K736" s="18">
        <v>1582.26</v>
      </c>
      <c r="L736" s="18">
        <v>1682.26</v>
      </c>
      <c r="M736" s="18">
        <v>1782.26</v>
      </c>
      <c r="N736" s="18">
        <v>1882.26</v>
      </c>
      <c r="O736" s="18">
        <v>1982.26</v>
      </c>
    </row>
    <row r="737" spans="1:15" x14ac:dyDescent="0.25">
      <c r="A737" s="18">
        <v>2013</v>
      </c>
      <c r="B737" s="18">
        <v>62510000</v>
      </c>
      <c r="C737" s="18" t="s">
        <v>139</v>
      </c>
      <c r="D737" s="18" t="str">
        <f>+VLOOKUP(B737,MAPPING!A:C,3,FALSE)</f>
        <v>OTHER</v>
      </c>
      <c r="E737" s="18">
        <v>1555.3</v>
      </c>
      <c r="F737" s="18">
        <v>1655.3</v>
      </c>
      <c r="G737" s="18">
        <v>1755.3</v>
      </c>
      <c r="H737" s="18">
        <v>1855.3</v>
      </c>
      <c r="I737" s="18">
        <v>1955.3</v>
      </c>
      <c r="J737" s="18">
        <v>2055.3000000000002</v>
      </c>
      <c r="K737" s="18">
        <v>2155.3000000000002</v>
      </c>
      <c r="L737" s="18">
        <v>2255.3000000000002</v>
      </c>
      <c r="M737" s="18">
        <v>2355.3000000000002</v>
      </c>
      <c r="N737" s="18">
        <v>2455.3000000000002</v>
      </c>
      <c r="O737" s="18">
        <v>2555.3000000000002</v>
      </c>
    </row>
    <row r="738" spans="1:15" x14ac:dyDescent="0.25">
      <c r="A738" s="18">
        <v>2013</v>
      </c>
      <c r="B738" s="18">
        <v>62550000</v>
      </c>
      <c r="C738" s="18" t="s">
        <v>140</v>
      </c>
      <c r="D738" s="18" t="str">
        <f>+VLOOKUP(B738,MAPPING!A:C,3,FALSE)</f>
        <v>OTHER</v>
      </c>
      <c r="E738" s="18">
        <v>0</v>
      </c>
      <c r="F738" s="18">
        <v>0</v>
      </c>
      <c r="G738" s="18">
        <v>0</v>
      </c>
      <c r="H738" s="18">
        <v>0</v>
      </c>
      <c r="I738" s="18">
        <v>0</v>
      </c>
      <c r="J738" s="18">
        <v>0</v>
      </c>
      <c r="K738" s="18">
        <v>0</v>
      </c>
      <c r="L738" s="18">
        <v>0</v>
      </c>
      <c r="M738" s="18">
        <v>0</v>
      </c>
      <c r="N738" s="18">
        <v>0</v>
      </c>
      <c r="O738" s="18">
        <v>0</v>
      </c>
    </row>
    <row r="739" spans="1:15" x14ac:dyDescent="0.25">
      <c r="A739" s="18">
        <v>2013</v>
      </c>
      <c r="B739" s="18">
        <v>62560000</v>
      </c>
      <c r="C739" s="18" t="s">
        <v>141</v>
      </c>
      <c r="D739" s="18" t="str">
        <f>+VLOOKUP(B739,MAPPING!A:C,3,FALSE)</f>
        <v>OTHER</v>
      </c>
      <c r="E739" s="18">
        <v>2199.35</v>
      </c>
      <c r="F739" s="18">
        <v>2299.35</v>
      </c>
      <c r="G739" s="18">
        <v>2399.35</v>
      </c>
      <c r="H739" s="18">
        <v>2499.35</v>
      </c>
      <c r="I739" s="18">
        <v>2599.35</v>
      </c>
      <c r="J739" s="18">
        <v>2699.35</v>
      </c>
      <c r="K739" s="18">
        <v>2799.35</v>
      </c>
      <c r="L739" s="18">
        <v>2899.35</v>
      </c>
      <c r="M739" s="18">
        <v>2999.35</v>
      </c>
      <c r="N739" s="18">
        <v>3099.35</v>
      </c>
      <c r="O739" s="18">
        <v>3199.35</v>
      </c>
    </row>
    <row r="740" spans="1:15" x14ac:dyDescent="0.25">
      <c r="A740" s="18">
        <v>2013</v>
      </c>
      <c r="B740" s="18">
        <v>62570000</v>
      </c>
      <c r="C740" s="18" t="s">
        <v>142</v>
      </c>
      <c r="D740" s="18" t="str">
        <f>+VLOOKUP(B740,MAPPING!A:C,3,FALSE)</f>
        <v>OTHER</v>
      </c>
      <c r="E740" s="18">
        <v>1069.4000000000001</v>
      </c>
      <c r="F740" s="18">
        <v>1169.4000000000001</v>
      </c>
      <c r="G740" s="18">
        <v>1269.4000000000001</v>
      </c>
      <c r="H740" s="18">
        <v>1369.4</v>
      </c>
      <c r="I740" s="18">
        <v>1469.4</v>
      </c>
      <c r="J740" s="18">
        <v>1569.4</v>
      </c>
      <c r="K740" s="18">
        <v>1669.4</v>
      </c>
      <c r="L740" s="18">
        <v>1769.4</v>
      </c>
      <c r="M740" s="18">
        <v>1869.4</v>
      </c>
      <c r="N740" s="18">
        <v>1969.4</v>
      </c>
      <c r="O740" s="18">
        <v>2069.4</v>
      </c>
    </row>
    <row r="741" spans="1:15" x14ac:dyDescent="0.25">
      <c r="A741" s="18">
        <v>2013</v>
      </c>
      <c r="B741" s="18">
        <v>62610000</v>
      </c>
      <c r="C741" s="18" t="s">
        <v>143</v>
      </c>
      <c r="D741" s="18" t="str">
        <f>+VLOOKUP(B741,MAPPING!A:C,3,FALSE)</f>
        <v>OTHER</v>
      </c>
      <c r="E741" s="18">
        <v>658.25</v>
      </c>
      <c r="F741" s="18">
        <v>758.25</v>
      </c>
      <c r="G741" s="18">
        <v>858.25</v>
      </c>
      <c r="H741" s="18">
        <v>958.25</v>
      </c>
      <c r="I741" s="18">
        <v>1058.25</v>
      </c>
      <c r="J741" s="18">
        <v>1158.25</v>
      </c>
      <c r="K741" s="18">
        <v>1258.25</v>
      </c>
      <c r="L741" s="18">
        <v>1358.25</v>
      </c>
      <c r="M741" s="18">
        <v>1458.25</v>
      </c>
      <c r="N741" s="18">
        <v>1558.25</v>
      </c>
      <c r="O741" s="18">
        <v>1658.25</v>
      </c>
    </row>
    <row r="742" spans="1:15" x14ac:dyDescent="0.25">
      <c r="A742" s="18">
        <v>2013</v>
      </c>
      <c r="B742" s="18">
        <v>62620000</v>
      </c>
      <c r="C742" s="18" t="s">
        <v>144</v>
      </c>
      <c r="D742" s="18" t="str">
        <f>+VLOOKUP(B742,MAPPING!A:C,3,FALSE)</f>
        <v>OTHER</v>
      </c>
      <c r="E742" s="18">
        <v>-9.4699999999999989</v>
      </c>
      <c r="F742" s="18">
        <v>90.53</v>
      </c>
      <c r="G742" s="18">
        <v>190.53</v>
      </c>
      <c r="H742" s="18">
        <v>290.52999999999997</v>
      </c>
      <c r="I742" s="18">
        <v>390.53</v>
      </c>
      <c r="J742" s="18">
        <v>490.53</v>
      </c>
      <c r="K742" s="18">
        <v>590.53</v>
      </c>
      <c r="L742" s="18">
        <v>690.53</v>
      </c>
      <c r="M742" s="18">
        <v>790.53</v>
      </c>
      <c r="N742" s="18">
        <v>890.53</v>
      </c>
      <c r="O742" s="18">
        <v>990.53</v>
      </c>
    </row>
    <row r="743" spans="1:15" x14ac:dyDescent="0.25">
      <c r="A743" s="18">
        <v>2013</v>
      </c>
      <c r="B743" s="18">
        <v>62780000</v>
      </c>
      <c r="C743" s="18" t="s">
        <v>145</v>
      </c>
      <c r="D743" s="18" t="str">
        <f>+VLOOKUP(B743,MAPPING!A:C,3,FALSE)</f>
        <v>OTHER</v>
      </c>
      <c r="E743" s="18">
        <v>8211.7900000000009</v>
      </c>
      <c r="F743" s="18">
        <v>8311.7900000000009</v>
      </c>
      <c r="G743" s="18">
        <v>8411.7900000000009</v>
      </c>
      <c r="H743" s="18">
        <v>8511.7900000000009</v>
      </c>
      <c r="I743" s="18">
        <v>8611.7900000000009</v>
      </c>
      <c r="J743" s="18">
        <v>8711.7900000000009</v>
      </c>
      <c r="K743" s="18">
        <v>8811.7900000000009</v>
      </c>
      <c r="L743" s="18">
        <v>8911.7900000000009</v>
      </c>
      <c r="M743" s="18">
        <v>9011.7900000000009</v>
      </c>
      <c r="N743" s="18">
        <v>9111.7900000000009</v>
      </c>
      <c r="O743" s="18">
        <v>9211.7900000000009</v>
      </c>
    </row>
    <row r="744" spans="1:15" x14ac:dyDescent="0.25">
      <c r="A744" s="18">
        <v>2013</v>
      </c>
      <c r="B744" s="18">
        <v>62781000</v>
      </c>
      <c r="C744" s="18" t="s">
        <v>146</v>
      </c>
      <c r="D744" s="18" t="str">
        <f>+VLOOKUP(B744,MAPPING!A:C,3,FALSE)</f>
        <v>OTHER</v>
      </c>
      <c r="E744" s="18">
        <v>455.3</v>
      </c>
      <c r="F744" s="18">
        <v>555.29999999999995</v>
      </c>
      <c r="G744" s="18">
        <v>655.29999999999995</v>
      </c>
      <c r="H744" s="18">
        <v>755.3</v>
      </c>
      <c r="I744" s="18">
        <v>855.3</v>
      </c>
      <c r="J744" s="18">
        <v>955.3</v>
      </c>
      <c r="K744" s="18">
        <v>1055.3</v>
      </c>
      <c r="L744" s="18">
        <v>1155.3</v>
      </c>
      <c r="M744" s="18">
        <v>1255.3</v>
      </c>
      <c r="N744" s="18">
        <v>1355.3</v>
      </c>
      <c r="O744" s="18">
        <v>1455.3</v>
      </c>
    </row>
    <row r="745" spans="1:15" x14ac:dyDescent="0.25">
      <c r="A745" s="18">
        <v>2013</v>
      </c>
      <c r="B745" s="18">
        <v>62782000</v>
      </c>
      <c r="C745" s="18" t="s">
        <v>147</v>
      </c>
      <c r="D745" s="18" t="str">
        <f>+VLOOKUP(B745,MAPPING!A:C,3,FALSE)</f>
        <v>OTHER</v>
      </c>
      <c r="E745" s="18">
        <v>246.93</v>
      </c>
      <c r="F745" s="18">
        <v>346.93</v>
      </c>
      <c r="G745" s="18">
        <v>446.93</v>
      </c>
      <c r="H745" s="18">
        <v>546.93000000000006</v>
      </c>
      <c r="I745" s="18">
        <v>646.93000000000006</v>
      </c>
      <c r="J745" s="18">
        <v>746.93000000000006</v>
      </c>
      <c r="K745" s="18">
        <v>846.93000000000006</v>
      </c>
      <c r="L745" s="18">
        <v>946.93000000000006</v>
      </c>
      <c r="M745" s="18">
        <v>1046.93</v>
      </c>
      <c r="N745" s="18">
        <v>1146.93</v>
      </c>
      <c r="O745" s="18">
        <v>1246.93</v>
      </c>
    </row>
    <row r="746" spans="1:15" x14ac:dyDescent="0.25">
      <c r="A746" s="18">
        <v>2013</v>
      </c>
      <c r="B746" s="18">
        <v>62810000</v>
      </c>
      <c r="C746" s="18" t="s">
        <v>148</v>
      </c>
      <c r="D746" s="18" t="str">
        <f>+VLOOKUP(B746,MAPPING!A:C,3,FALSE)</f>
        <v>OTHER</v>
      </c>
      <c r="E746" s="18">
        <v>250</v>
      </c>
      <c r="F746" s="18">
        <v>350</v>
      </c>
      <c r="G746" s="18">
        <v>450</v>
      </c>
      <c r="H746" s="18">
        <v>550</v>
      </c>
      <c r="I746" s="18">
        <v>650</v>
      </c>
      <c r="J746" s="18">
        <v>750</v>
      </c>
      <c r="K746" s="18">
        <v>850</v>
      </c>
      <c r="L746" s="18">
        <v>950</v>
      </c>
      <c r="M746" s="18">
        <v>1050</v>
      </c>
      <c r="N746" s="18">
        <v>1150</v>
      </c>
      <c r="O746" s="18">
        <v>1250</v>
      </c>
    </row>
    <row r="747" spans="1:15" x14ac:dyDescent="0.25">
      <c r="A747" s="18">
        <v>2013</v>
      </c>
      <c r="B747" s="18">
        <v>62810100</v>
      </c>
      <c r="C747" s="18" t="s">
        <v>149</v>
      </c>
      <c r="D747" s="18" t="str">
        <f>+VLOOKUP(B747,MAPPING!A:C,3,FALSE)</f>
        <v>OTHER</v>
      </c>
      <c r="E747" s="18">
        <v>520.43000000000006</v>
      </c>
      <c r="F747" s="18">
        <v>620.43000000000006</v>
      </c>
      <c r="G747" s="18">
        <v>720.43000000000006</v>
      </c>
      <c r="H747" s="18">
        <v>820.43000000000006</v>
      </c>
      <c r="I747" s="18">
        <v>920.43000000000006</v>
      </c>
      <c r="J747" s="18">
        <v>1020.4300000000001</v>
      </c>
      <c r="K747" s="18">
        <v>1120.43</v>
      </c>
      <c r="L747" s="18">
        <v>1220.43</v>
      </c>
      <c r="M747" s="18">
        <v>1320.43</v>
      </c>
      <c r="N747" s="18">
        <v>1420.43</v>
      </c>
      <c r="O747" s="18">
        <v>1520.43</v>
      </c>
    </row>
    <row r="748" spans="1:15" x14ac:dyDescent="0.25">
      <c r="A748" s="18">
        <v>2013</v>
      </c>
      <c r="B748" s="18">
        <v>62811000</v>
      </c>
      <c r="C748" s="18" t="s">
        <v>150</v>
      </c>
      <c r="D748" s="18" t="str">
        <f>+VLOOKUP(B748,MAPPING!A:C,3,FALSE)</f>
        <v>OTHER</v>
      </c>
      <c r="E748" s="18">
        <v>2402.83</v>
      </c>
      <c r="F748" s="18">
        <v>2502.83</v>
      </c>
      <c r="G748" s="18">
        <v>2602.83</v>
      </c>
      <c r="H748" s="18">
        <v>2702.83</v>
      </c>
      <c r="I748" s="18">
        <v>2802.83</v>
      </c>
      <c r="J748" s="18">
        <v>2902.83</v>
      </c>
      <c r="K748" s="18">
        <v>3002.83</v>
      </c>
      <c r="L748" s="18">
        <v>3102.83</v>
      </c>
      <c r="M748" s="18">
        <v>3202.83</v>
      </c>
      <c r="N748" s="18">
        <v>3302.83</v>
      </c>
      <c r="O748" s="18">
        <v>3402.83</v>
      </c>
    </row>
    <row r="749" spans="1:15" x14ac:dyDescent="0.25">
      <c r="A749" s="18">
        <v>2013</v>
      </c>
      <c r="B749" s="18">
        <v>62812000</v>
      </c>
      <c r="C749" s="18" t="s">
        <v>151</v>
      </c>
      <c r="D749" s="18" t="str">
        <f>+VLOOKUP(B749,MAPPING!A:C,3,FALSE)</f>
        <v>OTHER</v>
      </c>
      <c r="E749" s="18">
        <v>0</v>
      </c>
      <c r="F749" s="18">
        <v>0</v>
      </c>
      <c r="G749" s="18">
        <v>0</v>
      </c>
      <c r="H749" s="18">
        <v>0</v>
      </c>
      <c r="I749" s="18">
        <v>0</v>
      </c>
      <c r="J749" s="18">
        <v>0</v>
      </c>
      <c r="K749" s="18">
        <v>0</v>
      </c>
      <c r="L749" s="18">
        <v>0</v>
      </c>
      <c r="M749" s="18">
        <v>0</v>
      </c>
      <c r="N749" s="18">
        <v>0</v>
      </c>
      <c r="O749" s="18">
        <v>0</v>
      </c>
    </row>
    <row r="750" spans="1:15" x14ac:dyDescent="0.25">
      <c r="A750" s="18">
        <v>2013</v>
      </c>
      <c r="B750" s="18">
        <v>62813000</v>
      </c>
      <c r="C750" s="18" t="s">
        <v>599</v>
      </c>
      <c r="D750" s="18" t="str">
        <f>+VLOOKUP(B750,MAPPING!A:C,3,FALSE)</f>
        <v>TAXES</v>
      </c>
      <c r="E750" s="18">
        <v>4290.01</v>
      </c>
      <c r="F750" s="18">
        <v>4390.01</v>
      </c>
      <c r="G750" s="18">
        <v>4490.01</v>
      </c>
      <c r="H750" s="18">
        <v>4590.01</v>
      </c>
      <c r="I750" s="18">
        <v>4690.01</v>
      </c>
      <c r="J750" s="18">
        <v>4790.01</v>
      </c>
      <c r="K750" s="18">
        <v>4890.01</v>
      </c>
      <c r="L750" s="18">
        <v>4990.01</v>
      </c>
      <c r="M750" s="18">
        <v>5090.01</v>
      </c>
      <c r="N750" s="18">
        <v>5190.01</v>
      </c>
      <c r="O750" s="18">
        <v>5290.01</v>
      </c>
    </row>
    <row r="751" spans="1:15" x14ac:dyDescent="0.25">
      <c r="A751" s="18">
        <v>2013</v>
      </c>
      <c r="B751" s="18">
        <v>62840000</v>
      </c>
      <c r="C751" s="18" t="s">
        <v>152</v>
      </c>
      <c r="D751" s="18" t="str">
        <f>+VLOOKUP(B751,MAPPING!A:C,3,FALSE)</f>
        <v>OTHER</v>
      </c>
      <c r="E751" s="18">
        <v>0</v>
      </c>
      <c r="F751" s="18">
        <v>0</v>
      </c>
      <c r="G751" s="18">
        <v>0</v>
      </c>
      <c r="H751" s="18">
        <v>0</v>
      </c>
      <c r="I751" s="18">
        <v>0</v>
      </c>
      <c r="J751" s="18">
        <v>0</v>
      </c>
      <c r="K751" s="18">
        <v>0</v>
      </c>
      <c r="L751" s="18">
        <v>0</v>
      </c>
      <c r="M751" s="18">
        <v>0</v>
      </c>
      <c r="N751" s="18">
        <v>0</v>
      </c>
      <c r="O751" s="18">
        <v>0</v>
      </c>
    </row>
    <row r="752" spans="1:15" x14ac:dyDescent="0.25">
      <c r="A752" s="18">
        <v>2013</v>
      </c>
      <c r="B752" s="18">
        <v>63330000</v>
      </c>
      <c r="C752" s="18" t="s">
        <v>153</v>
      </c>
      <c r="D752" s="18" t="str">
        <f>+VLOOKUP(B752,MAPPING!A:C,3,FALSE)</f>
        <v>TAXES</v>
      </c>
      <c r="E752" s="18">
        <v>189.81</v>
      </c>
      <c r="F752" s="18">
        <v>289.81</v>
      </c>
      <c r="G752" s="18">
        <v>389.81</v>
      </c>
      <c r="H752" s="18">
        <v>489.81</v>
      </c>
      <c r="I752" s="18">
        <v>589.80999999999995</v>
      </c>
      <c r="J752" s="18">
        <v>689.81</v>
      </c>
      <c r="K752" s="18">
        <v>789.81</v>
      </c>
      <c r="L752" s="18">
        <v>889.81</v>
      </c>
      <c r="M752" s="18">
        <v>989.81</v>
      </c>
      <c r="N752" s="18">
        <v>1089.81</v>
      </c>
      <c r="O752" s="18">
        <v>1189.81</v>
      </c>
    </row>
    <row r="753" spans="1:15" x14ac:dyDescent="0.25">
      <c r="A753" s="18">
        <v>2013</v>
      </c>
      <c r="B753" s="18">
        <v>63331000</v>
      </c>
      <c r="C753" s="18" t="s">
        <v>154</v>
      </c>
      <c r="D753" s="18" t="str">
        <f>+VLOOKUP(B753,MAPPING!A:C,3,FALSE)</f>
        <v>TAXES</v>
      </c>
      <c r="E753" s="18">
        <v>5700</v>
      </c>
      <c r="F753" s="18">
        <v>5800</v>
      </c>
      <c r="G753" s="18">
        <v>5900</v>
      </c>
      <c r="H753" s="18">
        <v>6000</v>
      </c>
      <c r="I753" s="18">
        <v>6100</v>
      </c>
      <c r="J753" s="18">
        <v>6200</v>
      </c>
      <c r="K753" s="18">
        <v>6300</v>
      </c>
      <c r="L753" s="18">
        <v>6400</v>
      </c>
      <c r="M753" s="18">
        <v>6500</v>
      </c>
      <c r="N753" s="18">
        <v>6600</v>
      </c>
      <c r="O753" s="18">
        <v>6700</v>
      </c>
    </row>
    <row r="754" spans="1:15" x14ac:dyDescent="0.25">
      <c r="A754" s="18">
        <v>2013</v>
      </c>
      <c r="B754" s="18">
        <v>63340000</v>
      </c>
      <c r="C754" s="18" t="s">
        <v>155</v>
      </c>
      <c r="D754" s="18" t="str">
        <f>+VLOOKUP(B754,MAPPING!A:C,3,FALSE)</f>
        <v>TAXES</v>
      </c>
      <c r="E754" s="18">
        <v>0</v>
      </c>
      <c r="F754" s="18">
        <v>0</v>
      </c>
      <c r="G754" s="18">
        <v>0</v>
      </c>
      <c r="H754" s="18">
        <v>0</v>
      </c>
      <c r="I754" s="18">
        <v>0</v>
      </c>
      <c r="J754" s="18">
        <v>0</v>
      </c>
      <c r="K754" s="18">
        <v>0</v>
      </c>
      <c r="L754" s="18">
        <v>0</v>
      </c>
      <c r="M754" s="18">
        <v>0</v>
      </c>
      <c r="N754" s="18">
        <v>0</v>
      </c>
      <c r="O754" s="18">
        <v>0</v>
      </c>
    </row>
    <row r="755" spans="1:15" x14ac:dyDescent="0.25">
      <c r="A755" s="18">
        <v>2013</v>
      </c>
      <c r="B755" s="18">
        <v>63350000</v>
      </c>
      <c r="C755" s="18" t="s">
        <v>11</v>
      </c>
      <c r="D755" s="18" t="str">
        <f>+VLOOKUP(B755,MAPPING!A:C,3,FALSE)</f>
        <v>TAXES</v>
      </c>
      <c r="E755" s="18">
        <v>4602.66</v>
      </c>
      <c r="F755" s="18">
        <v>4702.66</v>
      </c>
      <c r="G755" s="18">
        <v>4802.66</v>
      </c>
      <c r="H755" s="18">
        <v>4902.66</v>
      </c>
      <c r="I755" s="18">
        <v>5002.66</v>
      </c>
      <c r="J755" s="18">
        <v>5102.66</v>
      </c>
      <c r="K755" s="18">
        <v>5202.66</v>
      </c>
      <c r="L755" s="18">
        <v>5302.66</v>
      </c>
      <c r="M755" s="18">
        <v>5402.66</v>
      </c>
      <c r="N755" s="18">
        <v>5502.66</v>
      </c>
      <c r="O755" s="18">
        <v>5602.66</v>
      </c>
    </row>
    <row r="756" spans="1:15" x14ac:dyDescent="0.25">
      <c r="A756" s="18">
        <v>2013</v>
      </c>
      <c r="B756" s="18">
        <v>63510000</v>
      </c>
      <c r="C756" s="18" t="s">
        <v>156</v>
      </c>
      <c r="D756" s="18" t="str">
        <f>+VLOOKUP(B756,MAPPING!A:C,3,FALSE)</f>
        <v>TAXES</v>
      </c>
      <c r="E756" s="18">
        <v>23776</v>
      </c>
      <c r="F756" s="18">
        <v>23876</v>
      </c>
      <c r="G756" s="18">
        <v>23976</v>
      </c>
      <c r="H756" s="18">
        <v>24076</v>
      </c>
      <c r="I756" s="18">
        <v>24176</v>
      </c>
      <c r="J756" s="18">
        <v>24276</v>
      </c>
      <c r="K756" s="18">
        <v>24376</v>
      </c>
      <c r="L756" s="18">
        <v>24476</v>
      </c>
      <c r="M756" s="18">
        <v>24576</v>
      </c>
      <c r="N756" s="18">
        <v>24676</v>
      </c>
      <c r="O756" s="18">
        <v>24776</v>
      </c>
    </row>
    <row r="757" spans="1:15" x14ac:dyDescent="0.25">
      <c r="A757" s="18">
        <v>2013</v>
      </c>
      <c r="B757" s="18">
        <v>63511000</v>
      </c>
      <c r="C757" s="18" t="s">
        <v>157</v>
      </c>
      <c r="D757" s="18" t="str">
        <f>+VLOOKUP(B757,MAPPING!A:C,3,FALSE)</f>
        <v>TAXES</v>
      </c>
      <c r="E757" s="18">
        <v>-223168</v>
      </c>
      <c r="F757" s="18">
        <v>-223068</v>
      </c>
      <c r="G757" s="18">
        <v>-222968</v>
      </c>
      <c r="H757" s="18">
        <v>-222868</v>
      </c>
      <c r="I757" s="18">
        <v>-222768</v>
      </c>
      <c r="J757" s="18">
        <v>-222668</v>
      </c>
      <c r="K757" s="18">
        <v>-222568</v>
      </c>
      <c r="L757" s="18">
        <v>-222468</v>
      </c>
      <c r="M757" s="18">
        <v>-222368</v>
      </c>
      <c r="N757" s="18">
        <v>-222268</v>
      </c>
      <c r="O757" s="18">
        <v>-222168</v>
      </c>
    </row>
    <row r="758" spans="1:15" x14ac:dyDescent="0.25">
      <c r="A758" s="18">
        <v>2013</v>
      </c>
      <c r="B758" s="18">
        <v>63512000</v>
      </c>
      <c r="C758" s="18" t="s">
        <v>158</v>
      </c>
      <c r="D758" s="18" t="str">
        <f>+VLOOKUP(B758,MAPPING!A:C,3,FALSE)</f>
        <v>TAXES</v>
      </c>
      <c r="E758" s="18">
        <v>3592</v>
      </c>
      <c r="F758" s="18">
        <v>3692</v>
      </c>
      <c r="G758" s="18">
        <v>3792</v>
      </c>
      <c r="H758" s="18">
        <v>3892</v>
      </c>
      <c r="I758" s="18">
        <v>3992</v>
      </c>
      <c r="J758" s="18">
        <v>4092</v>
      </c>
      <c r="K758" s="18">
        <v>4192</v>
      </c>
      <c r="L758" s="18">
        <v>4292</v>
      </c>
      <c r="M758" s="18">
        <v>4392</v>
      </c>
      <c r="N758" s="18">
        <v>4492</v>
      </c>
      <c r="O758" s="18">
        <v>4592</v>
      </c>
    </row>
    <row r="759" spans="1:15" x14ac:dyDescent="0.25">
      <c r="A759" s="18">
        <v>2013</v>
      </c>
      <c r="B759" s="18">
        <v>63514000</v>
      </c>
      <c r="C759" s="18" t="s">
        <v>159</v>
      </c>
      <c r="D759" s="18" t="str">
        <f>+VLOOKUP(B759,MAPPING!A:C,3,FALSE)</f>
        <v>TAXES</v>
      </c>
      <c r="E759" s="18">
        <v>3469</v>
      </c>
      <c r="F759" s="18">
        <v>3569</v>
      </c>
      <c r="G759" s="18">
        <v>3669</v>
      </c>
      <c r="H759" s="18">
        <v>3769</v>
      </c>
      <c r="I759" s="18">
        <v>3869</v>
      </c>
      <c r="J759" s="18">
        <v>3969</v>
      </c>
      <c r="K759" s="18">
        <v>4069</v>
      </c>
      <c r="L759" s="18">
        <v>4169</v>
      </c>
      <c r="M759" s="18">
        <v>4269</v>
      </c>
      <c r="N759" s="18">
        <v>4369</v>
      </c>
      <c r="O759" s="18">
        <v>4469</v>
      </c>
    </row>
    <row r="760" spans="1:15" x14ac:dyDescent="0.25">
      <c r="A760" s="18">
        <v>2013</v>
      </c>
      <c r="B760" s="18">
        <v>63540000</v>
      </c>
      <c r="C760" s="18" t="s">
        <v>160</v>
      </c>
      <c r="D760" s="18" t="str">
        <f>+VLOOKUP(B760,MAPPING!A:C,3,FALSE)</f>
        <v>TAXES</v>
      </c>
      <c r="E760" s="18">
        <v>-14012</v>
      </c>
      <c r="F760" s="18">
        <v>-13912</v>
      </c>
      <c r="G760" s="18">
        <v>-13812</v>
      </c>
      <c r="H760" s="18">
        <v>-13712</v>
      </c>
      <c r="I760" s="18">
        <v>-13612</v>
      </c>
      <c r="J760" s="18">
        <v>-13512</v>
      </c>
      <c r="K760" s="18">
        <v>-13412</v>
      </c>
      <c r="L760" s="18">
        <v>-13312</v>
      </c>
      <c r="M760" s="18">
        <v>-13212</v>
      </c>
      <c r="N760" s="18">
        <v>-13112</v>
      </c>
      <c r="O760" s="18">
        <v>-13012</v>
      </c>
    </row>
    <row r="761" spans="1:15" x14ac:dyDescent="0.25">
      <c r="A761" s="18">
        <v>2013</v>
      </c>
      <c r="B761" s="18">
        <v>63542000</v>
      </c>
      <c r="C761" s="18" t="s">
        <v>161</v>
      </c>
      <c r="D761" s="18" t="str">
        <f>+VLOOKUP(B761,MAPPING!A:C,3,FALSE)</f>
        <v>TAXES</v>
      </c>
      <c r="E761" s="18">
        <v>0</v>
      </c>
      <c r="F761" s="18">
        <v>0</v>
      </c>
      <c r="G761" s="18">
        <v>0</v>
      </c>
      <c r="H761" s="18">
        <v>0</v>
      </c>
      <c r="I761" s="18">
        <v>0</v>
      </c>
      <c r="J761" s="18">
        <v>0</v>
      </c>
      <c r="K761" s="18">
        <v>0</v>
      </c>
      <c r="L761" s="18">
        <v>0</v>
      </c>
      <c r="M761" s="18">
        <v>0</v>
      </c>
      <c r="N761" s="18">
        <v>0</v>
      </c>
      <c r="O761" s="18">
        <v>0</v>
      </c>
    </row>
    <row r="762" spans="1:15" x14ac:dyDescent="0.25">
      <c r="A762" s="18">
        <v>2013</v>
      </c>
      <c r="B762" s="18">
        <v>63543000</v>
      </c>
      <c r="C762" s="18" t="s">
        <v>162</v>
      </c>
      <c r="D762" s="18" t="str">
        <f>+VLOOKUP(B762,MAPPING!A:C,3,FALSE)</f>
        <v>TAXES</v>
      </c>
      <c r="E762" s="18">
        <v>0</v>
      </c>
      <c r="F762" s="18">
        <v>0</v>
      </c>
      <c r="G762" s="18">
        <v>0</v>
      </c>
      <c r="H762" s="18">
        <v>0</v>
      </c>
      <c r="I762" s="18">
        <v>0</v>
      </c>
      <c r="J762" s="18">
        <v>0</v>
      </c>
      <c r="K762" s="18">
        <v>0</v>
      </c>
      <c r="L762" s="18">
        <v>0</v>
      </c>
      <c r="M762" s="18">
        <v>0</v>
      </c>
      <c r="N762" s="18">
        <v>0</v>
      </c>
      <c r="O762" s="18">
        <v>0</v>
      </c>
    </row>
    <row r="763" spans="1:15" x14ac:dyDescent="0.25">
      <c r="A763" s="18">
        <v>2013</v>
      </c>
      <c r="B763" s="18">
        <v>63544000</v>
      </c>
      <c r="C763" s="18" t="s">
        <v>163</v>
      </c>
      <c r="D763" s="18" t="str">
        <f>+VLOOKUP(B763,MAPPING!A:C,3,FALSE)</f>
        <v>TAXES</v>
      </c>
      <c r="E763" s="18">
        <v>0</v>
      </c>
      <c r="F763" s="18">
        <v>0</v>
      </c>
      <c r="G763" s="18">
        <v>0</v>
      </c>
      <c r="H763" s="18">
        <v>0</v>
      </c>
      <c r="I763" s="18">
        <v>0</v>
      </c>
      <c r="J763" s="18">
        <v>0</v>
      </c>
      <c r="K763" s="18">
        <v>0</v>
      </c>
      <c r="L763" s="18">
        <v>0</v>
      </c>
      <c r="M763" s="18">
        <v>0</v>
      </c>
      <c r="N763" s="18">
        <v>0</v>
      </c>
      <c r="O763" s="18">
        <v>0</v>
      </c>
    </row>
    <row r="764" spans="1:15" x14ac:dyDescent="0.25">
      <c r="A764" s="18">
        <v>2013</v>
      </c>
      <c r="B764" s="18">
        <v>63580000</v>
      </c>
      <c r="C764" s="18" t="s">
        <v>602</v>
      </c>
      <c r="D764" s="18" t="str">
        <f>+VLOOKUP(B764,MAPPING!A:C,3,FALSE)</f>
        <v>TAXES</v>
      </c>
      <c r="E764" s="18">
        <v>-12445</v>
      </c>
      <c r="F764" s="18">
        <v>-12345</v>
      </c>
      <c r="G764" s="18">
        <v>-12245</v>
      </c>
      <c r="H764" s="18">
        <v>-12145</v>
      </c>
      <c r="I764" s="18">
        <v>-12045</v>
      </c>
      <c r="J764" s="18">
        <v>-11945</v>
      </c>
      <c r="K764" s="18">
        <v>-11845</v>
      </c>
      <c r="L764" s="18">
        <v>-11745</v>
      </c>
      <c r="M764" s="18">
        <v>-11645</v>
      </c>
      <c r="N764" s="18">
        <v>-11545</v>
      </c>
      <c r="O764" s="18">
        <v>-11445</v>
      </c>
    </row>
    <row r="765" spans="1:15" x14ac:dyDescent="0.25">
      <c r="A765" s="18">
        <v>2013</v>
      </c>
      <c r="B765" s="18">
        <v>63580100</v>
      </c>
      <c r="C765" s="18" t="s">
        <v>603</v>
      </c>
      <c r="D765" s="18" t="str">
        <f>+VLOOKUP(B765,MAPPING!A:C,3,FALSE)</f>
        <v>TAXES</v>
      </c>
      <c r="E765" s="18">
        <v>37561.550000000003</v>
      </c>
      <c r="F765" s="18">
        <v>37661.550000000003</v>
      </c>
      <c r="G765" s="18">
        <v>37761.550000000003</v>
      </c>
      <c r="H765" s="18">
        <v>37861.550000000003</v>
      </c>
      <c r="I765" s="18">
        <v>37961.550000000003</v>
      </c>
      <c r="J765" s="18">
        <v>38061.550000000003</v>
      </c>
      <c r="K765" s="18">
        <v>38161.550000000003</v>
      </c>
      <c r="L765" s="18">
        <v>38261.550000000003</v>
      </c>
      <c r="M765" s="18">
        <v>38361.550000000003</v>
      </c>
      <c r="N765" s="18">
        <v>38461.550000000003</v>
      </c>
      <c r="O765" s="18">
        <v>38561.550000000003</v>
      </c>
    </row>
    <row r="766" spans="1:15" x14ac:dyDescent="0.25">
      <c r="A766" s="18">
        <v>2013</v>
      </c>
      <c r="B766" s="18">
        <v>63580200</v>
      </c>
      <c r="C766" s="18" t="s">
        <v>576</v>
      </c>
      <c r="D766" s="18" t="str">
        <f>+VLOOKUP(B766,MAPPING!A:C,3,FALSE)</f>
        <v>TAXES</v>
      </c>
      <c r="E766" s="18">
        <v>10854.8</v>
      </c>
      <c r="F766" s="18">
        <v>10954.8</v>
      </c>
      <c r="G766" s="18">
        <v>11054.8</v>
      </c>
      <c r="H766" s="18">
        <v>11154.8</v>
      </c>
      <c r="I766" s="18">
        <v>11254.8</v>
      </c>
      <c r="J766" s="18">
        <v>11354.8</v>
      </c>
      <c r="K766" s="18">
        <v>11454.8</v>
      </c>
      <c r="L766" s="18">
        <v>11554.8</v>
      </c>
      <c r="M766" s="18">
        <v>11654.8</v>
      </c>
      <c r="N766" s="18">
        <v>11754.8</v>
      </c>
      <c r="O766" s="18">
        <v>11854.8</v>
      </c>
    </row>
    <row r="767" spans="1:15" x14ac:dyDescent="0.25">
      <c r="A767" s="18">
        <v>2013</v>
      </c>
      <c r="B767" s="18">
        <v>63580300</v>
      </c>
      <c r="C767" s="18" t="s">
        <v>604</v>
      </c>
      <c r="D767" s="18" t="str">
        <f>+VLOOKUP(B767,MAPPING!A:C,3,FALSE)</f>
        <v>TAXES</v>
      </c>
      <c r="E767" s="18">
        <v>1775.91</v>
      </c>
      <c r="F767" s="18">
        <v>1875.91</v>
      </c>
      <c r="G767" s="18">
        <v>1975.91</v>
      </c>
      <c r="H767" s="18">
        <v>2075.91</v>
      </c>
      <c r="I767" s="18">
        <v>2175.91</v>
      </c>
      <c r="J767" s="18">
        <v>2275.91</v>
      </c>
      <c r="K767" s="18">
        <v>2375.91</v>
      </c>
      <c r="L767" s="18">
        <v>2475.91</v>
      </c>
      <c r="M767" s="18">
        <v>2575.91</v>
      </c>
      <c r="N767" s="18">
        <v>2675.91</v>
      </c>
      <c r="O767" s="18">
        <v>2775.91</v>
      </c>
    </row>
    <row r="768" spans="1:15" x14ac:dyDescent="0.25">
      <c r="A768" s="18">
        <v>2013</v>
      </c>
      <c r="B768" s="18">
        <v>63580400</v>
      </c>
      <c r="C768" s="18" t="s">
        <v>605</v>
      </c>
      <c r="D768" s="18" t="str">
        <f>+VLOOKUP(B768,MAPPING!A:C,3,FALSE)</f>
        <v>TAXES</v>
      </c>
      <c r="E768" s="18">
        <v>525</v>
      </c>
      <c r="F768" s="18">
        <v>625</v>
      </c>
      <c r="G768" s="18">
        <v>725</v>
      </c>
      <c r="H768" s="18">
        <v>825</v>
      </c>
      <c r="I768" s="18">
        <v>925</v>
      </c>
      <c r="J768" s="18">
        <v>1025</v>
      </c>
      <c r="K768" s="18">
        <v>1125</v>
      </c>
      <c r="L768" s="18">
        <v>1225</v>
      </c>
      <c r="M768" s="18">
        <v>1325</v>
      </c>
      <c r="N768" s="18">
        <v>1425</v>
      </c>
      <c r="O768" s="18">
        <v>1525</v>
      </c>
    </row>
    <row r="769" spans="1:15" x14ac:dyDescent="0.25">
      <c r="A769" s="18">
        <v>2013</v>
      </c>
      <c r="B769" s="18">
        <v>63580500</v>
      </c>
      <c r="C769" s="18" t="s">
        <v>606</v>
      </c>
      <c r="D769" s="18" t="str">
        <f>+VLOOKUP(B769,MAPPING!A:C,3,FALSE)</f>
        <v>TAXES</v>
      </c>
      <c r="E769" s="18">
        <v>0</v>
      </c>
      <c r="F769" s="18">
        <v>0</v>
      </c>
      <c r="G769" s="18">
        <v>0</v>
      </c>
      <c r="H769" s="18">
        <v>0</v>
      </c>
      <c r="I769" s="18">
        <v>0</v>
      </c>
      <c r="J769" s="18">
        <v>0</v>
      </c>
      <c r="K769" s="18">
        <v>0</v>
      </c>
      <c r="L769" s="18">
        <v>0</v>
      </c>
      <c r="M769" s="18">
        <v>0</v>
      </c>
      <c r="N769" s="18">
        <v>0</v>
      </c>
      <c r="O769" s="18">
        <v>0</v>
      </c>
    </row>
    <row r="770" spans="1:15" x14ac:dyDescent="0.25">
      <c r="A770" s="18">
        <v>2013</v>
      </c>
      <c r="B770" s="18">
        <v>63581000</v>
      </c>
      <c r="C770" s="18" t="s">
        <v>607</v>
      </c>
      <c r="D770" s="18" t="str">
        <f>+VLOOKUP(B770,MAPPING!A:C,3,FALSE)</f>
        <v>TAXES</v>
      </c>
      <c r="E770" s="18">
        <v>107777.89</v>
      </c>
      <c r="F770" s="18">
        <v>107877.89</v>
      </c>
      <c r="G770" s="18">
        <v>107977.89</v>
      </c>
      <c r="H770" s="18">
        <v>108077.89</v>
      </c>
      <c r="I770" s="18">
        <v>108177.89</v>
      </c>
      <c r="J770" s="18">
        <v>108277.89</v>
      </c>
      <c r="K770" s="18">
        <v>108377.89</v>
      </c>
      <c r="L770" s="18">
        <v>108477.89</v>
      </c>
      <c r="M770" s="18">
        <v>108577.89</v>
      </c>
      <c r="N770" s="18">
        <v>108677.89</v>
      </c>
      <c r="O770" s="18">
        <v>108777.89</v>
      </c>
    </row>
    <row r="771" spans="1:15" x14ac:dyDescent="0.25">
      <c r="A771" s="18">
        <v>2013</v>
      </c>
      <c r="B771" s="18">
        <v>63582000</v>
      </c>
      <c r="C771" s="18" t="s">
        <v>165</v>
      </c>
      <c r="D771" s="18" t="str">
        <f>+VLOOKUP(B771,MAPPING!A:C,3,FALSE)</f>
        <v>TAXES</v>
      </c>
      <c r="E771" s="18">
        <v>0</v>
      </c>
      <c r="F771" s="18">
        <v>0</v>
      </c>
      <c r="G771" s="18">
        <v>0</v>
      </c>
      <c r="H771" s="18">
        <v>0</v>
      </c>
      <c r="I771" s="18">
        <v>0</v>
      </c>
      <c r="J771" s="18">
        <v>0</v>
      </c>
      <c r="K771" s="18">
        <v>0</v>
      </c>
      <c r="L771" s="18">
        <v>0</v>
      </c>
      <c r="M771" s="18">
        <v>0</v>
      </c>
      <c r="N771" s="18">
        <v>0</v>
      </c>
      <c r="O771" s="18">
        <v>0</v>
      </c>
    </row>
    <row r="772" spans="1:15" x14ac:dyDescent="0.25">
      <c r="A772" s="18">
        <v>2013</v>
      </c>
      <c r="B772" s="18">
        <v>63710000</v>
      </c>
      <c r="C772" s="18" t="s">
        <v>10</v>
      </c>
      <c r="D772" s="18" t="str">
        <f>+VLOOKUP(B772,MAPPING!A:C,3,FALSE)</f>
        <v>TAXES</v>
      </c>
      <c r="E772" s="18">
        <v>-2348</v>
      </c>
      <c r="F772" s="18">
        <v>-2248</v>
      </c>
      <c r="G772" s="18">
        <v>-2148</v>
      </c>
      <c r="H772" s="18">
        <v>-2048</v>
      </c>
      <c r="I772" s="18">
        <v>-1948</v>
      </c>
      <c r="J772" s="18">
        <v>-1848</v>
      </c>
      <c r="K772" s="18">
        <v>-1748</v>
      </c>
      <c r="L772" s="18">
        <v>-1648</v>
      </c>
      <c r="M772" s="18">
        <v>-1548</v>
      </c>
      <c r="N772" s="18">
        <v>-1448</v>
      </c>
      <c r="O772" s="18">
        <v>-1348</v>
      </c>
    </row>
    <row r="773" spans="1:15" x14ac:dyDescent="0.25">
      <c r="A773" s="18">
        <v>2013</v>
      </c>
      <c r="B773" s="18">
        <v>63780000</v>
      </c>
      <c r="C773" s="18" t="s">
        <v>166</v>
      </c>
      <c r="D773" s="18" t="str">
        <f>+VLOOKUP(B773,MAPPING!A:C,3,FALSE)</f>
        <v>TAXES</v>
      </c>
      <c r="E773" s="18">
        <v>420.26</v>
      </c>
      <c r="F773" s="18">
        <v>520.26</v>
      </c>
      <c r="G773" s="18">
        <v>620.26</v>
      </c>
      <c r="H773" s="18">
        <v>720.26</v>
      </c>
      <c r="I773" s="18">
        <v>820.26</v>
      </c>
      <c r="J773" s="18">
        <v>920.26</v>
      </c>
      <c r="K773" s="18">
        <v>1020.26</v>
      </c>
      <c r="L773" s="18">
        <v>1120.26</v>
      </c>
      <c r="M773" s="18">
        <v>1220.26</v>
      </c>
      <c r="N773" s="18">
        <v>1320.26</v>
      </c>
      <c r="O773" s="18">
        <v>1420.26</v>
      </c>
    </row>
    <row r="774" spans="1:15" x14ac:dyDescent="0.25">
      <c r="A774" s="18">
        <v>2013</v>
      </c>
      <c r="B774" s="18">
        <v>64110000</v>
      </c>
      <c r="C774" s="18" t="s">
        <v>167</v>
      </c>
      <c r="D774" s="18" t="str">
        <f>+VLOOKUP(B774,MAPPING!A:C,3,FALSE)</f>
        <v>WAGES</v>
      </c>
      <c r="E774" s="18">
        <v>96652.81</v>
      </c>
      <c r="F774" s="18">
        <v>96752.81</v>
      </c>
      <c r="G774" s="18">
        <v>96852.81</v>
      </c>
      <c r="H774" s="18">
        <v>96952.81</v>
      </c>
      <c r="I774" s="18">
        <v>97052.81</v>
      </c>
      <c r="J774" s="18">
        <v>97152.81</v>
      </c>
      <c r="K774" s="18">
        <v>97252.81</v>
      </c>
      <c r="L774" s="18">
        <v>97352.81</v>
      </c>
      <c r="M774" s="18">
        <v>97452.81</v>
      </c>
      <c r="N774" s="18">
        <v>97552.81</v>
      </c>
      <c r="O774" s="18">
        <v>97652.81</v>
      </c>
    </row>
    <row r="775" spans="1:15" x14ac:dyDescent="0.25">
      <c r="A775" s="18">
        <v>2013</v>
      </c>
      <c r="B775" s="18">
        <v>64110010</v>
      </c>
      <c r="C775" s="18" t="s">
        <v>168</v>
      </c>
      <c r="D775" s="18" t="str">
        <f>+VLOOKUP(B775,MAPPING!A:C,3,FALSE)</f>
        <v>WAGES</v>
      </c>
      <c r="E775" s="18">
        <v>1483.34</v>
      </c>
      <c r="F775" s="18">
        <v>1583.34</v>
      </c>
      <c r="G775" s="18">
        <v>1683.34</v>
      </c>
      <c r="H775" s="18">
        <v>1783.34</v>
      </c>
      <c r="I775" s="18">
        <v>1883.34</v>
      </c>
      <c r="J775" s="18">
        <v>1983.34</v>
      </c>
      <c r="K775" s="18">
        <v>2083.34</v>
      </c>
      <c r="L775" s="18">
        <v>2183.34</v>
      </c>
      <c r="M775" s="18">
        <v>2283.34</v>
      </c>
      <c r="N775" s="18">
        <v>2383.34</v>
      </c>
      <c r="O775" s="18">
        <v>2483.34</v>
      </c>
    </row>
    <row r="776" spans="1:15" x14ac:dyDescent="0.25">
      <c r="A776" s="18">
        <v>2013</v>
      </c>
      <c r="B776" s="18">
        <v>64110050</v>
      </c>
      <c r="C776" s="18" t="s">
        <v>563</v>
      </c>
      <c r="D776" s="18" t="str">
        <f>+VLOOKUP(B776,MAPPING!A:C,3,FALSE)</f>
        <v>WAGES</v>
      </c>
      <c r="E776" s="18">
        <v>0</v>
      </c>
      <c r="F776" s="18">
        <v>0</v>
      </c>
      <c r="G776" s="18">
        <v>0</v>
      </c>
      <c r="H776" s="18">
        <v>0</v>
      </c>
      <c r="I776" s="18">
        <v>0</v>
      </c>
      <c r="J776" s="18">
        <v>0</v>
      </c>
      <c r="K776" s="18">
        <v>0</v>
      </c>
      <c r="L776" s="18">
        <v>0</v>
      </c>
      <c r="M776" s="18">
        <v>0</v>
      </c>
      <c r="N776" s="18">
        <v>0</v>
      </c>
      <c r="O776" s="18">
        <v>0</v>
      </c>
    </row>
    <row r="777" spans="1:15" x14ac:dyDescent="0.25">
      <c r="A777" s="18">
        <v>2013</v>
      </c>
      <c r="B777" s="18">
        <v>64110100</v>
      </c>
      <c r="C777" s="18" t="s">
        <v>169</v>
      </c>
      <c r="D777" s="18" t="str">
        <f>+VLOOKUP(B777,MAPPING!A:C,3,FALSE)</f>
        <v>WAGES</v>
      </c>
      <c r="E777" s="18">
        <v>0</v>
      </c>
      <c r="F777" s="18">
        <v>0</v>
      </c>
      <c r="G777" s="18">
        <v>0</v>
      </c>
      <c r="H777" s="18">
        <v>0</v>
      </c>
      <c r="I777" s="18">
        <v>0</v>
      </c>
      <c r="J777" s="18">
        <v>0</v>
      </c>
      <c r="K777" s="18">
        <v>0</v>
      </c>
      <c r="L777" s="18">
        <v>0</v>
      </c>
      <c r="M777" s="18">
        <v>0</v>
      </c>
      <c r="N777" s="18">
        <v>0</v>
      </c>
      <c r="O777" s="18">
        <v>0</v>
      </c>
    </row>
    <row r="778" spans="1:15" x14ac:dyDescent="0.25">
      <c r="A778" s="18">
        <v>2013</v>
      </c>
      <c r="B778" s="18">
        <v>64120000</v>
      </c>
      <c r="C778" s="18" t="s">
        <v>566</v>
      </c>
      <c r="D778" s="18" t="str">
        <f>+VLOOKUP(B778,MAPPING!A:C,3,FALSE)</f>
        <v>WAGES</v>
      </c>
      <c r="E778" s="18">
        <v>0</v>
      </c>
      <c r="F778" s="18">
        <v>0</v>
      </c>
      <c r="G778" s="18">
        <v>0</v>
      </c>
      <c r="H778" s="18">
        <v>0</v>
      </c>
      <c r="I778" s="18">
        <v>0</v>
      </c>
      <c r="J778" s="18">
        <v>0</v>
      </c>
      <c r="K778" s="18">
        <v>0</v>
      </c>
      <c r="L778" s="18">
        <v>0</v>
      </c>
      <c r="M778" s="18">
        <v>0</v>
      </c>
      <c r="N778" s="18">
        <v>0</v>
      </c>
      <c r="O778" s="18">
        <v>0</v>
      </c>
    </row>
    <row r="779" spans="1:15" x14ac:dyDescent="0.25">
      <c r="A779" s="18">
        <v>2013</v>
      </c>
      <c r="B779" s="18">
        <v>64140000</v>
      </c>
      <c r="C779" s="18" t="s">
        <v>170</v>
      </c>
      <c r="D779" s="18" t="str">
        <f>+VLOOKUP(B779,MAPPING!A:C,3,FALSE)</f>
        <v>WAGES</v>
      </c>
      <c r="E779" s="18">
        <v>754.42</v>
      </c>
      <c r="F779" s="18">
        <v>854.42</v>
      </c>
      <c r="G779" s="18">
        <v>954.42</v>
      </c>
      <c r="H779" s="18">
        <v>1054.42</v>
      </c>
      <c r="I779" s="18">
        <v>1154.42</v>
      </c>
      <c r="J779" s="18">
        <v>1254.42</v>
      </c>
      <c r="K779" s="18">
        <v>1354.42</v>
      </c>
      <c r="L779" s="18">
        <v>1454.42</v>
      </c>
      <c r="M779" s="18">
        <v>1554.42</v>
      </c>
      <c r="N779" s="18">
        <v>1654.42</v>
      </c>
      <c r="O779" s="18">
        <v>1754.42</v>
      </c>
    </row>
    <row r="780" spans="1:15" x14ac:dyDescent="0.25">
      <c r="A780" s="18">
        <v>2013</v>
      </c>
      <c r="B780" s="18">
        <v>64140200</v>
      </c>
      <c r="C780" s="18" t="s">
        <v>567</v>
      </c>
      <c r="D780" s="18" t="str">
        <f>+VLOOKUP(B780,MAPPING!A:C,3,FALSE)</f>
        <v>WAGES</v>
      </c>
      <c r="E780" s="18">
        <v>0</v>
      </c>
      <c r="F780" s="18">
        <v>0</v>
      </c>
      <c r="G780" s="18">
        <v>0</v>
      </c>
      <c r="H780" s="18">
        <v>0</v>
      </c>
      <c r="I780" s="18">
        <v>0</v>
      </c>
      <c r="J780" s="18">
        <v>0</v>
      </c>
      <c r="K780" s="18">
        <v>0</v>
      </c>
      <c r="L780" s="18">
        <v>0</v>
      </c>
      <c r="M780" s="18">
        <v>0</v>
      </c>
      <c r="N780" s="18">
        <v>0</v>
      </c>
      <c r="O780" s="18">
        <v>0</v>
      </c>
    </row>
    <row r="781" spans="1:15" x14ac:dyDescent="0.25">
      <c r="A781" s="18">
        <v>2013</v>
      </c>
      <c r="B781" s="18">
        <v>64141000</v>
      </c>
      <c r="C781" s="18" t="s">
        <v>171</v>
      </c>
      <c r="D781" s="18" t="str">
        <f>+VLOOKUP(B781,MAPPING!A:C,3,FALSE)</f>
        <v>WAGES</v>
      </c>
      <c r="E781" s="18">
        <v>0</v>
      </c>
      <c r="F781" s="18">
        <v>0</v>
      </c>
      <c r="G781" s="18">
        <v>0</v>
      </c>
      <c r="H781" s="18">
        <v>0</v>
      </c>
      <c r="I781" s="18">
        <v>0</v>
      </c>
      <c r="J781" s="18">
        <v>0</v>
      </c>
      <c r="K781" s="18">
        <v>0</v>
      </c>
      <c r="L781" s="18">
        <v>0</v>
      </c>
      <c r="M781" s="18">
        <v>0</v>
      </c>
      <c r="N781" s="18">
        <v>0</v>
      </c>
      <c r="O781" s="18">
        <v>0</v>
      </c>
    </row>
    <row r="782" spans="1:15" x14ac:dyDescent="0.25">
      <c r="A782" s="18">
        <v>2013</v>
      </c>
      <c r="B782" s="18">
        <v>64142000</v>
      </c>
      <c r="C782" s="18" t="s">
        <v>172</v>
      </c>
      <c r="D782" s="18" t="str">
        <f>+VLOOKUP(B782,MAPPING!A:C,3,FALSE)</f>
        <v>WAGES</v>
      </c>
      <c r="E782" s="18">
        <v>0</v>
      </c>
      <c r="F782" s="18">
        <v>0</v>
      </c>
      <c r="G782" s="18">
        <v>0</v>
      </c>
      <c r="H782" s="18">
        <v>0</v>
      </c>
      <c r="I782" s="18">
        <v>0</v>
      </c>
      <c r="J782" s="18">
        <v>0</v>
      </c>
      <c r="K782" s="18">
        <v>0</v>
      </c>
      <c r="L782" s="18">
        <v>0</v>
      </c>
      <c r="M782" s="18">
        <v>0</v>
      </c>
      <c r="N782" s="18">
        <v>0</v>
      </c>
      <c r="O782" s="18">
        <v>0</v>
      </c>
    </row>
    <row r="783" spans="1:15" x14ac:dyDescent="0.25">
      <c r="A783" s="18">
        <v>2013</v>
      </c>
      <c r="B783" s="18">
        <v>64143000</v>
      </c>
      <c r="C783" s="18" t="s">
        <v>173</v>
      </c>
      <c r="D783" s="18" t="str">
        <f>+VLOOKUP(B783,MAPPING!A:C,3,FALSE)</f>
        <v>WAGES</v>
      </c>
      <c r="E783" s="18">
        <v>0</v>
      </c>
      <c r="F783" s="18">
        <v>0</v>
      </c>
      <c r="G783" s="18">
        <v>0</v>
      </c>
      <c r="H783" s="18">
        <v>0</v>
      </c>
      <c r="I783" s="18">
        <v>0</v>
      </c>
      <c r="J783" s="18">
        <v>0</v>
      </c>
      <c r="K783" s="18">
        <v>0</v>
      </c>
      <c r="L783" s="18">
        <v>0</v>
      </c>
      <c r="M783" s="18">
        <v>0</v>
      </c>
      <c r="N783" s="18">
        <v>0</v>
      </c>
      <c r="O783" s="18">
        <v>0</v>
      </c>
    </row>
    <row r="784" spans="1:15" x14ac:dyDescent="0.25">
      <c r="A784" s="18">
        <v>2013</v>
      </c>
      <c r="B784" s="18">
        <v>64144000</v>
      </c>
      <c r="C784" s="18" t="s">
        <v>174</v>
      </c>
      <c r="D784" s="18" t="str">
        <f>+VLOOKUP(B784,MAPPING!A:C,3,FALSE)</f>
        <v>WAGES</v>
      </c>
      <c r="E784" s="18">
        <v>300</v>
      </c>
      <c r="F784" s="18">
        <v>400</v>
      </c>
      <c r="G784" s="18">
        <v>500</v>
      </c>
      <c r="H784" s="18">
        <v>600</v>
      </c>
      <c r="I784" s="18">
        <v>700</v>
      </c>
      <c r="J784" s="18">
        <v>800</v>
      </c>
      <c r="K784" s="18">
        <v>900</v>
      </c>
      <c r="L784" s="18">
        <v>1000</v>
      </c>
      <c r="M784" s="18">
        <v>1100</v>
      </c>
      <c r="N784" s="18">
        <v>1200</v>
      </c>
      <c r="O784" s="18">
        <v>1300</v>
      </c>
    </row>
    <row r="785" spans="1:15" x14ac:dyDescent="0.25">
      <c r="A785" s="18">
        <v>2013</v>
      </c>
      <c r="B785" s="18">
        <v>64145000</v>
      </c>
      <c r="C785" s="18" t="s">
        <v>458</v>
      </c>
      <c r="D785" s="18" t="str">
        <f>+VLOOKUP(B785,MAPPING!A:C,3,FALSE)</f>
        <v>WAGES</v>
      </c>
      <c r="E785" s="18">
        <v>0</v>
      </c>
      <c r="F785" s="18">
        <v>0</v>
      </c>
      <c r="G785" s="18">
        <v>0</v>
      </c>
      <c r="H785" s="18">
        <v>0</v>
      </c>
      <c r="I785" s="18">
        <v>0</v>
      </c>
      <c r="J785" s="18">
        <v>0</v>
      </c>
      <c r="K785" s="18">
        <v>0</v>
      </c>
      <c r="L785" s="18">
        <v>0</v>
      </c>
      <c r="M785" s="18">
        <v>0</v>
      </c>
      <c r="N785" s="18">
        <v>0</v>
      </c>
      <c r="O785" s="18">
        <v>0</v>
      </c>
    </row>
    <row r="786" spans="1:15" x14ac:dyDescent="0.25">
      <c r="A786" s="18">
        <v>2013</v>
      </c>
      <c r="B786" s="18">
        <v>64150000</v>
      </c>
      <c r="C786" s="18" t="s">
        <v>175</v>
      </c>
      <c r="D786" s="18" t="str">
        <f>+VLOOKUP(B786,MAPPING!A:C,3,FALSE)</f>
        <v>WAGES</v>
      </c>
      <c r="E786" s="18">
        <v>-109208.57</v>
      </c>
      <c r="F786" s="18">
        <v>-109108.57</v>
      </c>
      <c r="G786" s="18">
        <v>-109008.57</v>
      </c>
      <c r="H786" s="18">
        <v>-108908.57</v>
      </c>
      <c r="I786" s="18">
        <v>-108808.57</v>
      </c>
      <c r="J786" s="18">
        <v>-108708.57</v>
      </c>
      <c r="K786" s="18">
        <v>-108608.57</v>
      </c>
      <c r="L786" s="18">
        <v>-108508.57</v>
      </c>
      <c r="M786" s="18">
        <v>-108408.57</v>
      </c>
      <c r="N786" s="18">
        <v>-108308.57</v>
      </c>
      <c r="O786" s="18">
        <v>-108208.57</v>
      </c>
    </row>
    <row r="787" spans="1:15" x14ac:dyDescent="0.25">
      <c r="A787" s="18">
        <v>2013</v>
      </c>
      <c r="B787" s="18">
        <v>64510000</v>
      </c>
      <c r="C787" s="18" t="s">
        <v>12</v>
      </c>
      <c r="D787" s="18" t="str">
        <f>+VLOOKUP(B787,MAPPING!A:C,3,FALSE)</f>
        <v>SOCIAL SECURITY CONTRIBUTIONS</v>
      </c>
      <c r="E787" s="18">
        <v>30180.57</v>
      </c>
      <c r="F787" s="18">
        <v>30280.57</v>
      </c>
      <c r="G787" s="18">
        <v>30380.57</v>
      </c>
      <c r="H787" s="18">
        <v>30480.57</v>
      </c>
      <c r="I787" s="18">
        <v>30580.57</v>
      </c>
      <c r="J787" s="18">
        <v>30680.57</v>
      </c>
      <c r="K787" s="18">
        <v>30780.57</v>
      </c>
      <c r="L787" s="18">
        <v>30880.57</v>
      </c>
      <c r="M787" s="18">
        <v>30980.57</v>
      </c>
      <c r="N787" s="18">
        <v>31080.57</v>
      </c>
      <c r="O787" s="18">
        <v>31180.57</v>
      </c>
    </row>
    <row r="788" spans="1:15" x14ac:dyDescent="0.25">
      <c r="A788" s="18">
        <v>2013</v>
      </c>
      <c r="B788" s="18">
        <v>64512000</v>
      </c>
      <c r="C788" s="18" t="s">
        <v>568</v>
      </c>
      <c r="D788" s="18" t="str">
        <f>+VLOOKUP(B788,MAPPING!A:C,3,FALSE)</f>
        <v>SOCIAL SECURITY CONTRIBUTIONS</v>
      </c>
      <c r="E788" s="18">
        <v>0</v>
      </c>
      <c r="F788" s="18">
        <v>0</v>
      </c>
      <c r="G788" s="18">
        <v>0</v>
      </c>
      <c r="H788" s="18">
        <v>0</v>
      </c>
      <c r="I788" s="18">
        <v>0</v>
      </c>
      <c r="J788" s="18">
        <v>0</v>
      </c>
      <c r="K788" s="18">
        <v>0</v>
      </c>
      <c r="L788" s="18">
        <v>0</v>
      </c>
      <c r="M788" s="18">
        <v>0</v>
      </c>
      <c r="N788" s="18">
        <v>0</v>
      </c>
      <c r="O788" s="18">
        <v>0</v>
      </c>
    </row>
    <row r="789" spans="1:15" x14ac:dyDescent="0.25">
      <c r="A789" s="18">
        <v>2013</v>
      </c>
      <c r="B789" s="18">
        <v>64521000</v>
      </c>
      <c r="C789" s="18" t="s">
        <v>594</v>
      </c>
      <c r="D789" s="18" t="str">
        <f>+VLOOKUP(B789,MAPPING!A:C,3,FALSE)</f>
        <v>SOCIAL SECURITY CONTRIBUTIONS</v>
      </c>
      <c r="E789" s="18">
        <v>0</v>
      </c>
      <c r="F789" s="18">
        <v>0</v>
      </c>
      <c r="G789" s="18">
        <v>0</v>
      </c>
      <c r="H789" s="18">
        <v>0</v>
      </c>
      <c r="I789" s="18">
        <v>0</v>
      </c>
      <c r="J789" s="18">
        <v>0</v>
      </c>
      <c r="K789" s="18">
        <v>0</v>
      </c>
      <c r="L789" s="18">
        <v>0</v>
      </c>
      <c r="M789" s="18">
        <v>0</v>
      </c>
      <c r="N789" s="18">
        <v>0</v>
      </c>
      <c r="O789" s="18">
        <v>0</v>
      </c>
    </row>
    <row r="790" spans="1:15" x14ac:dyDescent="0.25">
      <c r="A790" s="18">
        <v>2013</v>
      </c>
      <c r="B790" s="18">
        <v>64522000</v>
      </c>
      <c r="C790" s="18" t="s">
        <v>9</v>
      </c>
      <c r="D790" s="18" t="str">
        <f>+VLOOKUP(B790,MAPPING!A:C,3,FALSE)</f>
        <v>SOCIAL SECURITY CONTRIBUTIONS</v>
      </c>
      <c r="E790" s="18">
        <v>936.66</v>
      </c>
      <c r="F790" s="18">
        <v>1036.6599999999999</v>
      </c>
      <c r="G790" s="18">
        <v>1136.6599999999999</v>
      </c>
      <c r="H790" s="18">
        <v>1236.6599999999999</v>
      </c>
      <c r="I790" s="18">
        <v>1336.6599999999999</v>
      </c>
      <c r="J790" s="18">
        <v>1436.6599999999999</v>
      </c>
      <c r="K790" s="18">
        <v>1536.6599999999999</v>
      </c>
      <c r="L790" s="18">
        <v>1636.6599999999999</v>
      </c>
      <c r="M790" s="18">
        <v>1736.6599999999999</v>
      </c>
      <c r="N790" s="18">
        <v>1836.6599999999999</v>
      </c>
      <c r="O790" s="18">
        <v>1936.6599999999999</v>
      </c>
    </row>
    <row r="791" spans="1:15" x14ac:dyDescent="0.25">
      <c r="A791" s="18">
        <v>2013</v>
      </c>
      <c r="B791" s="18">
        <v>64522200</v>
      </c>
      <c r="C791" s="18" t="s">
        <v>569</v>
      </c>
      <c r="D791" s="18" t="str">
        <f>+VLOOKUP(B791,MAPPING!A:C,3,FALSE)</f>
        <v>SOCIAL SECURITY CONTRIBUTIONS</v>
      </c>
      <c r="E791" s="18">
        <v>0</v>
      </c>
      <c r="F791" s="18">
        <v>0</v>
      </c>
      <c r="G791" s="18">
        <v>0</v>
      </c>
      <c r="H791" s="18">
        <v>0</v>
      </c>
      <c r="I791" s="18">
        <v>0</v>
      </c>
      <c r="J791" s="18">
        <v>0</v>
      </c>
      <c r="K791" s="18">
        <v>0</v>
      </c>
      <c r="L791" s="18">
        <v>0</v>
      </c>
      <c r="M791" s="18">
        <v>0</v>
      </c>
      <c r="N791" s="18">
        <v>0</v>
      </c>
      <c r="O791" s="18">
        <v>0</v>
      </c>
    </row>
    <row r="792" spans="1:15" x14ac:dyDescent="0.25">
      <c r="A792" s="18">
        <v>2013</v>
      </c>
      <c r="B792" s="18">
        <v>64531000</v>
      </c>
      <c r="C792" s="18" t="s">
        <v>596</v>
      </c>
      <c r="D792" s="18" t="str">
        <f>+VLOOKUP(B792,MAPPING!A:C,3,FALSE)</f>
        <v>SOCIAL SECURITY CONTRIBUTIONS</v>
      </c>
      <c r="E792" s="18">
        <v>3180.7</v>
      </c>
      <c r="F792" s="18">
        <v>3280.7</v>
      </c>
      <c r="G792" s="18">
        <v>3380.7</v>
      </c>
      <c r="H792" s="18">
        <v>3480.7</v>
      </c>
      <c r="I792" s="18">
        <v>3580.7</v>
      </c>
      <c r="J792" s="18">
        <v>3680.7</v>
      </c>
      <c r="K792" s="18">
        <v>3780.7</v>
      </c>
      <c r="L792" s="18">
        <v>3880.7</v>
      </c>
      <c r="M792" s="18">
        <v>3980.7</v>
      </c>
      <c r="N792" s="18">
        <v>4080.7</v>
      </c>
      <c r="O792" s="18">
        <v>4180.7</v>
      </c>
    </row>
    <row r="793" spans="1:15" x14ac:dyDescent="0.25">
      <c r="A793" s="18">
        <v>2013</v>
      </c>
      <c r="B793" s="18">
        <v>64531200</v>
      </c>
      <c r="C793" s="18" t="s">
        <v>597</v>
      </c>
      <c r="D793" s="18" t="str">
        <f>+VLOOKUP(B793,MAPPING!A:C,3,FALSE)</f>
        <v>SOCIAL SECURITY CONTRIBUTIONS</v>
      </c>
      <c r="E793" s="18">
        <v>0</v>
      </c>
      <c r="F793" s="18">
        <v>0</v>
      </c>
      <c r="G793" s="18">
        <v>0</v>
      </c>
      <c r="H793" s="18">
        <v>0</v>
      </c>
      <c r="I793" s="18">
        <v>0</v>
      </c>
      <c r="J793" s="18">
        <v>0</v>
      </c>
      <c r="K793" s="18">
        <v>0</v>
      </c>
      <c r="L793" s="18">
        <v>0</v>
      </c>
      <c r="M793" s="18">
        <v>0</v>
      </c>
      <c r="N793" s="18">
        <v>0</v>
      </c>
      <c r="O793" s="18">
        <v>0</v>
      </c>
    </row>
    <row r="794" spans="1:15" x14ac:dyDescent="0.25">
      <c r="A794" s="18">
        <v>2013</v>
      </c>
      <c r="B794" s="18">
        <v>64532000</v>
      </c>
      <c r="C794" s="18" t="s">
        <v>596</v>
      </c>
      <c r="D794" s="18" t="str">
        <f>+VLOOKUP(B794,MAPPING!A:C,3,FALSE)</f>
        <v>SOCIAL SECURITY CONTRIBUTIONS</v>
      </c>
      <c r="E794" s="18">
        <v>7462.99</v>
      </c>
      <c r="F794" s="18">
        <v>7562.99</v>
      </c>
      <c r="G794" s="18">
        <v>7662.99</v>
      </c>
      <c r="H794" s="18">
        <v>7762.99</v>
      </c>
      <c r="I794" s="18">
        <v>7862.99</v>
      </c>
      <c r="J794" s="18">
        <v>7962.99</v>
      </c>
      <c r="K794" s="18">
        <v>8062.99</v>
      </c>
      <c r="L794" s="18">
        <v>8162.99</v>
      </c>
      <c r="M794" s="18">
        <v>8262.99</v>
      </c>
      <c r="N794" s="18">
        <v>8362.99</v>
      </c>
      <c r="O794" s="18">
        <v>8462.99</v>
      </c>
    </row>
    <row r="795" spans="1:15" x14ac:dyDescent="0.25">
      <c r="A795" s="18">
        <v>2013</v>
      </c>
      <c r="B795" s="18">
        <v>64532200</v>
      </c>
      <c r="C795" s="18" t="s">
        <v>597</v>
      </c>
      <c r="D795" s="18" t="str">
        <f>+VLOOKUP(B795,MAPPING!A:C,3,FALSE)</f>
        <v>SOCIAL SECURITY CONTRIBUTIONS</v>
      </c>
      <c r="E795" s="18">
        <v>0</v>
      </c>
      <c r="F795" s="18">
        <v>0</v>
      </c>
      <c r="G795" s="18">
        <v>0</v>
      </c>
      <c r="H795" s="18">
        <v>0</v>
      </c>
      <c r="I795" s="18">
        <v>0</v>
      </c>
      <c r="J795" s="18">
        <v>0</v>
      </c>
      <c r="K795" s="18">
        <v>0</v>
      </c>
      <c r="L795" s="18">
        <v>0</v>
      </c>
      <c r="M795" s="18">
        <v>0</v>
      </c>
      <c r="N795" s="18">
        <v>0</v>
      </c>
      <c r="O795" s="18">
        <v>0</v>
      </c>
    </row>
    <row r="796" spans="1:15" x14ac:dyDescent="0.25">
      <c r="A796" s="18">
        <v>2013</v>
      </c>
      <c r="B796" s="18">
        <v>64540000</v>
      </c>
      <c r="C796" s="18" t="s">
        <v>7</v>
      </c>
      <c r="D796" s="18" t="str">
        <f>+VLOOKUP(B796,MAPPING!A:C,3,FALSE)</f>
        <v>SOCIAL SECURITY CONTRIBUTIONS</v>
      </c>
      <c r="E796" s="18">
        <v>3750.38</v>
      </c>
      <c r="F796" s="18">
        <v>3850.38</v>
      </c>
      <c r="G796" s="18">
        <v>3950.38</v>
      </c>
      <c r="H796" s="18">
        <v>4050.38</v>
      </c>
      <c r="I796" s="18">
        <v>4150.38</v>
      </c>
      <c r="J796" s="18">
        <v>4250.38</v>
      </c>
      <c r="K796" s="18">
        <v>4350.38</v>
      </c>
      <c r="L796" s="18">
        <v>4450.38</v>
      </c>
      <c r="M796" s="18">
        <v>4550.38</v>
      </c>
      <c r="N796" s="18">
        <v>4650.38</v>
      </c>
      <c r="O796" s="18">
        <v>4750.38</v>
      </c>
    </row>
    <row r="797" spans="1:15" x14ac:dyDescent="0.25">
      <c r="A797" s="18">
        <v>2013</v>
      </c>
      <c r="B797" s="18">
        <v>64550000</v>
      </c>
      <c r="C797" s="18" t="s">
        <v>176</v>
      </c>
      <c r="D797" s="18" t="str">
        <f>+VLOOKUP(B797,MAPPING!A:C,3,FALSE)</f>
        <v>SOCIAL SECURITY CONTRIBUTIONS</v>
      </c>
      <c r="E797" s="18">
        <v>-51844</v>
      </c>
      <c r="F797" s="18">
        <v>-51744</v>
      </c>
      <c r="G797" s="18">
        <v>-51644</v>
      </c>
      <c r="H797" s="18">
        <v>-51544</v>
      </c>
      <c r="I797" s="18">
        <v>-51444</v>
      </c>
      <c r="J797" s="18">
        <v>-51344</v>
      </c>
      <c r="K797" s="18">
        <v>-51244</v>
      </c>
      <c r="L797" s="18">
        <v>-51144</v>
      </c>
      <c r="M797" s="18">
        <v>-51044</v>
      </c>
      <c r="N797" s="18">
        <v>-50944</v>
      </c>
      <c r="O797" s="18">
        <v>-50844</v>
      </c>
    </row>
    <row r="798" spans="1:15" x14ac:dyDescent="0.25">
      <c r="A798" s="18">
        <v>2013</v>
      </c>
      <c r="B798" s="18">
        <v>64580000</v>
      </c>
      <c r="C798" s="18" t="s">
        <v>8</v>
      </c>
      <c r="D798" s="18" t="str">
        <f>+VLOOKUP(B798,MAPPING!A:C,3,FALSE)</f>
        <v>SOCIAL SECURITY CONTRIBUTIONS</v>
      </c>
      <c r="E798" s="18">
        <v>2721.44</v>
      </c>
      <c r="F798" s="18">
        <v>2821.44</v>
      </c>
      <c r="G798" s="18">
        <v>2921.44</v>
      </c>
      <c r="H798" s="18">
        <v>3021.44</v>
      </c>
      <c r="I798" s="18">
        <v>3121.44</v>
      </c>
      <c r="J798" s="18">
        <v>3221.44</v>
      </c>
      <c r="K798" s="18">
        <v>3321.44</v>
      </c>
      <c r="L798" s="18">
        <v>3421.44</v>
      </c>
      <c r="M798" s="18">
        <v>3521.44</v>
      </c>
      <c r="N798" s="18">
        <v>3621.44</v>
      </c>
      <c r="O798" s="18">
        <v>3721.44</v>
      </c>
    </row>
    <row r="799" spans="1:15" x14ac:dyDescent="0.25">
      <c r="A799" s="18">
        <v>2013</v>
      </c>
      <c r="B799" s="18">
        <v>64582000</v>
      </c>
      <c r="C799" s="18" t="s">
        <v>570</v>
      </c>
      <c r="D799" s="18" t="str">
        <f>+VLOOKUP(B799,MAPPING!A:C,3,FALSE)</f>
        <v>SOCIAL SECURITY CONTRIBUTIONS</v>
      </c>
      <c r="E799" s="18">
        <v>0</v>
      </c>
      <c r="F799" s="18">
        <v>0</v>
      </c>
      <c r="G799" s="18">
        <v>0</v>
      </c>
      <c r="H799" s="18">
        <v>0</v>
      </c>
      <c r="I799" s="18">
        <v>0</v>
      </c>
      <c r="J799" s="18">
        <v>0</v>
      </c>
      <c r="K799" s="18">
        <v>0</v>
      </c>
      <c r="L799" s="18">
        <v>0</v>
      </c>
      <c r="M799" s="18">
        <v>0</v>
      </c>
      <c r="N799" s="18">
        <v>0</v>
      </c>
      <c r="O799" s="18">
        <v>0</v>
      </c>
    </row>
    <row r="800" spans="1:15" x14ac:dyDescent="0.25">
      <c r="A800" s="18">
        <v>2013</v>
      </c>
      <c r="B800" s="18">
        <v>64600000</v>
      </c>
      <c r="C800" s="18" t="s">
        <v>612</v>
      </c>
      <c r="D800" s="18" t="str">
        <f>+VLOOKUP(B800,MAPPING!A:C,3,FALSE)</f>
        <v>SOCIAL SECURITY CONTRIBUTIONS</v>
      </c>
      <c r="E800" s="18">
        <v>0</v>
      </c>
      <c r="F800" s="18">
        <v>0</v>
      </c>
      <c r="G800" s="18">
        <v>0</v>
      </c>
      <c r="H800" s="18">
        <v>0</v>
      </c>
      <c r="I800" s="18">
        <v>0</v>
      </c>
      <c r="J800" s="18">
        <v>0</v>
      </c>
      <c r="K800" s="18">
        <v>0</v>
      </c>
      <c r="L800" s="18">
        <v>0</v>
      </c>
      <c r="M800" s="18">
        <v>0</v>
      </c>
      <c r="N800" s="18">
        <v>0</v>
      </c>
      <c r="O800" s="18">
        <v>0</v>
      </c>
    </row>
    <row r="801" spans="1:15" x14ac:dyDescent="0.25">
      <c r="A801" s="18">
        <v>2013</v>
      </c>
      <c r="B801" s="18">
        <v>64710000</v>
      </c>
      <c r="C801" s="18" t="s">
        <v>177</v>
      </c>
      <c r="D801" s="18" t="str">
        <f>+VLOOKUP(B801,MAPPING!A:C,3,FALSE)</f>
        <v>SOCIAL SECURITY CONTRIBUTIONS</v>
      </c>
      <c r="E801" s="18">
        <v>1766</v>
      </c>
      <c r="F801" s="18">
        <v>1866</v>
      </c>
      <c r="G801" s="18">
        <v>1966</v>
      </c>
      <c r="H801" s="18">
        <v>2066</v>
      </c>
      <c r="I801" s="18">
        <v>2166</v>
      </c>
      <c r="J801" s="18">
        <v>2266</v>
      </c>
      <c r="K801" s="18">
        <v>2366</v>
      </c>
      <c r="L801" s="18">
        <v>2466</v>
      </c>
      <c r="M801" s="18">
        <v>2566</v>
      </c>
      <c r="N801" s="18">
        <v>2666</v>
      </c>
      <c r="O801" s="18">
        <v>2766</v>
      </c>
    </row>
    <row r="802" spans="1:15" x14ac:dyDescent="0.25">
      <c r="A802" s="18">
        <v>2013</v>
      </c>
      <c r="B802" s="18">
        <v>64720000</v>
      </c>
      <c r="C802" s="18" t="s">
        <v>178</v>
      </c>
      <c r="D802" s="18" t="str">
        <f>+VLOOKUP(B802,MAPPING!A:C,3,FALSE)</f>
        <v>SOCIAL SECURITY CONTRIBUTIONS</v>
      </c>
      <c r="E802" s="18">
        <v>0</v>
      </c>
      <c r="F802" s="18">
        <v>0</v>
      </c>
      <c r="G802" s="18">
        <v>0</v>
      </c>
      <c r="H802" s="18">
        <v>0</v>
      </c>
      <c r="I802" s="18">
        <v>0</v>
      </c>
      <c r="J802" s="18">
        <v>0</v>
      </c>
      <c r="K802" s="18">
        <v>0</v>
      </c>
      <c r="L802" s="18">
        <v>0</v>
      </c>
      <c r="M802" s="18">
        <v>0</v>
      </c>
      <c r="N802" s="18">
        <v>0</v>
      </c>
      <c r="O802" s="18">
        <v>0</v>
      </c>
    </row>
    <row r="803" spans="1:15" x14ac:dyDescent="0.25">
      <c r="A803" s="18">
        <v>2013</v>
      </c>
      <c r="B803" s="18">
        <v>64750000</v>
      </c>
      <c r="C803" s="18" t="s">
        <v>179</v>
      </c>
      <c r="D803" s="18" t="str">
        <f>+VLOOKUP(B803,MAPPING!A:C,3,FALSE)</f>
        <v>SOCIAL SECURITY CONTRIBUTIONS</v>
      </c>
      <c r="E803" s="18">
        <v>0</v>
      </c>
      <c r="F803" s="18">
        <v>0</v>
      </c>
      <c r="G803" s="18">
        <v>0</v>
      </c>
      <c r="H803" s="18">
        <v>0</v>
      </c>
      <c r="I803" s="18">
        <v>0</v>
      </c>
      <c r="J803" s="18">
        <v>0</v>
      </c>
      <c r="K803" s="18">
        <v>0</v>
      </c>
      <c r="L803" s="18">
        <v>0</v>
      </c>
      <c r="M803" s="18">
        <v>0</v>
      </c>
      <c r="N803" s="18">
        <v>0</v>
      </c>
      <c r="O803" s="18">
        <v>0</v>
      </c>
    </row>
    <row r="804" spans="1:15" x14ac:dyDescent="0.25">
      <c r="A804" s="18">
        <v>2013</v>
      </c>
      <c r="B804" s="18">
        <v>64810000</v>
      </c>
      <c r="C804" s="18" t="s">
        <v>180</v>
      </c>
      <c r="D804" s="18" t="str">
        <f>+VLOOKUP(B804,MAPPING!A:C,3,FALSE)</f>
        <v>SOCIAL SECURITY CONTRIBUTIONS</v>
      </c>
      <c r="E804" s="18">
        <v>-5890</v>
      </c>
      <c r="F804" s="18">
        <v>-5790</v>
      </c>
      <c r="G804" s="18">
        <v>-5690</v>
      </c>
      <c r="H804" s="18">
        <v>-5590</v>
      </c>
      <c r="I804" s="18">
        <v>-5490</v>
      </c>
      <c r="J804" s="18">
        <v>-5390</v>
      </c>
      <c r="K804" s="18">
        <v>-5290</v>
      </c>
      <c r="L804" s="18">
        <v>-5190</v>
      </c>
      <c r="M804" s="18">
        <v>-5090</v>
      </c>
      <c r="N804" s="18">
        <v>-4990</v>
      </c>
      <c r="O804" s="18">
        <v>-4890</v>
      </c>
    </row>
    <row r="805" spans="1:15" x14ac:dyDescent="0.25">
      <c r="A805" s="18">
        <v>2013</v>
      </c>
      <c r="B805" s="18">
        <v>65160000</v>
      </c>
      <c r="C805" s="18" t="s">
        <v>181</v>
      </c>
      <c r="D805" s="18" t="str">
        <f>+VLOOKUP(B805,MAPPING!A:C,3,FALSE)</f>
        <v>NON AFFECTE</v>
      </c>
      <c r="E805" s="18">
        <v>0</v>
      </c>
      <c r="F805" s="18">
        <v>0</v>
      </c>
      <c r="G805" s="18">
        <v>0</v>
      </c>
      <c r="H805" s="18">
        <v>0</v>
      </c>
      <c r="I805" s="18">
        <v>0</v>
      </c>
      <c r="J805" s="18">
        <v>0</v>
      </c>
      <c r="K805" s="18">
        <v>0</v>
      </c>
      <c r="L805" s="18">
        <v>0</v>
      </c>
      <c r="M805" s="18">
        <v>0</v>
      </c>
      <c r="N805" s="18">
        <v>0</v>
      </c>
      <c r="O805" s="18">
        <v>0</v>
      </c>
    </row>
    <row r="806" spans="1:15" x14ac:dyDescent="0.25">
      <c r="A806" s="18">
        <v>2013</v>
      </c>
      <c r="B806" s="18">
        <v>65400000</v>
      </c>
      <c r="C806" s="18" t="s">
        <v>182</v>
      </c>
      <c r="D806" s="18" t="str">
        <f>+VLOOKUP(B806,MAPPING!A:C,3,FALSE)</f>
        <v>PROVISION EBITDA</v>
      </c>
      <c r="E806" s="18">
        <v>11808.47</v>
      </c>
      <c r="F806" s="18">
        <v>11908.47</v>
      </c>
      <c r="G806" s="18">
        <v>12008.47</v>
      </c>
      <c r="H806" s="18">
        <v>12108.47</v>
      </c>
      <c r="I806" s="18">
        <v>12208.47</v>
      </c>
      <c r="J806" s="18">
        <v>12308.47</v>
      </c>
      <c r="K806" s="18">
        <v>12408.47</v>
      </c>
      <c r="L806" s="18">
        <v>12508.47</v>
      </c>
      <c r="M806" s="18">
        <v>12608.47</v>
      </c>
      <c r="N806" s="18">
        <v>12708.47</v>
      </c>
      <c r="O806" s="18">
        <v>12808.47</v>
      </c>
    </row>
    <row r="807" spans="1:15" x14ac:dyDescent="0.25">
      <c r="A807" s="18">
        <v>2013</v>
      </c>
      <c r="B807" s="18">
        <v>65800000</v>
      </c>
      <c r="C807" s="18" t="s">
        <v>183</v>
      </c>
      <c r="D807" s="18" t="str">
        <f>+VLOOKUP(B807,MAPPING!A:C,3,FALSE)</f>
        <v>EXCEPTIONAL ITEMS</v>
      </c>
      <c r="E807" s="18">
        <v>206.38</v>
      </c>
      <c r="F807" s="18">
        <v>306.38</v>
      </c>
      <c r="G807" s="18">
        <v>406.38</v>
      </c>
      <c r="H807" s="18">
        <v>506.38</v>
      </c>
      <c r="I807" s="18">
        <v>606.38</v>
      </c>
      <c r="J807" s="18">
        <v>706.38</v>
      </c>
      <c r="K807" s="18">
        <v>806.38</v>
      </c>
      <c r="L807" s="18">
        <v>906.38</v>
      </c>
      <c r="M807" s="18">
        <v>1006.38</v>
      </c>
      <c r="N807" s="18">
        <v>1106.3800000000001</v>
      </c>
      <c r="O807" s="18">
        <v>1206.3800000000001</v>
      </c>
    </row>
    <row r="808" spans="1:15" x14ac:dyDescent="0.25">
      <c r="A808" s="18">
        <v>2013</v>
      </c>
      <c r="B808" s="18">
        <v>66116050</v>
      </c>
      <c r="C808" s="18" t="s">
        <v>184</v>
      </c>
      <c r="D808" s="18" t="str">
        <f>+VLOOKUP(B808,MAPPING!A:C,3,FALSE)</f>
        <v>FINANCIAL RESULT</v>
      </c>
      <c r="E808" s="18">
        <v>0</v>
      </c>
      <c r="F808" s="18">
        <v>0</v>
      </c>
      <c r="G808" s="18">
        <v>0</v>
      </c>
      <c r="H808" s="18">
        <v>0</v>
      </c>
      <c r="I808" s="18">
        <v>0</v>
      </c>
      <c r="J808" s="18">
        <v>0</v>
      </c>
      <c r="K808" s="18">
        <v>0</v>
      </c>
      <c r="L808" s="18">
        <v>0</v>
      </c>
      <c r="M808" s="18">
        <v>0</v>
      </c>
      <c r="N808" s="18">
        <v>0</v>
      </c>
      <c r="O808" s="18">
        <v>0</v>
      </c>
    </row>
    <row r="809" spans="1:15" x14ac:dyDescent="0.25">
      <c r="A809" s="18">
        <v>2013</v>
      </c>
      <c r="B809" s="18">
        <v>66116060</v>
      </c>
      <c r="C809" s="18" t="s">
        <v>185</v>
      </c>
      <c r="D809" s="18" t="str">
        <f>+VLOOKUP(B809,MAPPING!A:C,3,FALSE)</f>
        <v>FINANCIAL RESULT</v>
      </c>
      <c r="E809" s="18">
        <v>0</v>
      </c>
      <c r="F809" s="18">
        <v>0</v>
      </c>
      <c r="G809" s="18">
        <v>0</v>
      </c>
      <c r="H809" s="18">
        <v>0</v>
      </c>
      <c r="I809" s="18">
        <v>0</v>
      </c>
      <c r="J809" s="18">
        <v>0</v>
      </c>
      <c r="K809" s="18">
        <v>0</v>
      </c>
      <c r="L809" s="18">
        <v>0</v>
      </c>
      <c r="M809" s="18">
        <v>0</v>
      </c>
      <c r="N809" s="18">
        <v>0</v>
      </c>
      <c r="O809" s="18">
        <v>0</v>
      </c>
    </row>
    <row r="810" spans="1:15" x14ac:dyDescent="0.25">
      <c r="A810" s="18">
        <v>2013</v>
      </c>
      <c r="B810" s="18">
        <v>66116100</v>
      </c>
      <c r="C810" s="18" t="s">
        <v>577</v>
      </c>
      <c r="D810" s="18" t="str">
        <f>+VLOOKUP(B810,MAPPING!A:C,3,FALSE)</f>
        <v>FINANCIAL RESULT</v>
      </c>
      <c r="E810" s="18">
        <v>0</v>
      </c>
      <c r="F810" s="18">
        <v>0</v>
      </c>
      <c r="G810" s="18">
        <v>0</v>
      </c>
      <c r="H810" s="18">
        <v>0</v>
      </c>
      <c r="I810" s="18">
        <v>0</v>
      </c>
      <c r="J810" s="18">
        <v>0</v>
      </c>
      <c r="K810" s="18">
        <v>0</v>
      </c>
      <c r="L810" s="18">
        <v>0</v>
      </c>
      <c r="M810" s="18">
        <v>0</v>
      </c>
      <c r="N810" s="18">
        <v>0</v>
      </c>
      <c r="O810" s="18">
        <v>0</v>
      </c>
    </row>
    <row r="811" spans="1:15" x14ac:dyDescent="0.25">
      <c r="A811" s="18">
        <v>2013</v>
      </c>
      <c r="B811" s="18">
        <v>66116200</v>
      </c>
      <c r="C811" s="18" t="s">
        <v>577</v>
      </c>
      <c r="D811" s="18" t="str">
        <f>+VLOOKUP(B811,MAPPING!A:C,3,FALSE)</f>
        <v>FINANCIAL RESULT</v>
      </c>
      <c r="E811" s="18">
        <v>0</v>
      </c>
      <c r="F811" s="18">
        <v>0</v>
      </c>
      <c r="G811" s="18">
        <v>0</v>
      </c>
      <c r="H811" s="18">
        <v>0</v>
      </c>
      <c r="I811" s="18">
        <v>0</v>
      </c>
      <c r="J811" s="18">
        <v>0</v>
      </c>
      <c r="K811" s="18">
        <v>0</v>
      </c>
      <c r="L811" s="18">
        <v>0</v>
      </c>
      <c r="M811" s="18">
        <v>0</v>
      </c>
      <c r="N811" s="18">
        <v>0</v>
      </c>
      <c r="O811" s="18">
        <v>0</v>
      </c>
    </row>
    <row r="812" spans="1:15" x14ac:dyDescent="0.25">
      <c r="A812" s="18">
        <v>2013</v>
      </c>
      <c r="B812" s="18">
        <v>66116300</v>
      </c>
      <c r="C812" s="18" t="s">
        <v>578</v>
      </c>
      <c r="D812" s="18" t="str">
        <f>+VLOOKUP(B812,MAPPING!A:C,3,FALSE)</f>
        <v>FINANCIAL RESULT</v>
      </c>
      <c r="E812" s="18">
        <v>0</v>
      </c>
      <c r="F812" s="18">
        <v>0</v>
      </c>
      <c r="G812" s="18">
        <v>0</v>
      </c>
      <c r="H812" s="18">
        <v>0</v>
      </c>
      <c r="I812" s="18">
        <v>0</v>
      </c>
      <c r="J812" s="18">
        <v>0</v>
      </c>
      <c r="K812" s="18">
        <v>0</v>
      </c>
      <c r="L812" s="18">
        <v>0</v>
      </c>
      <c r="M812" s="18">
        <v>0</v>
      </c>
      <c r="N812" s="18">
        <v>0</v>
      </c>
      <c r="O812" s="18">
        <v>0</v>
      </c>
    </row>
    <row r="813" spans="1:15" x14ac:dyDescent="0.25">
      <c r="A813" s="18">
        <v>2013</v>
      </c>
      <c r="B813" s="18">
        <v>66116400</v>
      </c>
      <c r="C813" s="18" t="s">
        <v>586</v>
      </c>
      <c r="D813" s="18" t="str">
        <f>+VLOOKUP(B813,MAPPING!A:C,3,FALSE)</f>
        <v>FINANCIAL RESULT</v>
      </c>
      <c r="E813" s="18">
        <v>0</v>
      </c>
      <c r="F813" s="18">
        <v>0</v>
      </c>
      <c r="G813" s="18">
        <v>0</v>
      </c>
      <c r="H813" s="18">
        <v>0</v>
      </c>
      <c r="I813" s="18">
        <v>0</v>
      </c>
      <c r="J813" s="18">
        <v>0</v>
      </c>
      <c r="K813" s="18">
        <v>0</v>
      </c>
      <c r="L813" s="18">
        <v>0</v>
      </c>
      <c r="M813" s="18">
        <v>0</v>
      </c>
      <c r="N813" s="18">
        <v>0</v>
      </c>
      <c r="O813" s="18">
        <v>0</v>
      </c>
    </row>
    <row r="814" spans="1:15" x14ac:dyDescent="0.25">
      <c r="A814" s="18">
        <v>2013</v>
      </c>
      <c r="B814" s="18">
        <v>66116500</v>
      </c>
      <c r="C814" s="18" t="s">
        <v>579</v>
      </c>
      <c r="D814" s="18" t="str">
        <f>+VLOOKUP(B814,MAPPING!A:C,3,FALSE)</f>
        <v>FINANCIAL RESULT</v>
      </c>
      <c r="E814" s="18">
        <v>0</v>
      </c>
      <c r="F814" s="18">
        <v>0</v>
      </c>
      <c r="G814" s="18">
        <v>0</v>
      </c>
      <c r="H814" s="18">
        <v>0</v>
      </c>
      <c r="I814" s="18">
        <v>0</v>
      </c>
      <c r="J814" s="18">
        <v>0</v>
      </c>
      <c r="K814" s="18">
        <v>0</v>
      </c>
      <c r="L814" s="18">
        <v>0</v>
      </c>
      <c r="M814" s="18">
        <v>0</v>
      </c>
      <c r="N814" s="18">
        <v>0</v>
      </c>
      <c r="O814" s="18">
        <v>0</v>
      </c>
    </row>
    <row r="815" spans="1:15" x14ac:dyDescent="0.25">
      <c r="A815" s="18">
        <v>2013</v>
      </c>
      <c r="B815" s="18">
        <v>66116600</v>
      </c>
      <c r="C815" s="18" t="s">
        <v>590</v>
      </c>
      <c r="D815" s="18" t="str">
        <f>+VLOOKUP(B815,MAPPING!A:C,3,FALSE)</f>
        <v>FINANCIAL RESULT</v>
      </c>
      <c r="E815" s="18">
        <v>0</v>
      </c>
      <c r="F815" s="18">
        <v>0</v>
      </c>
      <c r="G815" s="18">
        <v>0</v>
      </c>
      <c r="H815" s="18">
        <v>0</v>
      </c>
      <c r="I815" s="18">
        <v>0</v>
      </c>
      <c r="J815" s="18">
        <v>0</v>
      </c>
      <c r="K815" s="18">
        <v>0</v>
      </c>
      <c r="L815" s="18">
        <v>0</v>
      </c>
      <c r="M815" s="18">
        <v>0</v>
      </c>
      <c r="N815" s="18">
        <v>0</v>
      </c>
      <c r="O815" s="18">
        <v>0</v>
      </c>
    </row>
    <row r="816" spans="1:15" x14ac:dyDescent="0.25">
      <c r="A816" s="18">
        <v>2013</v>
      </c>
      <c r="B816" s="18">
        <v>66116700</v>
      </c>
      <c r="C816" s="18" t="s">
        <v>591</v>
      </c>
      <c r="D816" s="18" t="str">
        <f>+VLOOKUP(B816,MAPPING!A:C,3,FALSE)</f>
        <v>FINANCIAL RESULT</v>
      </c>
      <c r="E816" s="18">
        <v>0</v>
      </c>
      <c r="F816" s="18">
        <v>0</v>
      </c>
      <c r="G816" s="18">
        <v>0</v>
      </c>
      <c r="H816" s="18">
        <v>0</v>
      </c>
      <c r="I816" s="18">
        <v>0</v>
      </c>
      <c r="J816" s="18">
        <v>0</v>
      </c>
      <c r="K816" s="18">
        <v>0</v>
      </c>
      <c r="L816" s="18">
        <v>0</v>
      </c>
      <c r="M816" s="18">
        <v>0</v>
      </c>
      <c r="N816" s="18">
        <v>0</v>
      </c>
      <c r="O816" s="18">
        <v>0</v>
      </c>
    </row>
    <row r="817" spans="1:15" x14ac:dyDescent="0.25">
      <c r="A817" s="18">
        <v>2013</v>
      </c>
      <c r="B817" s="18">
        <v>66116800</v>
      </c>
      <c r="C817" s="18" t="s">
        <v>580</v>
      </c>
      <c r="D817" s="18" t="str">
        <f>+VLOOKUP(B817,MAPPING!A:C,3,FALSE)</f>
        <v>FINANCIAL RESULT</v>
      </c>
      <c r="E817" s="18">
        <v>0</v>
      </c>
      <c r="F817" s="18">
        <v>0</v>
      </c>
      <c r="G817" s="18">
        <v>0</v>
      </c>
      <c r="H817" s="18">
        <v>0</v>
      </c>
      <c r="I817" s="18">
        <v>0</v>
      </c>
      <c r="J817" s="18">
        <v>0</v>
      </c>
      <c r="K817" s="18">
        <v>0</v>
      </c>
      <c r="L817" s="18">
        <v>0</v>
      </c>
      <c r="M817" s="18">
        <v>0</v>
      </c>
      <c r="N817" s="18">
        <v>0</v>
      </c>
      <c r="O817" s="18">
        <v>0</v>
      </c>
    </row>
    <row r="818" spans="1:15" x14ac:dyDescent="0.25">
      <c r="A818" s="18">
        <v>2013</v>
      </c>
      <c r="B818" s="18">
        <v>66116900</v>
      </c>
      <c r="C818" s="18" t="s">
        <v>587</v>
      </c>
      <c r="D818" s="18" t="str">
        <f>+VLOOKUP(B818,MAPPING!A:C,3,FALSE)</f>
        <v>FINANCIAL RESULT</v>
      </c>
      <c r="E818" s="18">
        <v>0</v>
      </c>
      <c r="F818" s="18">
        <v>0</v>
      </c>
      <c r="G818" s="18">
        <v>0</v>
      </c>
      <c r="H818" s="18">
        <v>0</v>
      </c>
      <c r="I818" s="18">
        <v>0</v>
      </c>
      <c r="J818" s="18">
        <v>0</v>
      </c>
      <c r="K818" s="18">
        <v>0</v>
      </c>
      <c r="L818" s="18">
        <v>0</v>
      </c>
      <c r="M818" s="18">
        <v>0</v>
      </c>
      <c r="N818" s="18">
        <v>0</v>
      </c>
      <c r="O818" s="18">
        <v>0</v>
      </c>
    </row>
    <row r="819" spans="1:15" x14ac:dyDescent="0.25">
      <c r="A819" s="18">
        <v>2013</v>
      </c>
      <c r="B819" s="18">
        <v>66117000</v>
      </c>
      <c r="C819" s="18" t="s">
        <v>592</v>
      </c>
      <c r="D819" s="18" t="str">
        <f>+VLOOKUP(B819,MAPPING!A:C,3,FALSE)</f>
        <v>FINANCIAL RESULT</v>
      </c>
      <c r="E819" s="18">
        <v>-4216.6899999999996</v>
      </c>
      <c r="F819" s="18">
        <v>-4116.6899999999996</v>
      </c>
      <c r="G819" s="18">
        <v>-4016.6899999999996</v>
      </c>
      <c r="H819" s="18">
        <v>-3916.6899999999996</v>
      </c>
      <c r="I819" s="18">
        <v>-3816.6899999999996</v>
      </c>
      <c r="J819" s="18">
        <v>-3716.6899999999996</v>
      </c>
      <c r="K819" s="18">
        <v>-3616.6899999999996</v>
      </c>
      <c r="L819" s="18">
        <v>-3516.6899999999996</v>
      </c>
      <c r="M819" s="18">
        <v>-3416.6899999999996</v>
      </c>
      <c r="N819" s="18">
        <v>-3316.6899999999996</v>
      </c>
      <c r="O819" s="18">
        <v>-3216.6899999999996</v>
      </c>
    </row>
    <row r="820" spans="1:15" x14ac:dyDescent="0.25">
      <c r="A820" s="18">
        <v>2013</v>
      </c>
      <c r="B820" s="18">
        <v>66117100</v>
      </c>
      <c r="C820" s="18" t="s">
        <v>588</v>
      </c>
      <c r="D820" s="18" t="str">
        <f>+VLOOKUP(B820,MAPPING!A:C,3,FALSE)</f>
        <v>FINANCIAL RESULT</v>
      </c>
      <c r="E820" s="18">
        <v>3805.64</v>
      </c>
      <c r="F820" s="18">
        <v>3905.64</v>
      </c>
      <c r="G820" s="18">
        <v>4005.64</v>
      </c>
      <c r="H820" s="18">
        <v>4105.6399999999994</v>
      </c>
      <c r="I820" s="18">
        <v>4205.6399999999994</v>
      </c>
      <c r="J820" s="18">
        <v>4305.6399999999994</v>
      </c>
      <c r="K820" s="18">
        <v>4405.6399999999994</v>
      </c>
      <c r="L820" s="18">
        <v>4505.6399999999994</v>
      </c>
      <c r="M820" s="18">
        <v>4605.6399999999994</v>
      </c>
      <c r="N820" s="18">
        <v>4705.6399999999994</v>
      </c>
      <c r="O820" s="18">
        <v>4805.6399999999994</v>
      </c>
    </row>
    <row r="821" spans="1:15" x14ac:dyDescent="0.25">
      <c r="A821" s="18">
        <v>2013</v>
      </c>
      <c r="B821" s="18">
        <v>66118000</v>
      </c>
      <c r="C821" s="18" t="s">
        <v>564</v>
      </c>
      <c r="D821" s="18" t="str">
        <f>+VLOOKUP(B821,MAPPING!A:C,3,FALSE)</f>
        <v>FINANCIAL RESULT</v>
      </c>
      <c r="E821" s="18">
        <v>0</v>
      </c>
      <c r="F821" s="18">
        <v>0</v>
      </c>
      <c r="G821" s="18">
        <v>0</v>
      </c>
      <c r="H821" s="18">
        <v>0</v>
      </c>
      <c r="I821" s="18">
        <v>0</v>
      </c>
      <c r="J821" s="18">
        <v>0</v>
      </c>
      <c r="K821" s="18">
        <v>0</v>
      </c>
      <c r="L821" s="18">
        <v>0</v>
      </c>
      <c r="M821" s="18">
        <v>0</v>
      </c>
      <c r="N821" s="18">
        <v>0</v>
      </c>
      <c r="O821" s="18">
        <v>0</v>
      </c>
    </row>
    <row r="822" spans="1:15" x14ac:dyDescent="0.25">
      <c r="A822" s="18">
        <v>2013</v>
      </c>
      <c r="B822" s="18">
        <v>66150000</v>
      </c>
      <c r="C822" s="18" t="s">
        <v>186</v>
      </c>
      <c r="D822" s="18" t="str">
        <f>+VLOOKUP(B822,MAPPING!A:C,3,FALSE)</f>
        <v>FINANCIAL RESULT</v>
      </c>
      <c r="E822" s="18">
        <v>0</v>
      </c>
      <c r="F822" s="18">
        <v>0</v>
      </c>
      <c r="G822" s="18">
        <v>0</v>
      </c>
      <c r="H822" s="18">
        <v>0</v>
      </c>
      <c r="I822" s="18">
        <v>0</v>
      </c>
      <c r="J822" s="18">
        <v>0</v>
      </c>
      <c r="K822" s="18">
        <v>0</v>
      </c>
      <c r="L822" s="18">
        <v>0</v>
      </c>
      <c r="M822" s="18">
        <v>0</v>
      </c>
      <c r="N822" s="18">
        <v>0</v>
      </c>
      <c r="O822" s="18">
        <v>0</v>
      </c>
    </row>
    <row r="823" spans="1:15" x14ac:dyDescent="0.25">
      <c r="A823" s="18">
        <v>2013</v>
      </c>
      <c r="B823" s="18">
        <v>66160000</v>
      </c>
      <c r="C823" s="18" t="s">
        <v>187</v>
      </c>
      <c r="D823" s="18" t="str">
        <f>+VLOOKUP(B823,MAPPING!A:C,3,FALSE)</f>
        <v>FINANCIAL RESULT</v>
      </c>
      <c r="E823" s="18">
        <v>0</v>
      </c>
      <c r="F823" s="18">
        <v>0</v>
      </c>
      <c r="G823" s="18">
        <v>0</v>
      </c>
      <c r="H823" s="18">
        <v>0</v>
      </c>
      <c r="I823" s="18">
        <v>0</v>
      </c>
      <c r="J823" s="18">
        <v>0</v>
      </c>
      <c r="K823" s="18">
        <v>0</v>
      </c>
      <c r="L823" s="18">
        <v>0</v>
      </c>
      <c r="M823" s="18">
        <v>0</v>
      </c>
      <c r="N823" s="18">
        <v>0</v>
      </c>
      <c r="O823" s="18">
        <v>0</v>
      </c>
    </row>
    <row r="824" spans="1:15" x14ac:dyDescent="0.25">
      <c r="A824" s="18">
        <v>2013</v>
      </c>
      <c r="B824" s="18">
        <v>66161000</v>
      </c>
      <c r="C824" s="18" t="s">
        <v>188</v>
      </c>
      <c r="D824" s="18" t="str">
        <f>+VLOOKUP(B824,MAPPING!A:C,3,FALSE)</f>
        <v>FINANCIAL RESULT</v>
      </c>
      <c r="E824" s="18">
        <v>0</v>
      </c>
      <c r="F824" s="18">
        <v>0</v>
      </c>
      <c r="G824" s="18">
        <v>0</v>
      </c>
      <c r="H824" s="18">
        <v>0</v>
      </c>
      <c r="I824" s="18">
        <v>0</v>
      </c>
      <c r="J824" s="18">
        <v>0</v>
      </c>
      <c r="K824" s="18">
        <v>0</v>
      </c>
      <c r="L824" s="18">
        <v>0</v>
      </c>
      <c r="M824" s="18">
        <v>0</v>
      </c>
      <c r="N824" s="18">
        <v>0</v>
      </c>
      <c r="O824" s="18">
        <v>0</v>
      </c>
    </row>
    <row r="825" spans="1:15" x14ac:dyDescent="0.25">
      <c r="A825" s="18">
        <v>2013</v>
      </c>
      <c r="B825" s="18">
        <v>66180000</v>
      </c>
      <c r="C825" s="18" t="s">
        <v>189</v>
      </c>
      <c r="D825" s="18" t="str">
        <f>+VLOOKUP(B825,MAPPING!A:C,3,FALSE)</f>
        <v>FINANCIAL RESULT</v>
      </c>
      <c r="E825" s="18">
        <v>0</v>
      </c>
      <c r="F825" s="18">
        <v>0</v>
      </c>
      <c r="G825" s="18">
        <v>0</v>
      </c>
      <c r="H825" s="18">
        <v>0</v>
      </c>
      <c r="I825" s="18">
        <v>0</v>
      </c>
      <c r="J825" s="18">
        <v>0</v>
      </c>
      <c r="K825" s="18">
        <v>0</v>
      </c>
      <c r="L825" s="18">
        <v>0</v>
      </c>
      <c r="M825" s="18">
        <v>0</v>
      </c>
      <c r="N825" s="18">
        <v>0</v>
      </c>
      <c r="O825" s="18">
        <v>0</v>
      </c>
    </row>
    <row r="826" spans="1:15" x14ac:dyDescent="0.25">
      <c r="A826" s="18">
        <v>2013</v>
      </c>
      <c r="B826" s="18">
        <v>66500000</v>
      </c>
      <c r="C826" s="18" t="s">
        <v>190</v>
      </c>
      <c r="D826" s="18" t="str">
        <f>+VLOOKUP(B826,MAPPING!A:C,3,FALSE)</f>
        <v>FINANCIAL RESULT</v>
      </c>
      <c r="E826" s="18">
        <v>6378.02</v>
      </c>
      <c r="F826" s="18">
        <v>6478.02</v>
      </c>
      <c r="G826" s="18">
        <v>6578.02</v>
      </c>
      <c r="H826" s="18">
        <v>6678.02</v>
      </c>
      <c r="I826" s="18">
        <v>6778.02</v>
      </c>
      <c r="J826" s="18">
        <v>6878.02</v>
      </c>
      <c r="K826" s="18">
        <v>6978.02</v>
      </c>
      <c r="L826" s="18">
        <v>7078.02</v>
      </c>
      <c r="M826" s="18">
        <v>7178.02</v>
      </c>
      <c r="N826" s="18">
        <v>7278.02</v>
      </c>
      <c r="O826" s="18">
        <v>7378.02</v>
      </c>
    </row>
    <row r="827" spans="1:15" x14ac:dyDescent="0.25">
      <c r="A827" s="18">
        <v>2013</v>
      </c>
      <c r="B827" s="18">
        <v>66600000</v>
      </c>
      <c r="C827" s="18" t="s">
        <v>191</v>
      </c>
      <c r="D827" s="18" t="str">
        <f>+VLOOKUP(B827,MAPPING!A:C,3,FALSE)</f>
        <v>FINANCIAL RESULT</v>
      </c>
      <c r="E827" s="18">
        <v>5674.82</v>
      </c>
      <c r="F827" s="18">
        <v>5774.82</v>
      </c>
      <c r="G827" s="18">
        <v>5874.82</v>
      </c>
      <c r="H827" s="18">
        <v>5974.82</v>
      </c>
      <c r="I827" s="18">
        <v>6074.82</v>
      </c>
      <c r="J827" s="18">
        <v>6174.82</v>
      </c>
      <c r="K827" s="18">
        <v>6274.82</v>
      </c>
      <c r="L827" s="18">
        <v>6374.82</v>
      </c>
      <c r="M827" s="18">
        <v>6474.82</v>
      </c>
      <c r="N827" s="18">
        <v>6574.82</v>
      </c>
      <c r="O827" s="18">
        <v>6674.82</v>
      </c>
    </row>
    <row r="828" spans="1:15" x14ac:dyDescent="0.25">
      <c r="A828" s="18">
        <v>2013</v>
      </c>
      <c r="B828" s="18">
        <v>66880000</v>
      </c>
      <c r="C828" s="18" t="s">
        <v>192</v>
      </c>
      <c r="D828" s="18" t="str">
        <f>+VLOOKUP(B828,MAPPING!A:C,3,FALSE)</f>
        <v>FINANCIAL RESULT</v>
      </c>
      <c r="E828" s="18">
        <v>0</v>
      </c>
      <c r="F828" s="18">
        <v>0</v>
      </c>
      <c r="G828" s="18">
        <v>0</v>
      </c>
      <c r="H828" s="18">
        <v>0</v>
      </c>
      <c r="I828" s="18">
        <v>0</v>
      </c>
      <c r="J828" s="18">
        <v>0</v>
      </c>
      <c r="K828" s="18">
        <v>0</v>
      </c>
      <c r="L828" s="18">
        <v>0</v>
      </c>
      <c r="M828" s="18">
        <v>0</v>
      </c>
      <c r="N828" s="18">
        <v>0</v>
      </c>
      <c r="O828" s="18">
        <v>0</v>
      </c>
    </row>
    <row r="829" spans="1:15" x14ac:dyDescent="0.25">
      <c r="A829" s="18">
        <v>2013</v>
      </c>
      <c r="B829" s="18">
        <v>67100000</v>
      </c>
      <c r="C829" s="18" t="s">
        <v>193</v>
      </c>
      <c r="D829" s="18" t="str">
        <f>+VLOOKUP(B829,MAPPING!A:C,3,FALSE)</f>
        <v>EXCEPTIONAL ITEMS</v>
      </c>
      <c r="E829" s="18">
        <v>0</v>
      </c>
      <c r="F829" s="18">
        <v>0</v>
      </c>
      <c r="G829" s="18">
        <v>0</v>
      </c>
      <c r="H829" s="18">
        <v>0</v>
      </c>
      <c r="I829" s="18">
        <v>0</v>
      </c>
      <c r="J829" s="18">
        <v>0</v>
      </c>
      <c r="K829" s="18">
        <v>0</v>
      </c>
      <c r="L829" s="18">
        <v>0</v>
      </c>
      <c r="M829" s="18">
        <v>0</v>
      </c>
      <c r="N829" s="18">
        <v>0</v>
      </c>
      <c r="O829" s="18">
        <v>0</v>
      </c>
    </row>
    <row r="830" spans="1:15" x14ac:dyDescent="0.25">
      <c r="A830" s="18">
        <v>2013</v>
      </c>
      <c r="B830" s="18">
        <v>67110000</v>
      </c>
      <c r="C830" s="18" t="s">
        <v>194</v>
      </c>
      <c r="D830" s="18" t="str">
        <f>+VLOOKUP(B830,MAPPING!A:C,3,FALSE)</f>
        <v>EXCEPTIONAL ITEMS</v>
      </c>
      <c r="E830" s="18">
        <v>539.44000000000005</v>
      </c>
      <c r="F830" s="18">
        <v>639.44000000000005</v>
      </c>
      <c r="G830" s="18">
        <v>739.44</v>
      </c>
      <c r="H830" s="18">
        <v>839.44</v>
      </c>
      <c r="I830" s="18">
        <v>939.44</v>
      </c>
      <c r="J830" s="18">
        <v>1039.44</v>
      </c>
      <c r="K830" s="18">
        <v>1139.44</v>
      </c>
      <c r="L830" s="18">
        <v>1239.44</v>
      </c>
      <c r="M830" s="18">
        <v>1339.44</v>
      </c>
      <c r="N830" s="18">
        <v>1439.44</v>
      </c>
      <c r="O830" s="18">
        <v>1539.44</v>
      </c>
    </row>
    <row r="831" spans="1:15" x14ac:dyDescent="0.25">
      <c r="A831" s="18">
        <v>2013</v>
      </c>
      <c r="B831" s="18">
        <v>67120000</v>
      </c>
      <c r="C831" s="18" t="s">
        <v>195</v>
      </c>
      <c r="D831" s="18" t="str">
        <f>+VLOOKUP(B831,MAPPING!A:C,3,FALSE)</f>
        <v>EXCEPTIONAL ITEMS</v>
      </c>
      <c r="E831" s="18">
        <v>0</v>
      </c>
      <c r="F831" s="18">
        <v>0</v>
      </c>
      <c r="G831" s="18">
        <v>0</v>
      </c>
      <c r="H831" s="18">
        <v>0</v>
      </c>
      <c r="I831" s="18">
        <v>0</v>
      </c>
      <c r="J831" s="18">
        <v>0</v>
      </c>
      <c r="K831" s="18">
        <v>0</v>
      </c>
      <c r="L831" s="18">
        <v>0</v>
      </c>
      <c r="M831" s="18">
        <v>0</v>
      </c>
      <c r="N831" s="18">
        <v>0</v>
      </c>
      <c r="O831" s="18">
        <v>0</v>
      </c>
    </row>
    <row r="832" spans="1:15" x14ac:dyDescent="0.25">
      <c r="A832" s="18">
        <v>2013</v>
      </c>
      <c r="B832" s="18">
        <v>67121000</v>
      </c>
      <c r="C832" s="18" t="s">
        <v>196</v>
      </c>
      <c r="D832" s="18" t="str">
        <f>+VLOOKUP(B832,MAPPING!A:C,3,FALSE)</f>
        <v>EXCEPTIONAL ITEMS</v>
      </c>
      <c r="E832" s="18">
        <v>0</v>
      </c>
      <c r="F832" s="18">
        <v>0</v>
      </c>
      <c r="G832" s="18">
        <v>0</v>
      </c>
      <c r="H832" s="18">
        <v>0</v>
      </c>
      <c r="I832" s="18">
        <v>0</v>
      </c>
      <c r="J832" s="18">
        <v>0</v>
      </c>
      <c r="K832" s="18">
        <v>0</v>
      </c>
      <c r="L832" s="18">
        <v>0</v>
      </c>
      <c r="M832" s="18">
        <v>0</v>
      </c>
      <c r="N832" s="18">
        <v>0</v>
      </c>
      <c r="O832" s="18">
        <v>0</v>
      </c>
    </row>
    <row r="833" spans="1:15" x14ac:dyDescent="0.25">
      <c r="A833" s="18">
        <v>2013</v>
      </c>
      <c r="B833" s="18">
        <v>67170000</v>
      </c>
      <c r="C833" s="18" t="s">
        <v>197</v>
      </c>
      <c r="D833" s="18" t="str">
        <f>+VLOOKUP(B833,MAPPING!A:C,3,FALSE)</f>
        <v>EXCEPTIONAL ITEMS</v>
      </c>
      <c r="E833" s="18">
        <v>0</v>
      </c>
      <c r="F833" s="18">
        <v>0</v>
      </c>
      <c r="G833" s="18">
        <v>0</v>
      </c>
      <c r="H833" s="18">
        <v>0</v>
      </c>
      <c r="I833" s="18">
        <v>0</v>
      </c>
      <c r="J833" s="18">
        <v>0</v>
      </c>
      <c r="K833" s="18">
        <v>0</v>
      </c>
      <c r="L833" s="18">
        <v>0</v>
      </c>
      <c r="M833" s="18">
        <v>0</v>
      </c>
      <c r="N833" s="18">
        <v>0</v>
      </c>
      <c r="O833" s="18">
        <v>0</v>
      </c>
    </row>
    <row r="834" spans="1:15" x14ac:dyDescent="0.25">
      <c r="A834" s="18">
        <v>2013</v>
      </c>
      <c r="B834" s="18">
        <v>67180000</v>
      </c>
      <c r="C834" s="18" t="s">
        <v>198</v>
      </c>
      <c r="D834" s="18" t="str">
        <f>+VLOOKUP(B834,MAPPING!A:C,3,FALSE)</f>
        <v>EXCEPTIONAL ITEMS</v>
      </c>
      <c r="E834" s="18">
        <v>0</v>
      </c>
      <c r="F834" s="18">
        <v>0</v>
      </c>
      <c r="G834" s="18">
        <v>0</v>
      </c>
      <c r="H834" s="18">
        <v>0</v>
      </c>
      <c r="I834" s="18">
        <v>0</v>
      </c>
      <c r="J834" s="18">
        <v>0</v>
      </c>
      <c r="K834" s="18">
        <v>0</v>
      </c>
      <c r="L834" s="18">
        <v>0</v>
      </c>
      <c r="M834" s="18">
        <v>0</v>
      </c>
      <c r="N834" s="18">
        <v>0</v>
      </c>
      <c r="O834" s="18">
        <v>0</v>
      </c>
    </row>
    <row r="835" spans="1:15" x14ac:dyDescent="0.25">
      <c r="A835" s="18">
        <v>2013</v>
      </c>
      <c r="B835" s="18">
        <v>67185000</v>
      </c>
      <c r="C835" s="18" t="s">
        <v>199</v>
      </c>
      <c r="D835" s="18" t="str">
        <f>+VLOOKUP(B835,MAPPING!A:C,3,FALSE)</f>
        <v>EXCEPTIONAL ITEMS</v>
      </c>
      <c r="E835" s="18">
        <v>0</v>
      </c>
      <c r="F835" s="18">
        <v>0</v>
      </c>
      <c r="G835" s="18">
        <v>0</v>
      </c>
      <c r="H835" s="18">
        <v>0</v>
      </c>
      <c r="I835" s="18">
        <v>0</v>
      </c>
      <c r="J835" s="18">
        <v>0</v>
      </c>
      <c r="K835" s="18">
        <v>0</v>
      </c>
      <c r="L835" s="18">
        <v>0</v>
      </c>
      <c r="M835" s="18">
        <v>0</v>
      </c>
      <c r="N835" s="18">
        <v>0</v>
      </c>
      <c r="O835" s="18">
        <v>0</v>
      </c>
    </row>
    <row r="836" spans="1:15" x14ac:dyDescent="0.25">
      <c r="A836" s="18">
        <v>2013</v>
      </c>
      <c r="B836" s="18">
        <v>67500000</v>
      </c>
      <c r="C836" s="18" t="s">
        <v>200</v>
      </c>
      <c r="D836" s="18" t="str">
        <f>+VLOOKUP(B836,MAPPING!A:C,3,FALSE)</f>
        <v>EXCEPTIONAL ITEMS</v>
      </c>
      <c r="E836" s="18">
        <v>0</v>
      </c>
      <c r="F836" s="18">
        <v>0</v>
      </c>
      <c r="G836" s="18">
        <v>0</v>
      </c>
      <c r="H836" s="18">
        <v>0</v>
      </c>
      <c r="I836" s="18">
        <v>0</v>
      </c>
      <c r="J836" s="18">
        <v>0</v>
      </c>
      <c r="K836" s="18">
        <v>0</v>
      </c>
      <c r="L836" s="18">
        <v>0</v>
      </c>
      <c r="M836" s="18">
        <v>0</v>
      </c>
      <c r="N836" s="18">
        <v>0</v>
      </c>
      <c r="O836" s="18">
        <v>0</v>
      </c>
    </row>
    <row r="837" spans="1:15" x14ac:dyDescent="0.25">
      <c r="A837" s="18">
        <v>2013</v>
      </c>
      <c r="B837" s="18">
        <v>67560000</v>
      </c>
      <c r="C837" s="18" t="s">
        <v>201</v>
      </c>
      <c r="D837" s="18" t="str">
        <f>+VLOOKUP(B837,MAPPING!A:C,3,FALSE)</f>
        <v>EXCEPTIONAL ITEMS</v>
      </c>
      <c r="E837" s="18">
        <v>0</v>
      </c>
      <c r="F837" s="18">
        <v>0</v>
      </c>
      <c r="G837" s="18">
        <v>0</v>
      </c>
      <c r="H837" s="18">
        <v>0</v>
      </c>
      <c r="I837" s="18">
        <v>0</v>
      </c>
      <c r="J837" s="18">
        <v>0</v>
      </c>
      <c r="K837" s="18">
        <v>0</v>
      </c>
      <c r="L837" s="18">
        <v>0</v>
      </c>
      <c r="M837" s="18">
        <v>0</v>
      </c>
      <c r="N837" s="18">
        <v>0</v>
      </c>
      <c r="O837" s="18">
        <v>0</v>
      </c>
    </row>
    <row r="838" spans="1:15" x14ac:dyDescent="0.25">
      <c r="A838" s="18">
        <v>2013</v>
      </c>
      <c r="B838" s="18">
        <v>68111000</v>
      </c>
      <c r="C838" s="18" t="s">
        <v>202</v>
      </c>
      <c r="D838" s="18" t="str">
        <f>+VLOOKUP(B838,MAPPING!A:C,3,FALSE)</f>
        <v>DA</v>
      </c>
      <c r="E838" s="18">
        <v>99607.57</v>
      </c>
      <c r="F838" s="18">
        <v>99707.57</v>
      </c>
      <c r="G838" s="18">
        <v>99807.57</v>
      </c>
      <c r="H838" s="18">
        <v>99907.57</v>
      </c>
      <c r="I838" s="18">
        <v>100007.57</v>
      </c>
      <c r="J838" s="18">
        <v>100107.57</v>
      </c>
      <c r="K838" s="18">
        <v>100207.57</v>
      </c>
      <c r="L838" s="18">
        <v>100307.57</v>
      </c>
      <c r="M838" s="18">
        <v>100407.57</v>
      </c>
      <c r="N838" s="18">
        <v>100507.57</v>
      </c>
      <c r="O838" s="18">
        <v>100607.57</v>
      </c>
    </row>
    <row r="839" spans="1:15" x14ac:dyDescent="0.25">
      <c r="A839" s="18">
        <v>2013</v>
      </c>
      <c r="B839" s="18">
        <v>68112000</v>
      </c>
      <c r="C839" s="18" t="s">
        <v>203</v>
      </c>
      <c r="D839" s="18" t="str">
        <f>+VLOOKUP(B839,MAPPING!A:C,3,FALSE)</f>
        <v>DA</v>
      </c>
      <c r="E839" s="18">
        <v>45436.28</v>
      </c>
      <c r="F839" s="18">
        <v>45536.28</v>
      </c>
      <c r="G839" s="18">
        <v>45636.28</v>
      </c>
      <c r="H839" s="18">
        <v>45736.28</v>
      </c>
      <c r="I839" s="18">
        <v>45836.28</v>
      </c>
      <c r="J839" s="18">
        <v>45936.28</v>
      </c>
      <c r="K839" s="18">
        <v>46036.28</v>
      </c>
      <c r="L839" s="18">
        <v>46136.28</v>
      </c>
      <c r="M839" s="18">
        <v>46236.28</v>
      </c>
      <c r="N839" s="18">
        <v>46336.28</v>
      </c>
      <c r="O839" s="18">
        <v>46436.28</v>
      </c>
    </row>
    <row r="840" spans="1:15" x14ac:dyDescent="0.25">
      <c r="A840" s="18">
        <v>2013</v>
      </c>
      <c r="B840" s="18">
        <v>68160000</v>
      </c>
      <c r="C840" s="18" t="s">
        <v>204</v>
      </c>
      <c r="D840" s="18" t="str">
        <f>+VLOOKUP(B840,MAPPING!A:C,3,FALSE)</f>
        <v>PROVISION</v>
      </c>
      <c r="E840" s="18">
        <v>0</v>
      </c>
      <c r="F840" s="18">
        <v>0</v>
      </c>
      <c r="G840" s="18">
        <v>0</v>
      </c>
      <c r="H840" s="18">
        <v>0</v>
      </c>
      <c r="I840" s="18">
        <v>0</v>
      </c>
      <c r="J840" s="18">
        <v>0</v>
      </c>
      <c r="K840" s="18">
        <v>0</v>
      </c>
      <c r="L840" s="18">
        <v>0</v>
      </c>
      <c r="M840" s="18">
        <v>0</v>
      </c>
      <c r="N840" s="18">
        <v>0</v>
      </c>
      <c r="O840" s="18">
        <v>0</v>
      </c>
    </row>
    <row r="841" spans="1:15" x14ac:dyDescent="0.25">
      <c r="A841" s="18">
        <v>2013</v>
      </c>
      <c r="B841" s="18">
        <v>68173000</v>
      </c>
      <c r="C841" s="18" t="s">
        <v>205</v>
      </c>
      <c r="D841" s="18" t="str">
        <f>+VLOOKUP(B841,MAPPING!A:C,3,FALSE)</f>
        <v>PROVISION EBITDA</v>
      </c>
      <c r="E841" s="18">
        <v>-36009.14</v>
      </c>
      <c r="F841" s="18">
        <v>-35909.14</v>
      </c>
      <c r="G841" s="18">
        <v>-35809.14</v>
      </c>
      <c r="H841" s="18">
        <v>-35709.14</v>
      </c>
      <c r="I841" s="18">
        <v>-35609.14</v>
      </c>
      <c r="J841" s="18">
        <v>-35509.14</v>
      </c>
      <c r="K841" s="18">
        <v>-35409.14</v>
      </c>
      <c r="L841" s="18">
        <v>-35309.14</v>
      </c>
      <c r="M841" s="18">
        <v>-35209.14</v>
      </c>
      <c r="N841" s="18">
        <v>-35109.14</v>
      </c>
      <c r="O841" s="18">
        <v>-35009.14</v>
      </c>
    </row>
    <row r="842" spans="1:15" x14ac:dyDescent="0.25">
      <c r="A842" s="18">
        <v>2013</v>
      </c>
      <c r="B842" s="18">
        <v>68174000</v>
      </c>
      <c r="C842" s="18" t="s">
        <v>206</v>
      </c>
      <c r="D842" s="18" t="str">
        <f>+VLOOKUP(B842,MAPPING!A:C,3,FALSE)</f>
        <v>PROVISION EBITDA</v>
      </c>
      <c r="E842" s="18">
        <v>10760.36</v>
      </c>
      <c r="F842" s="18">
        <v>10860.36</v>
      </c>
      <c r="G842" s="18">
        <v>10960.36</v>
      </c>
      <c r="H842" s="18">
        <v>11060.36</v>
      </c>
      <c r="I842" s="18">
        <v>11160.36</v>
      </c>
      <c r="J842" s="18">
        <v>11260.36</v>
      </c>
      <c r="K842" s="18">
        <v>11360.36</v>
      </c>
      <c r="L842" s="18">
        <v>11460.36</v>
      </c>
      <c r="M842" s="18">
        <v>11560.36</v>
      </c>
      <c r="N842" s="18">
        <v>11660.36</v>
      </c>
      <c r="O842" s="18">
        <v>11760.36</v>
      </c>
    </row>
    <row r="843" spans="1:15" x14ac:dyDescent="0.25">
      <c r="A843" s="18">
        <v>2013</v>
      </c>
      <c r="B843" s="18">
        <v>68650000</v>
      </c>
      <c r="C843" s="18" t="s">
        <v>207</v>
      </c>
      <c r="D843" s="18" t="str">
        <f>+VLOOKUP(B843,MAPPING!A:C,3,FALSE)</f>
        <v>FINANCIAL RESULT PROV</v>
      </c>
      <c r="E843" s="18">
        <v>2079.54</v>
      </c>
      <c r="F843" s="18">
        <v>2179.54</v>
      </c>
      <c r="G843" s="18">
        <v>2279.54</v>
      </c>
      <c r="H843" s="18">
        <v>2379.54</v>
      </c>
      <c r="I843" s="18">
        <v>2479.54</v>
      </c>
      <c r="J843" s="18">
        <v>2579.54</v>
      </c>
      <c r="K843" s="18">
        <v>2679.54</v>
      </c>
      <c r="L843" s="18">
        <v>2779.54</v>
      </c>
      <c r="M843" s="18">
        <v>2879.54</v>
      </c>
      <c r="N843" s="18">
        <v>2979.54</v>
      </c>
      <c r="O843" s="18">
        <v>3079.54</v>
      </c>
    </row>
    <row r="844" spans="1:15" x14ac:dyDescent="0.25">
      <c r="A844" s="18">
        <v>2013</v>
      </c>
      <c r="B844" s="18">
        <v>68666200</v>
      </c>
      <c r="C844" s="18" t="s">
        <v>208</v>
      </c>
      <c r="D844" s="18" t="str">
        <f>+VLOOKUP(B844,MAPPING!A:C,3,FALSE)</f>
        <v>FINANCIAL RESULT PROV</v>
      </c>
      <c r="E844" s="18">
        <v>0</v>
      </c>
      <c r="F844" s="18">
        <v>0</v>
      </c>
      <c r="G844" s="18">
        <v>0</v>
      </c>
      <c r="H844" s="18">
        <v>0</v>
      </c>
      <c r="I844" s="18">
        <v>0</v>
      </c>
      <c r="J844" s="18">
        <v>0</v>
      </c>
      <c r="K844" s="18">
        <v>0</v>
      </c>
      <c r="L844" s="18">
        <v>0</v>
      </c>
      <c r="M844" s="18">
        <v>0</v>
      </c>
      <c r="N844" s="18">
        <v>0</v>
      </c>
      <c r="O844" s="18">
        <v>0</v>
      </c>
    </row>
    <row r="845" spans="1:15" x14ac:dyDescent="0.25">
      <c r="A845" s="18">
        <v>2013</v>
      </c>
      <c r="B845" s="18">
        <v>68710000</v>
      </c>
      <c r="C845" s="18" t="s">
        <v>209</v>
      </c>
      <c r="D845" s="18" t="str">
        <f>+VLOOKUP(B845,MAPPING!A:C,3,FALSE)</f>
        <v>EXCEPTIONAL ITEMS PROV</v>
      </c>
      <c r="E845" s="18">
        <v>0</v>
      </c>
      <c r="F845" s="18">
        <v>0</v>
      </c>
      <c r="G845" s="18">
        <v>0</v>
      </c>
      <c r="H845" s="18">
        <v>0</v>
      </c>
      <c r="I845" s="18">
        <v>0</v>
      </c>
      <c r="J845" s="18">
        <v>0</v>
      </c>
      <c r="K845" s="18">
        <v>0</v>
      </c>
      <c r="L845" s="18">
        <v>0</v>
      </c>
      <c r="M845" s="18">
        <v>0</v>
      </c>
      <c r="N845" s="18">
        <v>0</v>
      </c>
      <c r="O845" s="18">
        <v>0</v>
      </c>
    </row>
    <row r="846" spans="1:15" x14ac:dyDescent="0.25">
      <c r="A846" s="18">
        <v>2013</v>
      </c>
      <c r="B846" s="18">
        <v>68721000</v>
      </c>
      <c r="C846" s="18" t="s">
        <v>210</v>
      </c>
      <c r="D846" s="18" t="str">
        <f>+VLOOKUP(B846,MAPPING!A:C,3,FALSE)</f>
        <v>EXCEPTIONAL ITEMS PROV</v>
      </c>
      <c r="E846" s="18">
        <v>0</v>
      </c>
      <c r="F846" s="18">
        <v>0</v>
      </c>
      <c r="G846" s="18">
        <v>0</v>
      </c>
      <c r="H846" s="18">
        <v>0</v>
      </c>
      <c r="I846" s="18">
        <v>0</v>
      </c>
      <c r="J846" s="18">
        <v>0</v>
      </c>
      <c r="K846" s="18">
        <v>0</v>
      </c>
      <c r="L846" s="18">
        <v>0</v>
      </c>
      <c r="M846" s="18">
        <v>0</v>
      </c>
      <c r="N846" s="18">
        <v>0</v>
      </c>
      <c r="O846" s="18">
        <v>0</v>
      </c>
    </row>
    <row r="847" spans="1:15" x14ac:dyDescent="0.25">
      <c r="A847" s="18">
        <v>2013</v>
      </c>
      <c r="B847" s="18">
        <v>68750000</v>
      </c>
      <c r="C847" s="18" t="s">
        <v>211</v>
      </c>
      <c r="D847" s="18" t="str">
        <f>+VLOOKUP(B847,MAPPING!A:C,3,FALSE)</f>
        <v>EXCEPTIONAL ITEMS PROV</v>
      </c>
      <c r="E847" s="18">
        <v>0</v>
      </c>
      <c r="F847" s="18">
        <v>0</v>
      </c>
      <c r="G847" s="18">
        <v>0</v>
      </c>
      <c r="H847" s="18">
        <v>0</v>
      </c>
      <c r="I847" s="18">
        <v>0</v>
      </c>
      <c r="J847" s="18">
        <v>0</v>
      </c>
      <c r="K847" s="18">
        <v>0</v>
      </c>
      <c r="L847" s="18">
        <v>0</v>
      </c>
      <c r="M847" s="18">
        <v>0</v>
      </c>
      <c r="N847" s="18">
        <v>0</v>
      </c>
      <c r="O847" s="18">
        <v>0</v>
      </c>
    </row>
    <row r="848" spans="1:15" x14ac:dyDescent="0.25">
      <c r="A848" s="18">
        <v>2013</v>
      </c>
      <c r="B848" s="18">
        <v>68751000</v>
      </c>
      <c r="C848" s="18" t="s">
        <v>212</v>
      </c>
      <c r="D848" s="18" t="str">
        <f>+VLOOKUP(B848,MAPPING!A:C,3,FALSE)</f>
        <v>EXCEPTIONAL ITEMS PROV</v>
      </c>
      <c r="E848" s="18">
        <v>0</v>
      </c>
      <c r="F848" s="18">
        <v>0</v>
      </c>
      <c r="G848" s="18">
        <v>0</v>
      </c>
      <c r="H848" s="18">
        <v>0</v>
      </c>
      <c r="I848" s="18">
        <v>0</v>
      </c>
      <c r="J848" s="18">
        <v>0</v>
      </c>
      <c r="K848" s="18">
        <v>0</v>
      </c>
      <c r="L848" s="18">
        <v>0</v>
      </c>
      <c r="M848" s="18">
        <v>0</v>
      </c>
      <c r="N848" s="18">
        <v>0</v>
      </c>
      <c r="O848" s="18">
        <v>0</v>
      </c>
    </row>
    <row r="849" spans="1:15" x14ac:dyDescent="0.25">
      <c r="A849" s="18">
        <v>2013</v>
      </c>
      <c r="B849" s="18">
        <v>68760000</v>
      </c>
      <c r="C849" s="18" t="s">
        <v>213</v>
      </c>
      <c r="D849" s="18" t="str">
        <f>+VLOOKUP(B849,MAPPING!A:C,3,FALSE)</f>
        <v>EXCEPTIONAL ITEMS PROV</v>
      </c>
      <c r="E849" s="18">
        <v>0</v>
      </c>
      <c r="F849" s="18">
        <v>0</v>
      </c>
      <c r="G849" s="18">
        <v>0</v>
      </c>
      <c r="H849" s="18">
        <v>0</v>
      </c>
      <c r="I849" s="18">
        <v>0</v>
      </c>
      <c r="J849" s="18">
        <v>0</v>
      </c>
      <c r="K849" s="18">
        <v>0</v>
      </c>
      <c r="L849" s="18">
        <v>0</v>
      </c>
      <c r="M849" s="18">
        <v>0</v>
      </c>
      <c r="N849" s="18">
        <v>0</v>
      </c>
      <c r="O849" s="18">
        <v>0</v>
      </c>
    </row>
    <row r="850" spans="1:15" x14ac:dyDescent="0.25">
      <c r="A850" s="18">
        <v>2013</v>
      </c>
      <c r="B850" s="18">
        <v>69500000</v>
      </c>
      <c r="C850" s="18" t="s">
        <v>214</v>
      </c>
      <c r="D850" s="18" t="str">
        <f>+VLOOKUP(B850,MAPPING!A:C,3,FALSE)</f>
        <v>TAXATION</v>
      </c>
      <c r="E850" s="18">
        <v>-2059309</v>
      </c>
      <c r="F850" s="18">
        <v>-2059209</v>
      </c>
      <c r="G850" s="18">
        <v>-2059109</v>
      </c>
      <c r="H850" s="18">
        <v>-2059009</v>
      </c>
      <c r="I850" s="18">
        <v>-2058909</v>
      </c>
      <c r="J850" s="18">
        <v>-2058809</v>
      </c>
      <c r="K850" s="18">
        <v>-2058709</v>
      </c>
      <c r="L850" s="18">
        <v>-2058609</v>
      </c>
      <c r="M850" s="18">
        <v>-2058509</v>
      </c>
      <c r="N850" s="18">
        <v>-2058409</v>
      </c>
      <c r="O850" s="18">
        <v>-2058309</v>
      </c>
    </row>
    <row r="851" spans="1:15" x14ac:dyDescent="0.25">
      <c r="A851" s="18">
        <v>2013</v>
      </c>
      <c r="B851" s="18">
        <v>69530000</v>
      </c>
      <c r="C851" s="18" t="s">
        <v>215</v>
      </c>
      <c r="D851" s="18" t="str">
        <f>+VLOOKUP(B851,MAPPING!A:C,3,FALSE)</f>
        <v>TAXATION</v>
      </c>
      <c r="E851" s="18">
        <v>-42584</v>
      </c>
      <c r="F851" s="18">
        <v>-42484</v>
      </c>
      <c r="G851" s="18">
        <v>-42384</v>
      </c>
      <c r="H851" s="18">
        <v>-42284</v>
      </c>
      <c r="I851" s="18">
        <v>-42184</v>
      </c>
      <c r="J851" s="18">
        <v>-42084</v>
      </c>
      <c r="K851" s="18">
        <v>-41984</v>
      </c>
      <c r="L851" s="18">
        <v>-41884</v>
      </c>
      <c r="M851" s="18">
        <v>-41784</v>
      </c>
      <c r="N851" s="18">
        <v>-41684</v>
      </c>
      <c r="O851" s="18">
        <v>-41584</v>
      </c>
    </row>
    <row r="852" spans="1:15" x14ac:dyDescent="0.25">
      <c r="A852" s="18">
        <v>2013</v>
      </c>
      <c r="B852" s="18">
        <v>69900000</v>
      </c>
      <c r="C852" s="18" t="s">
        <v>216</v>
      </c>
      <c r="D852" s="18" t="str">
        <f>+VLOOKUP(B852,MAPPING!A:C,3,FALSE)</f>
        <v>TAXATION</v>
      </c>
      <c r="E852" s="18">
        <v>0</v>
      </c>
      <c r="F852" s="18">
        <v>0</v>
      </c>
      <c r="G852" s="18">
        <v>0</v>
      </c>
      <c r="H852" s="18">
        <v>0</v>
      </c>
      <c r="I852" s="18">
        <v>0</v>
      </c>
      <c r="J852" s="18">
        <v>0</v>
      </c>
      <c r="K852" s="18">
        <v>0</v>
      </c>
      <c r="L852" s="18">
        <v>0</v>
      </c>
      <c r="M852" s="18">
        <v>0</v>
      </c>
      <c r="N852" s="18">
        <v>0</v>
      </c>
      <c r="O852" s="18">
        <v>0</v>
      </c>
    </row>
    <row r="853" spans="1:15" x14ac:dyDescent="0.25">
      <c r="A853" s="18">
        <v>2013</v>
      </c>
      <c r="B853" s="18">
        <v>70100100</v>
      </c>
      <c r="C853" s="18" t="s">
        <v>217</v>
      </c>
      <c r="D853" s="18" t="str">
        <f>+VLOOKUP(B853,MAPPING!A:C,3,FALSE)</f>
        <v>REVENUES</v>
      </c>
      <c r="E853" s="18">
        <v>0</v>
      </c>
      <c r="F853" s="18">
        <v>0</v>
      </c>
      <c r="G853" s="18">
        <v>0</v>
      </c>
      <c r="H853" s="18">
        <v>0</v>
      </c>
      <c r="I853" s="18">
        <v>0</v>
      </c>
      <c r="J853" s="18">
        <v>0</v>
      </c>
      <c r="K853" s="18">
        <v>0</v>
      </c>
      <c r="L853" s="18">
        <v>0</v>
      </c>
      <c r="M853" s="18">
        <v>0</v>
      </c>
      <c r="N853" s="18">
        <v>0</v>
      </c>
      <c r="O853" s="18">
        <v>0</v>
      </c>
    </row>
    <row r="854" spans="1:15" x14ac:dyDescent="0.25">
      <c r="A854" s="18">
        <v>2013</v>
      </c>
      <c r="B854" s="18">
        <v>70111000</v>
      </c>
      <c r="C854" s="18" t="s">
        <v>218</v>
      </c>
      <c r="D854" s="18" t="str">
        <f>+VLOOKUP(B854,MAPPING!A:C,3,FALSE)</f>
        <v>REVENUES</v>
      </c>
      <c r="E854" s="18">
        <v>-916094.5</v>
      </c>
      <c r="F854" s="18">
        <v>-915994.5</v>
      </c>
      <c r="G854" s="18">
        <v>-915894.5</v>
      </c>
      <c r="H854" s="18">
        <v>-915794.5</v>
      </c>
      <c r="I854" s="18">
        <v>-915694.5</v>
      </c>
      <c r="J854" s="18">
        <v>-915594.5</v>
      </c>
      <c r="K854" s="18">
        <v>-915494.5</v>
      </c>
      <c r="L854" s="18">
        <v>-915394.5</v>
      </c>
      <c r="M854" s="18">
        <v>-915294.5</v>
      </c>
      <c r="N854" s="18">
        <v>-915194.5</v>
      </c>
      <c r="O854" s="18">
        <v>-915094.5</v>
      </c>
    </row>
    <row r="855" spans="1:15" x14ac:dyDescent="0.25">
      <c r="A855" s="18">
        <v>2013</v>
      </c>
      <c r="B855" s="18">
        <v>70112000</v>
      </c>
      <c r="C855" s="18" t="s">
        <v>219</v>
      </c>
      <c r="D855" s="18" t="str">
        <f>+VLOOKUP(B855,MAPPING!A:C,3,FALSE)</f>
        <v>REVENUES</v>
      </c>
      <c r="E855" s="18">
        <v>0</v>
      </c>
      <c r="F855" s="18">
        <v>0</v>
      </c>
      <c r="G855" s="18">
        <v>0</v>
      </c>
      <c r="H855" s="18">
        <v>0</v>
      </c>
      <c r="I855" s="18">
        <v>0</v>
      </c>
      <c r="J855" s="18">
        <v>0</v>
      </c>
      <c r="K855" s="18">
        <v>0</v>
      </c>
      <c r="L855" s="18">
        <v>0</v>
      </c>
      <c r="M855" s="18">
        <v>0</v>
      </c>
      <c r="N855" s="18">
        <v>0</v>
      </c>
      <c r="O855" s="18">
        <v>0</v>
      </c>
    </row>
    <row r="856" spans="1:15" x14ac:dyDescent="0.25">
      <c r="A856" s="18">
        <v>2013</v>
      </c>
      <c r="B856" s="18">
        <v>70113000</v>
      </c>
      <c r="C856" s="18" t="s">
        <v>220</v>
      </c>
      <c r="D856" s="18" t="str">
        <f>+VLOOKUP(B856,MAPPING!A:C,3,FALSE)</f>
        <v>REVENUES</v>
      </c>
      <c r="E856" s="18">
        <v>470</v>
      </c>
      <c r="F856" s="18">
        <v>570</v>
      </c>
      <c r="G856" s="18">
        <v>670</v>
      </c>
      <c r="H856" s="18">
        <v>770</v>
      </c>
      <c r="I856" s="18">
        <v>870</v>
      </c>
      <c r="J856" s="18">
        <v>970</v>
      </c>
      <c r="K856" s="18">
        <v>1070</v>
      </c>
      <c r="L856" s="18">
        <v>1170</v>
      </c>
      <c r="M856" s="18">
        <v>1270</v>
      </c>
      <c r="N856" s="18">
        <v>1370</v>
      </c>
      <c r="O856" s="18">
        <v>1470</v>
      </c>
    </row>
    <row r="857" spans="1:15" x14ac:dyDescent="0.25">
      <c r="A857" s="18">
        <v>2013</v>
      </c>
      <c r="B857" s="18">
        <v>70113100</v>
      </c>
      <c r="C857" s="18" t="s">
        <v>221</v>
      </c>
      <c r="D857" s="18" t="str">
        <f>+VLOOKUP(B857,MAPPING!A:C,3,FALSE)</f>
        <v>REVENUES</v>
      </c>
      <c r="E857" s="18">
        <v>-20035.25</v>
      </c>
      <c r="F857" s="18">
        <v>-19935.25</v>
      </c>
      <c r="G857" s="18">
        <v>-19835.25</v>
      </c>
      <c r="H857" s="18">
        <v>-19735.25</v>
      </c>
      <c r="I857" s="18">
        <v>-19635.25</v>
      </c>
      <c r="J857" s="18">
        <v>-19535.25</v>
      </c>
      <c r="K857" s="18">
        <v>-19435.25</v>
      </c>
      <c r="L857" s="18">
        <v>-19335.25</v>
      </c>
      <c r="M857" s="18">
        <v>-19235.25</v>
      </c>
      <c r="N857" s="18">
        <v>-19135.25</v>
      </c>
      <c r="O857" s="18">
        <v>-19035.25</v>
      </c>
    </row>
    <row r="858" spans="1:15" x14ac:dyDescent="0.25">
      <c r="A858" s="18">
        <v>2013</v>
      </c>
      <c r="B858" s="18">
        <v>70114000</v>
      </c>
      <c r="C858" s="18" t="s">
        <v>222</v>
      </c>
      <c r="D858" s="18" t="str">
        <f>+VLOOKUP(B858,MAPPING!A:C,3,FALSE)</f>
        <v>REVENUES</v>
      </c>
      <c r="E858" s="18">
        <v>-26112.66</v>
      </c>
      <c r="F858" s="18">
        <v>-26012.66</v>
      </c>
      <c r="G858" s="18">
        <v>-25912.66</v>
      </c>
      <c r="H858" s="18">
        <v>-25812.66</v>
      </c>
      <c r="I858" s="18">
        <v>-25712.66</v>
      </c>
      <c r="J858" s="18">
        <v>-25612.66</v>
      </c>
      <c r="K858" s="18">
        <v>-25512.66</v>
      </c>
      <c r="L858" s="18">
        <v>-25412.66</v>
      </c>
      <c r="M858" s="18">
        <v>-25312.66</v>
      </c>
      <c r="N858" s="18">
        <v>-25212.66</v>
      </c>
      <c r="O858" s="18">
        <v>-25112.66</v>
      </c>
    </row>
    <row r="859" spans="1:15" x14ac:dyDescent="0.25">
      <c r="A859" s="18">
        <v>2013</v>
      </c>
      <c r="B859" s="18">
        <v>70115000</v>
      </c>
      <c r="C859" s="18" t="s">
        <v>223</v>
      </c>
      <c r="D859" s="18" t="str">
        <f>+VLOOKUP(B859,MAPPING!A:C,3,FALSE)</f>
        <v>REVENUES</v>
      </c>
      <c r="E859" s="18">
        <v>0</v>
      </c>
      <c r="F859" s="18">
        <v>0</v>
      </c>
      <c r="G859" s="18">
        <v>0</v>
      </c>
      <c r="H859" s="18">
        <v>0</v>
      </c>
      <c r="I859" s="18">
        <v>0</v>
      </c>
      <c r="J859" s="18">
        <v>0</v>
      </c>
      <c r="K859" s="18">
        <v>0</v>
      </c>
      <c r="L859" s="18">
        <v>0</v>
      </c>
      <c r="M859" s="18">
        <v>0</v>
      </c>
      <c r="N859" s="18">
        <v>0</v>
      </c>
      <c r="O859" s="18">
        <v>0</v>
      </c>
    </row>
    <row r="860" spans="1:15" x14ac:dyDescent="0.25">
      <c r="A860" s="18">
        <v>2013</v>
      </c>
      <c r="B860" s="18">
        <v>70115100</v>
      </c>
      <c r="C860" s="18" t="s">
        <v>224</v>
      </c>
      <c r="D860" s="18" t="str">
        <f>+VLOOKUP(B860,MAPPING!A:C,3,FALSE)</f>
        <v>REVENUES</v>
      </c>
      <c r="E860" s="18">
        <v>-3420</v>
      </c>
      <c r="F860" s="18">
        <v>-3320</v>
      </c>
      <c r="G860" s="18">
        <v>-3220</v>
      </c>
      <c r="H860" s="18">
        <v>-3120</v>
      </c>
      <c r="I860" s="18">
        <v>-3020</v>
      </c>
      <c r="J860" s="18">
        <v>-2920</v>
      </c>
      <c r="K860" s="18">
        <v>-2820</v>
      </c>
      <c r="L860" s="18">
        <v>-2720</v>
      </c>
      <c r="M860" s="18">
        <v>-2620</v>
      </c>
      <c r="N860" s="18">
        <v>-2520</v>
      </c>
      <c r="O860" s="18">
        <v>-2420</v>
      </c>
    </row>
    <row r="861" spans="1:15" x14ac:dyDescent="0.25">
      <c r="A861" s="18">
        <v>2013</v>
      </c>
      <c r="B861" s="18">
        <v>70120000</v>
      </c>
      <c r="C861" s="18" t="s">
        <v>225</v>
      </c>
      <c r="D861" s="18" t="str">
        <f>+VLOOKUP(B861,MAPPING!A:C,3,FALSE)</f>
        <v>REVENUES</v>
      </c>
      <c r="E861" s="18">
        <v>-27652.6</v>
      </c>
      <c r="F861" s="18">
        <v>-27552.6</v>
      </c>
      <c r="G861" s="18">
        <v>-27452.6</v>
      </c>
      <c r="H861" s="18">
        <v>-27352.6</v>
      </c>
      <c r="I861" s="18">
        <v>-27252.6</v>
      </c>
      <c r="J861" s="18">
        <v>-27152.6</v>
      </c>
      <c r="K861" s="18">
        <v>-27052.6</v>
      </c>
      <c r="L861" s="18">
        <v>-26952.6</v>
      </c>
      <c r="M861" s="18">
        <v>-26852.6</v>
      </c>
      <c r="N861" s="18">
        <v>-26752.6</v>
      </c>
      <c r="O861" s="18">
        <v>-26652.6</v>
      </c>
    </row>
    <row r="862" spans="1:15" x14ac:dyDescent="0.25">
      <c r="A862" s="18">
        <v>2013</v>
      </c>
      <c r="B862" s="18">
        <v>70121000</v>
      </c>
      <c r="C862" s="18" t="s">
        <v>226</v>
      </c>
      <c r="D862" s="18" t="str">
        <f>+VLOOKUP(B862,MAPPING!A:C,3,FALSE)</f>
        <v>REVENUES</v>
      </c>
      <c r="E862" s="18">
        <v>-148</v>
      </c>
      <c r="F862" s="18">
        <v>-48</v>
      </c>
      <c r="G862" s="18">
        <v>52</v>
      </c>
      <c r="H862" s="18">
        <v>152</v>
      </c>
      <c r="I862" s="18">
        <v>252</v>
      </c>
      <c r="J862" s="18">
        <v>352</v>
      </c>
      <c r="K862" s="18">
        <v>452</v>
      </c>
      <c r="L862" s="18">
        <v>552</v>
      </c>
      <c r="M862" s="18">
        <v>652</v>
      </c>
      <c r="N862" s="18">
        <v>752</v>
      </c>
      <c r="O862" s="18">
        <v>852</v>
      </c>
    </row>
    <row r="863" spans="1:15" x14ac:dyDescent="0.25">
      <c r="A863" s="18">
        <v>2013</v>
      </c>
      <c r="B863" s="18">
        <v>70122000</v>
      </c>
      <c r="C863" s="18" t="s">
        <v>227</v>
      </c>
      <c r="D863" s="18" t="str">
        <f>+VLOOKUP(B863,MAPPING!A:C,3,FALSE)</f>
        <v>REVENUES</v>
      </c>
      <c r="E863" s="18">
        <v>-1443877.5</v>
      </c>
      <c r="F863" s="18">
        <v>-1443777.5</v>
      </c>
      <c r="G863" s="18">
        <v>-1443677.5</v>
      </c>
      <c r="H863" s="18">
        <v>-1443577.5</v>
      </c>
      <c r="I863" s="18">
        <v>-1443477.5</v>
      </c>
      <c r="J863" s="18">
        <v>-1443377.5</v>
      </c>
      <c r="K863" s="18">
        <v>-1443277.5</v>
      </c>
      <c r="L863" s="18">
        <v>-1443177.5</v>
      </c>
      <c r="M863" s="18">
        <v>-1443077.5</v>
      </c>
      <c r="N863" s="18">
        <v>-1442977.5</v>
      </c>
      <c r="O863" s="18">
        <v>-1442877.5</v>
      </c>
    </row>
    <row r="864" spans="1:15" x14ac:dyDescent="0.25">
      <c r="A864" s="18">
        <v>2013</v>
      </c>
      <c r="B864" s="18">
        <v>70122100</v>
      </c>
      <c r="C864" s="18" t="s">
        <v>228</v>
      </c>
      <c r="D864" s="18" t="str">
        <f>+VLOOKUP(B864,MAPPING!A:C,3,FALSE)</f>
        <v>REVENUES</v>
      </c>
      <c r="E864" s="18">
        <v>1332982.83</v>
      </c>
      <c r="F864" s="18">
        <v>1333082.83</v>
      </c>
      <c r="G864" s="18">
        <v>1333182.83</v>
      </c>
      <c r="H864" s="18">
        <v>1333282.83</v>
      </c>
      <c r="I864" s="18">
        <v>1333382.83</v>
      </c>
      <c r="J864" s="18">
        <v>1333482.83</v>
      </c>
      <c r="K864" s="18">
        <v>1333582.83</v>
      </c>
      <c r="L864" s="18">
        <v>1333682.83</v>
      </c>
      <c r="M864" s="18">
        <v>1333782.83</v>
      </c>
      <c r="N864" s="18">
        <v>1333882.83</v>
      </c>
      <c r="O864" s="18">
        <v>1333982.83</v>
      </c>
    </row>
    <row r="865" spans="1:15" x14ac:dyDescent="0.25">
      <c r="A865" s="18">
        <v>2013</v>
      </c>
      <c r="B865" s="18">
        <v>70122200</v>
      </c>
      <c r="C865" s="18" t="s">
        <v>229</v>
      </c>
      <c r="D865" s="18" t="str">
        <f>+VLOOKUP(B865,MAPPING!A:C,3,FALSE)</f>
        <v>REVENUES</v>
      </c>
      <c r="E865" s="18">
        <v>0</v>
      </c>
      <c r="F865" s="18">
        <v>0</v>
      </c>
      <c r="G865" s="18">
        <v>0</v>
      </c>
      <c r="H865" s="18">
        <v>0</v>
      </c>
      <c r="I865" s="18">
        <v>0</v>
      </c>
      <c r="J865" s="18">
        <v>0</v>
      </c>
      <c r="K865" s="18">
        <v>0</v>
      </c>
      <c r="L865" s="18">
        <v>0</v>
      </c>
      <c r="M865" s="18">
        <v>0</v>
      </c>
      <c r="N865" s="18">
        <v>0</v>
      </c>
      <c r="O865" s="18">
        <v>0</v>
      </c>
    </row>
    <row r="866" spans="1:15" x14ac:dyDescent="0.25">
      <c r="A866" s="18">
        <v>2013</v>
      </c>
      <c r="B866" s="18">
        <v>70123000</v>
      </c>
      <c r="C866" s="18" t="s">
        <v>230</v>
      </c>
      <c r="D866" s="18" t="str">
        <f>+VLOOKUP(B866,MAPPING!A:C,3,FALSE)</f>
        <v>REVENUES</v>
      </c>
      <c r="E866" s="18">
        <v>0</v>
      </c>
      <c r="F866" s="18">
        <v>0</v>
      </c>
      <c r="G866" s="18">
        <v>0</v>
      </c>
      <c r="H866" s="18">
        <v>0</v>
      </c>
      <c r="I866" s="18">
        <v>0</v>
      </c>
      <c r="J866" s="18">
        <v>0</v>
      </c>
      <c r="K866" s="18">
        <v>0</v>
      </c>
      <c r="L866" s="18">
        <v>0</v>
      </c>
      <c r="M866" s="18">
        <v>0</v>
      </c>
      <c r="N866" s="18">
        <v>0</v>
      </c>
      <c r="O866" s="18">
        <v>0</v>
      </c>
    </row>
    <row r="867" spans="1:15" x14ac:dyDescent="0.25">
      <c r="A867" s="18">
        <v>2013</v>
      </c>
      <c r="B867" s="18">
        <v>70124000</v>
      </c>
      <c r="C867" s="18" t="s">
        <v>231</v>
      </c>
      <c r="D867" s="18" t="str">
        <f>+VLOOKUP(B867,MAPPING!A:C,3,FALSE)</f>
        <v>REVENUES</v>
      </c>
      <c r="E867" s="18">
        <v>0</v>
      </c>
      <c r="F867" s="18">
        <v>0</v>
      </c>
      <c r="G867" s="18">
        <v>0</v>
      </c>
      <c r="H867" s="18">
        <v>0</v>
      </c>
      <c r="I867" s="18">
        <v>0</v>
      </c>
      <c r="J867" s="18">
        <v>0</v>
      </c>
      <c r="K867" s="18">
        <v>0</v>
      </c>
      <c r="L867" s="18">
        <v>0</v>
      </c>
      <c r="M867" s="18">
        <v>0</v>
      </c>
      <c r="N867" s="18">
        <v>0</v>
      </c>
      <c r="O867" s="18">
        <v>0</v>
      </c>
    </row>
    <row r="868" spans="1:15" x14ac:dyDescent="0.25">
      <c r="A868" s="18">
        <v>2013</v>
      </c>
      <c r="B868" s="18">
        <v>70125000</v>
      </c>
      <c r="C868" s="18" t="s">
        <v>232</v>
      </c>
      <c r="D868" s="18" t="str">
        <f>+VLOOKUP(B868,MAPPING!A:C,3,FALSE)</f>
        <v>REVENUES</v>
      </c>
      <c r="E868" s="18">
        <v>0</v>
      </c>
      <c r="F868" s="18">
        <v>0</v>
      </c>
      <c r="G868" s="18">
        <v>0</v>
      </c>
      <c r="H868" s="18">
        <v>0</v>
      </c>
      <c r="I868" s="18">
        <v>0</v>
      </c>
      <c r="J868" s="18">
        <v>0</v>
      </c>
      <c r="K868" s="18">
        <v>0</v>
      </c>
      <c r="L868" s="18">
        <v>0</v>
      </c>
      <c r="M868" s="18">
        <v>0</v>
      </c>
      <c r="N868" s="18">
        <v>0</v>
      </c>
      <c r="O868" s="18">
        <v>0</v>
      </c>
    </row>
    <row r="869" spans="1:15" x14ac:dyDescent="0.25">
      <c r="A869" s="18">
        <v>2013</v>
      </c>
      <c r="B869" s="18">
        <v>70125100</v>
      </c>
      <c r="C869" s="18" t="s">
        <v>233</v>
      </c>
      <c r="D869" s="18" t="str">
        <f>+VLOOKUP(B869,MAPPING!A:C,3,FALSE)</f>
        <v>REVENUES</v>
      </c>
      <c r="E869" s="18">
        <v>-1541807.82</v>
      </c>
      <c r="F869" s="18">
        <v>-1541707.82</v>
      </c>
      <c r="G869" s="18">
        <v>-1541607.82</v>
      </c>
      <c r="H869" s="18">
        <v>-1541507.82</v>
      </c>
      <c r="I869" s="18">
        <v>-1541407.82</v>
      </c>
      <c r="J869" s="18">
        <v>-1541307.82</v>
      </c>
      <c r="K869" s="18">
        <v>-1541207.82</v>
      </c>
      <c r="L869" s="18">
        <v>-1541107.82</v>
      </c>
      <c r="M869" s="18">
        <v>-1541007.82</v>
      </c>
      <c r="N869" s="18">
        <v>-1540907.82</v>
      </c>
      <c r="O869" s="18">
        <v>-1540807.82</v>
      </c>
    </row>
    <row r="870" spans="1:15" x14ac:dyDescent="0.25">
      <c r="A870" s="18">
        <v>2013</v>
      </c>
      <c r="B870" s="18">
        <v>70125200</v>
      </c>
      <c r="C870" s="18" t="s">
        <v>234</v>
      </c>
      <c r="D870" s="18" t="str">
        <f>+VLOOKUP(B870,MAPPING!A:C,3,FALSE)</f>
        <v>REVENUES</v>
      </c>
      <c r="E870" s="18">
        <v>0</v>
      </c>
      <c r="F870" s="18">
        <v>0</v>
      </c>
      <c r="G870" s="18">
        <v>0</v>
      </c>
      <c r="H870" s="18">
        <v>0</v>
      </c>
      <c r="I870" s="18">
        <v>0</v>
      </c>
      <c r="J870" s="18">
        <v>0</v>
      </c>
      <c r="K870" s="18">
        <v>0</v>
      </c>
      <c r="L870" s="18">
        <v>0</v>
      </c>
      <c r="M870" s="18">
        <v>0</v>
      </c>
      <c r="N870" s="18">
        <v>0</v>
      </c>
      <c r="O870" s="18">
        <v>0</v>
      </c>
    </row>
    <row r="871" spans="1:15" x14ac:dyDescent="0.25">
      <c r="A871" s="18">
        <v>2013</v>
      </c>
      <c r="B871" s="18">
        <v>70130000</v>
      </c>
      <c r="C871" s="18" t="s">
        <v>235</v>
      </c>
      <c r="D871" s="18" t="str">
        <f>+VLOOKUP(B871,MAPPING!A:C,3,FALSE)</f>
        <v>REVENUES</v>
      </c>
      <c r="E871" s="18">
        <v>-129871.48</v>
      </c>
      <c r="F871" s="18">
        <v>-129771.48</v>
      </c>
      <c r="G871" s="18">
        <v>-129671.48</v>
      </c>
      <c r="H871" s="18">
        <v>-129571.48</v>
      </c>
      <c r="I871" s="18">
        <v>-129471.48</v>
      </c>
      <c r="J871" s="18">
        <v>-129371.48</v>
      </c>
      <c r="K871" s="18">
        <v>-129271.48</v>
      </c>
      <c r="L871" s="18">
        <v>-129171.48</v>
      </c>
      <c r="M871" s="18">
        <v>-129071.48</v>
      </c>
      <c r="N871" s="18">
        <v>-128971.48</v>
      </c>
      <c r="O871" s="18">
        <v>-128871.48</v>
      </c>
    </row>
    <row r="872" spans="1:15" x14ac:dyDescent="0.25">
      <c r="A872" s="18">
        <v>2013</v>
      </c>
      <c r="B872" s="18">
        <v>70131000</v>
      </c>
      <c r="C872" s="18" t="s">
        <v>236</v>
      </c>
      <c r="D872" s="18" t="str">
        <f>+VLOOKUP(B872,MAPPING!A:C,3,FALSE)</f>
        <v>REVENUES</v>
      </c>
      <c r="E872" s="18">
        <v>0</v>
      </c>
      <c r="F872" s="18">
        <v>0</v>
      </c>
      <c r="G872" s="18">
        <v>0</v>
      </c>
      <c r="H872" s="18">
        <v>0</v>
      </c>
      <c r="I872" s="18">
        <v>0</v>
      </c>
      <c r="J872" s="18">
        <v>0</v>
      </c>
      <c r="K872" s="18">
        <v>0</v>
      </c>
      <c r="L872" s="18">
        <v>0</v>
      </c>
      <c r="M872" s="18">
        <v>0</v>
      </c>
      <c r="N872" s="18">
        <v>0</v>
      </c>
      <c r="O872" s="18">
        <v>0</v>
      </c>
    </row>
    <row r="873" spans="1:15" x14ac:dyDescent="0.25">
      <c r="A873" s="18">
        <v>2013</v>
      </c>
      <c r="B873" s="18">
        <v>70626300</v>
      </c>
      <c r="C873" s="18" t="s">
        <v>237</v>
      </c>
      <c r="D873" s="18" t="str">
        <f>+VLOOKUP(B873,MAPPING!A:C,3,FALSE)</f>
        <v>REVENUES</v>
      </c>
      <c r="E873" s="18">
        <v>0</v>
      </c>
      <c r="F873" s="18">
        <v>0</v>
      </c>
      <c r="G873" s="18">
        <v>0</v>
      </c>
      <c r="H873" s="18">
        <v>0</v>
      </c>
      <c r="I873" s="18">
        <v>0</v>
      </c>
      <c r="J873" s="18">
        <v>0</v>
      </c>
      <c r="K873" s="18">
        <v>0</v>
      </c>
      <c r="L873" s="18">
        <v>0</v>
      </c>
      <c r="M873" s="18">
        <v>0</v>
      </c>
      <c r="N873" s="18">
        <v>0</v>
      </c>
      <c r="O873" s="18">
        <v>0</v>
      </c>
    </row>
    <row r="874" spans="1:15" x14ac:dyDescent="0.25">
      <c r="A874" s="18">
        <v>2013</v>
      </c>
      <c r="B874" s="18">
        <v>70626310</v>
      </c>
      <c r="C874" s="18" t="s">
        <v>459</v>
      </c>
      <c r="D874" s="18" t="str">
        <f>+VLOOKUP(B874,MAPPING!A:C,3,FALSE)</f>
        <v>REVENUES</v>
      </c>
      <c r="E874" s="18">
        <v>0</v>
      </c>
      <c r="F874" s="18">
        <v>0</v>
      </c>
      <c r="G874" s="18">
        <v>0</v>
      </c>
      <c r="H874" s="18">
        <v>0</v>
      </c>
      <c r="I874" s="18">
        <v>0</v>
      </c>
      <c r="J874" s="18">
        <v>0</v>
      </c>
      <c r="K874" s="18">
        <v>0</v>
      </c>
      <c r="L874" s="18">
        <v>0</v>
      </c>
      <c r="M874" s="18">
        <v>0</v>
      </c>
      <c r="N874" s="18">
        <v>0</v>
      </c>
      <c r="O874" s="18">
        <v>0</v>
      </c>
    </row>
    <row r="875" spans="1:15" x14ac:dyDescent="0.25">
      <c r="A875" s="18">
        <v>2013</v>
      </c>
      <c r="B875" s="18">
        <v>70626400</v>
      </c>
      <c r="C875" s="18" t="s">
        <v>474</v>
      </c>
      <c r="D875" s="18" t="str">
        <f>+VLOOKUP(B875,MAPPING!A:C,3,FALSE)</f>
        <v>REVENUES</v>
      </c>
      <c r="E875" s="18">
        <v>0</v>
      </c>
      <c r="F875" s="18">
        <v>0</v>
      </c>
      <c r="G875" s="18">
        <v>0</v>
      </c>
      <c r="H875" s="18">
        <v>0</v>
      </c>
      <c r="I875" s="18">
        <v>0</v>
      </c>
      <c r="J875" s="18">
        <v>0</v>
      </c>
      <c r="K875" s="18">
        <v>0</v>
      </c>
      <c r="L875" s="18">
        <v>0</v>
      </c>
      <c r="M875" s="18">
        <v>0</v>
      </c>
      <c r="N875" s="18">
        <v>0</v>
      </c>
      <c r="O875" s="18">
        <v>0</v>
      </c>
    </row>
    <row r="876" spans="1:15" x14ac:dyDescent="0.25">
      <c r="A876" s="18">
        <v>2013</v>
      </c>
      <c r="B876" s="18">
        <v>70636400</v>
      </c>
      <c r="C876" s="18" t="s">
        <v>238</v>
      </c>
      <c r="D876" s="18" t="str">
        <f>+VLOOKUP(B876,MAPPING!A:C,3,FALSE)</f>
        <v>REVENUES</v>
      </c>
      <c r="E876" s="18">
        <v>-5580.17</v>
      </c>
      <c r="F876" s="18">
        <v>-5480.17</v>
      </c>
      <c r="G876" s="18">
        <v>-5380.17</v>
      </c>
      <c r="H876" s="18">
        <v>-5280.17</v>
      </c>
      <c r="I876" s="18">
        <v>-5180.17</v>
      </c>
      <c r="J876" s="18">
        <v>-5080.17</v>
      </c>
      <c r="K876" s="18">
        <v>-4980.17</v>
      </c>
      <c r="L876" s="18">
        <v>-4880.17</v>
      </c>
      <c r="M876" s="18">
        <v>-4780.17</v>
      </c>
      <c r="N876" s="18">
        <v>-4680.17</v>
      </c>
      <c r="O876" s="18">
        <v>-4580.17</v>
      </c>
    </row>
    <row r="877" spans="1:15" x14ac:dyDescent="0.25">
      <c r="A877" s="18">
        <v>2013</v>
      </c>
      <c r="B877" s="18">
        <v>70636410</v>
      </c>
      <c r="C877" s="18" t="s">
        <v>239</v>
      </c>
      <c r="D877" s="18" t="str">
        <f>+VLOOKUP(B877,MAPPING!A:C,3,FALSE)</f>
        <v>REVENUES</v>
      </c>
      <c r="E877" s="18">
        <v>0</v>
      </c>
      <c r="F877" s="18">
        <v>0</v>
      </c>
      <c r="G877" s="18">
        <v>0</v>
      </c>
      <c r="H877" s="18">
        <v>0</v>
      </c>
      <c r="I877" s="18">
        <v>0</v>
      </c>
      <c r="J877" s="18">
        <v>0</v>
      </c>
      <c r="K877" s="18">
        <v>0</v>
      </c>
      <c r="L877" s="18">
        <v>0</v>
      </c>
      <c r="M877" s="18">
        <v>0</v>
      </c>
      <c r="N877" s="18">
        <v>0</v>
      </c>
      <c r="O877" s="18">
        <v>0</v>
      </c>
    </row>
    <row r="878" spans="1:15" x14ac:dyDescent="0.25">
      <c r="A878" s="18">
        <v>2013</v>
      </c>
      <c r="B878" s="18">
        <v>70646400</v>
      </c>
      <c r="C878" s="18" t="s">
        <v>240</v>
      </c>
      <c r="D878" s="18" t="str">
        <f>+VLOOKUP(B878,MAPPING!A:C,3,FALSE)</f>
        <v>REVENUES</v>
      </c>
      <c r="E878" s="18">
        <v>0</v>
      </c>
      <c r="F878" s="18">
        <v>0</v>
      </c>
      <c r="G878" s="18">
        <v>0</v>
      </c>
      <c r="H878" s="18">
        <v>0</v>
      </c>
      <c r="I878" s="18">
        <v>0</v>
      </c>
      <c r="J878" s="18">
        <v>0</v>
      </c>
      <c r="K878" s="18">
        <v>0</v>
      </c>
      <c r="L878" s="18">
        <v>0</v>
      </c>
      <c r="M878" s="18">
        <v>0</v>
      </c>
      <c r="N878" s="18">
        <v>0</v>
      </c>
      <c r="O878" s="18">
        <v>0</v>
      </c>
    </row>
    <row r="879" spans="1:15" x14ac:dyDescent="0.25">
      <c r="A879" s="18">
        <v>2013</v>
      </c>
      <c r="B879" s="18">
        <v>70700000</v>
      </c>
      <c r="C879" s="18" t="s">
        <v>241</v>
      </c>
      <c r="D879" s="18" t="str">
        <f>+VLOOKUP(B879,MAPPING!A:C,3,FALSE)</f>
        <v>TOTAL</v>
      </c>
      <c r="E879" s="18">
        <v>0</v>
      </c>
      <c r="F879" s="18">
        <v>0</v>
      </c>
      <c r="G879" s="18">
        <v>0</v>
      </c>
      <c r="H879" s="18">
        <v>0</v>
      </c>
      <c r="I879" s="18">
        <v>0</v>
      </c>
      <c r="J879" s="18">
        <v>0</v>
      </c>
      <c r="K879" s="18">
        <v>0</v>
      </c>
      <c r="L879" s="18">
        <v>0</v>
      </c>
      <c r="M879" s="18">
        <v>0</v>
      </c>
      <c r="N879" s="18">
        <v>0</v>
      </c>
      <c r="O879" s="18">
        <v>0</v>
      </c>
    </row>
    <row r="880" spans="1:15" x14ac:dyDescent="0.25">
      <c r="A880" s="18">
        <v>2013</v>
      </c>
      <c r="B880" s="18">
        <v>70711000</v>
      </c>
      <c r="C880" s="18" t="s">
        <v>242</v>
      </c>
      <c r="D880" s="18" t="str">
        <f>+VLOOKUP(B880,MAPPING!A:C,3,FALSE)</f>
        <v>REVENUES</v>
      </c>
      <c r="E880" s="18">
        <v>-822592.92</v>
      </c>
      <c r="F880" s="18">
        <v>-822492.92</v>
      </c>
      <c r="G880" s="18">
        <v>-822392.92</v>
      </c>
      <c r="H880" s="18">
        <v>-822292.92</v>
      </c>
      <c r="I880" s="18">
        <v>-822192.92</v>
      </c>
      <c r="J880" s="18">
        <v>-822092.92</v>
      </c>
      <c r="K880" s="18">
        <v>-821992.92</v>
      </c>
      <c r="L880" s="18">
        <v>-821892.92</v>
      </c>
      <c r="M880" s="18">
        <v>-821792.92</v>
      </c>
      <c r="N880" s="18">
        <v>-821692.92</v>
      </c>
      <c r="O880" s="18">
        <v>-821592.92</v>
      </c>
    </row>
    <row r="881" spans="1:15" x14ac:dyDescent="0.25">
      <c r="A881" s="18">
        <v>2013</v>
      </c>
      <c r="B881" s="18">
        <v>70712000</v>
      </c>
      <c r="C881" s="18" t="s">
        <v>243</v>
      </c>
      <c r="D881" s="18" t="str">
        <f>+VLOOKUP(B881,MAPPING!A:C,3,FALSE)</f>
        <v>REVENUES</v>
      </c>
      <c r="E881" s="18">
        <v>0</v>
      </c>
      <c r="F881" s="18">
        <v>0</v>
      </c>
      <c r="G881" s="18">
        <v>0</v>
      </c>
      <c r="H881" s="18">
        <v>0</v>
      </c>
      <c r="I881" s="18">
        <v>0</v>
      </c>
      <c r="J881" s="18">
        <v>0</v>
      </c>
      <c r="K881" s="18">
        <v>0</v>
      </c>
      <c r="L881" s="18">
        <v>0</v>
      </c>
      <c r="M881" s="18">
        <v>0</v>
      </c>
      <c r="N881" s="18">
        <v>0</v>
      </c>
      <c r="O881" s="18">
        <v>0</v>
      </c>
    </row>
    <row r="882" spans="1:15" x14ac:dyDescent="0.25">
      <c r="A882" s="18">
        <v>2013</v>
      </c>
      <c r="B882" s="18">
        <v>70712500</v>
      </c>
      <c r="C882" s="18" t="s">
        <v>244</v>
      </c>
      <c r="D882" s="18" t="str">
        <f>+VLOOKUP(B882,MAPPING!A:C,3,FALSE)</f>
        <v>REVENUES</v>
      </c>
      <c r="E882" s="18">
        <v>0</v>
      </c>
      <c r="F882" s="18">
        <v>0</v>
      </c>
      <c r="G882" s="18">
        <v>0</v>
      </c>
      <c r="H882" s="18">
        <v>0</v>
      </c>
      <c r="I882" s="18">
        <v>0</v>
      </c>
      <c r="J882" s="18">
        <v>0</v>
      </c>
      <c r="K882" s="18">
        <v>0</v>
      </c>
      <c r="L882" s="18">
        <v>0</v>
      </c>
      <c r="M882" s="18">
        <v>0</v>
      </c>
      <c r="N882" s="18">
        <v>0</v>
      </c>
      <c r="O882" s="18">
        <v>0</v>
      </c>
    </row>
    <row r="883" spans="1:15" x14ac:dyDescent="0.25">
      <c r="A883" s="18">
        <v>2013</v>
      </c>
      <c r="B883" s="18">
        <v>70713000</v>
      </c>
      <c r="C883" s="18" t="s">
        <v>245</v>
      </c>
      <c r="D883" s="18" t="str">
        <f>+VLOOKUP(B883,MAPPING!A:C,3,FALSE)</f>
        <v>REVENUES</v>
      </c>
      <c r="E883" s="18">
        <v>0</v>
      </c>
      <c r="F883" s="18">
        <v>0</v>
      </c>
      <c r="G883" s="18">
        <v>0</v>
      </c>
      <c r="H883" s="18">
        <v>0</v>
      </c>
      <c r="I883" s="18">
        <v>0</v>
      </c>
      <c r="J883" s="18">
        <v>0</v>
      </c>
      <c r="K883" s="18">
        <v>0</v>
      </c>
      <c r="L883" s="18">
        <v>0</v>
      </c>
      <c r="M883" s="18">
        <v>0</v>
      </c>
      <c r="N883" s="18">
        <v>0</v>
      </c>
      <c r="O883" s="18">
        <v>0</v>
      </c>
    </row>
    <row r="884" spans="1:15" x14ac:dyDescent="0.25">
      <c r="A884" s="18">
        <v>2013</v>
      </c>
      <c r="B884" s="18">
        <v>70713100</v>
      </c>
      <c r="C884" s="18" t="s">
        <v>246</v>
      </c>
      <c r="D884" s="18" t="str">
        <f>+VLOOKUP(B884,MAPPING!A:C,3,FALSE)</f>
        <v>REVENUES</v>
      </c>
      <c r="E884" s="18">
        <v>-20109.8</v>
      </c>
      <c r="F884" s="18">
        <v>-20009.8</v>
      </c>
      <c r="G884" s="18">
        <v>-19909.8</v>
      </c>
      <c r="H884" s="18">
        <v>-19809.8</v>
      </c>
      <c r="I884" s="18">
        <v>-19709.8</v>
      </c>
      <c r="J884" s="18">
        <v>-19609.8</v>
      </c>
      <c r="K884" s="18">
        <v>-19509.8</v>
      </c>
      <c r="L884" s="18">
        <v>-19409.8</v>
      </c>
      <c r="M884" s="18">
        <v>-19309.8</v>
      </c>
      <c r="N884" s="18">
        <v>-19209.8</v>
      </c>
      <c r="O884" s="18">
        <v>-19109.8</v>
      </c>
    </row>
    <row r="885" spans="1:15" x14ac:dyDescent="0.25">
      <c r="A885" s="18">
        <v>2013</v>
      </c>
      <c r="B885" s="18">
        <v>70714000</v>
      </c>
      <c r="C885" s="18" t="s">
        <v>247</v>
      </c>
      <c r="D885" s="18" t="str">
        <f>+VLOOKUP(B885,MAPPING!A:C,3,FALSE)</f>
        <v>REVENUES</v>
      </c>
      <c r="E885" s="18">
        <v>-24495.98</v>
      </c>
      <c r="F885" s="18">
        <v>-24395.98</v>
      </c>
      <c r="G885" s="18">
        <v>-24295.98</v>
      </c>
      <c r="H885" s="18">
        <v>-24195.98</v>
      </c>
      <c r="I885" s="18">
        <v>-24095.98</v>
      </c>
      <c r="J885" s="18">
        <v>-23995.98</v>
      </c>
      <c r="K885" s="18">
        <v>-23895.98</v>
      </c>
      <c r="L885" s="18">
        <v>-23795.98</v>
      </c>
      <c r="M885" s="18">
        <v>-23695.98</v>
      </c>
      <c r="N885" s="18">
        <v>-23595.98</v>
      </c>
      <c r="O885" s="18">
        <v>-23495.98</v>
      </c>
    </row>
    <row r="886" spans="1:15" x14ac:dyDescent="0.25">
      <c r="A886" s="18">
        <v>2013</v>
      </c>
      <c r="B886" s="18">
        <v>70720000</v>
      </c>
      <c r="C886" s="18" t="s">
        <v>248</v>
      </c>
      <c r="D886" s="18" t="str">
        <f>+VLOOKUP(B886,MAPPING!A:C,3,FALSE)</f>
        <v>REVENUES</v>
      </c>
      <c r="E886" s="18">
        <v>-5350</v>
      </c>
      <c r="F886" s="18">
        <v>-5250</v>
      </c>
      <c r="G886" s="18">
        <v>-5150</v>
      </c>
      <c r="H886" s="18">
        <v>-5050</v>
      </c>
      <c r="I886" s="18">
        <v>-4950</v>
      </c>
      <c r="J886" s="18">
        <v>-4850</v>
      </c>
      <c r="K886" s="18">
        <v>-4750</v>
      </c>
      <c r="L886" s="18">
        <v>-4650</v>
      </c>
      <c r="M886" s="18">
        <v>-4550</v>
      </c>
      <c r="N886" s="18">
        <v>-4450</v>
      </c>
      <c r="O886" s="18">
        <v>-4350</v>
      </c>
    </row>
    <row r="887" spans="1:15" x14ac:dyDescent="0.25">
      <c r="A887" s="18">
        <v>2013</v>
      </c>
      <c r="B887" s="18">
        <v>70721000</v>
      </c>
      <c r="C887" s="18" t="s">
        <v>249</v>
      </c>
      <c r="D887" s="18" t="str">
        <f>+VLOOKUP(B887,MAPPING!A:C,3,FALSE)</f>
        <v>REVENUES</v>
      </c>
      <c r="E887" s="18">
        <v>0</v>
      </c>
      <c r="F887" s="18">
        <v>0</v>
      </c>
      <c r="G887" s="18">
        <v>0</v>
      </c>
      <c r="H887" s="18">
        <v>0</v>
      </c>
      <c r="I887" s="18">
        <v>0</v>
      </c>
      <c r="J887" s="18">
        <v>0</v>
      </c>
      <c r="K887" s="18">
        <v>0</v>
      </c>
      <c r="L887" s="18">
        <v>0</v>
      </c>
      <c r="M887" s="18">
        <v>0</v>
      </c>
      <c r="N887" s="18">
        <v>0</v>
      </c>
      <c r="O887" s="18">
        <v>0</v>
      </c>
    </row>
    <row r="888" spans="1:15" x14ac:dyDescent="0.25">
      <c r="A888" s="18">
        <v>2013</v>
      </c>
      <c r="B888" s="18">
        <v>70722000</v>
      </c>
      <c r="C888" s="18" t="s">
        <v>250</v>
      </c>
      <c r="D888" s="18" t="str">
        <f>+VLOOKUP(B888,MAPPING!A:C,3,FALSE)</f>
        <v>REVENUES</v>
      </c>
      <c r="E888" s="18">
        <v>0</v>
      </c>
      <c r="F888" s="18">
        <v>0</v>
      </c>
      <c r="G888" s="18">
        <v>0</v>
      </c>
      <c r="H888" s="18">
        <v>0</v>
      </c>
      <c r="I888" s="18">
        <v>0</v>
      </c>
      <c r="J888" s="18">
        <v>0</v>
      </c>
      <c r="K888" s="18">
        <v>0</v>
      </c>
      <c r="L888" s="18">
        <v>0</v>
      </c>
      <c r="M888" s="18">
        <v>0</v>
      </c>
      <c r="N888" s="18">
        <v>0</v>
      </c>
      <c r="O888" s="18">
        <v>0</v>
      </c>
    </row>
    <row r="889" spans="1:15" x14ac:dyDescent="0.25">
      <c r="A889" s="18">
        <v>2013</v>
      </c>
      <c r="B889" s="18">
        <v>70730000</v>
      </c>
      <c r="C889" s="18" t="s">
        <v>251</v>
      </c>
      <c r="D889" s="18" t="str">
        <f>+VLOOKUP(B889,MAPPING!A:C,3,FALSE)</f>
        <v>REVENUES</v>
      </c>
      <c r="E889" s="18">
        <v>-85273.9</v>
      </c>
      <c r="F889" s="18">
        <v>-85173.9</v>
      </c>
      <c r="G889" s="18">
        <v>-85073.9</v>
      </c>
      <c r="H889" s="18">
        <v>-84973.9</v>
      </c>
      <c r="I889" s="18">
        <v>-84873.9</v>
      </c>
      <c r="J889" s="18">
        <v>-84773.9</v>
      </c>
      <c r="K889" s="18">
        <v>-84673.9</v>
      </c>
      <c r="L889" s="18">
        <v>-84573.9</v>
      </c>
      <c r="M889" s="18">
        <v>-84473.9</v>
      </c>
      <c r="N889" s="18">
        <v>-84373.9</v>
      </c>
      <c r="O889" s="18">
        <v>-84273.9</v>
      </c>
    </row>
    <row r="890" spans="1:15" x14ac:dyDescent="0.25">
      <c r="A890" s="18">
        <v>2013</v>
      </c>
      <c r="B890" s="18">
        <v>70730100</v>
      </c>
      <c r="C890" s="18" t="s">
        <v>252</v>
      </c>
      <c r="D890" s="18" t="str">
        <f>+VLOOKUP(B890,MAPPING!A:C,3,FALSE)</f>
        <v>REVENUES</v>
      </c>
      <c r="E890" s="18">
        <v>0</v>
      </c>
      <c r="F890" s="18">
        <v>0</v>
      </c>
      <c r="G890" s="18">
        <v>0</v>
      </c>
      <c r="H890" s="18">
        <v>0</v>
      </c>
      <c r="I890" s="18">
        <v>0</v>
      </c>
      <c r="J890" s="18">
        <v>0</v>
      </c>
      <c r="K890" s="18">
        <v>0</v>
      </c>
      <c r="L890" s="18">
        <v>0</v>
      </c>
      <c r="M890" s="18">
        <v>0</v>
      </c>
      <c r="N890" s="18">
        <v>0</v>
      </c>
      <c r="O890" s="18">
        <v>0</v>
      </c>
    </row>
    <row r="891" spans="1:15" x14ac:dyDescent="0.25">
      <c r="A891" s="18">
        <v>2013</v>
      </c>
      <c r="B891" s="18">
        <v>70730200</v>
      </c>
      <c r="C891" s="18" t="s">
        <v>253</v>
      </c>
      <c r="D891" s="18" t="str">
        <f>+VLOOKUP(B891,MAPPING!A:C,3,FALSE)</f>
        <v>REVENUES</v>
      </c>
      <c r="E891" s="18">
        <v>0</v>
      </c>
      <c r="F891" s="18">
        <v>0</v>
      </c>
      <c r="G891" s="18">
        <v>0</v>
      </c>
      <c r="H891" s="18">
        <v>0</v>
      </c>
      <c r="I891" s="18">
        <v>0</v>
      </c>
      <c r="J891" s="18">
        <v>0</v>
      </c>
      <c r="K891" s="18">
        <v>0</v>
      </c>
      <c r="L891" s="18">
        <v>0</v>
      </c>
      <c r="M891" s="18">
        <v>0</v>
      </c>
      <c r="N891" s="18">
        <v>0</v>
      </c>
      <c r="O891" s="18">
        <v>0</v>
      </c>
    </row>
    <row r="892" spans="1:15" x14ac:dyDescent="0.25">
      <c r="A892" s="18">
        <v>2013</v>
      </c>
      <c r="B892" s="18">
        <v>70731000</v>
      </c>
      <c r="C892" s="18" t="s">
        <v>254</v>
      </c>
      <c r="D892" s="18" t="str">
        <f>+VLOOKUP(B892,MAPPING!A:C,3,FALSE)</f>
        <v>REVENUES</v>
      </c>
      <c r="E892" s="18">
        <v>0</v>
      </c>
      <c r="F892" s="18">
        <v>0</v>
      </c>
      <c r="G892" s="18">
        <v>0</v>
      </c>
      <c r="H892" s="18">
        <v>0</v>
      </c>
      <c r="I892" s="18">
        <v>0</v>
      </c>
      <c r="J892" s="18">
        <v>0</v>
      </c>
      <c r="K892" s="18">
        <v>0</v>
      </c>
      <c r="L892" s="18">
        <v>0</v>
      </c>
      <c r="M892" s="18">
        <v>0</v>
      </c>
      <c r="N892" s="18">
        <v>0</v>
      </c>
      <c r="O892" s="18">
        <v>0</v>
      </c>
    </row>
    <row r="893" spans="1:15" x14ac:dyDescent="0.25">
      <c r="A893" s="18">
        <v>2013</v>
      </c>
      <c r="B893" s="18">
        <v>70850000</v>
      </c>
      <c r="C893" s="18" t="s">
        <v>255</v>
      </c>
      <c r="D893" s="18" t="str">
        <f>+VLOOKUP(B893,MAPPING!A:C,3,FALSE)</f>
        <v>REVENUES</v>
      </c>
      <c r="E893" s="18">
        <v>0</v>
      </c>
      <c r="F893" s="18">
        <v>0</v>
      </c>
      <c r="G893" s="18">
        <v>0</v>
      </c>
      <c r="H893" s="18">
        <v>0</v>
      </c>
      <c r="I893" s="18">
        <v>0</v>
      </c>
      <c r="J893" s="18">
        <v>0</v>
      </c>
      <c r="K893" s="18">
        <v>0</v>
      </c>
      <c r="L893" s="18">
        <v>0</v>
      </c>
      <c r="M893" s="18">
        <v>0</v>
      </c>
      <c r="N893" s="18">
        <v>0</v>
      </c>
      <c r="O893" s="18">
        <v>0</v>
      </c>
    </row>
    <row r="894" spans="1:15" x14ac:dyDescent="0.25">
      <c r="A894" s="18">
        <v>2013</v>
      </c>
      <c r="B894" s="18">
        <v>70851000</v>
      </c>
      <c r="C894" s="18" t="s">
        <v>256</v>
      </c>
      <c r="D894" s="18" t="str">
        <f>+VLOOKUP(B894,MAPPING!A:C,3,FALSE)</f>
        <v>REVENUES</v>
      </c>
      <c r="E894" s="18">
        <v>0</v>
      </c>
      <c r="F894" s="18">
        <v>0</v>
      </c>
      <c r="G894" s="18">
        <v>0</v>
      </c>
      <c r="H894" s="18">
        <v>0</v>
      </c>
      <c r="I894" s="18">
        <v>0</v>
      </c>
      <c r="J894" s="18">
        <v>0</v>
      </c>
      <c r="K894" s="18">
        <v>0</v>
      </c>
      <c r="L894" s="18">
        <v>0</v>
      </c>
      <c r="M894" s="18">
        <v>0</v>
      </c>
      <c r="N894" s="18">
        <v>0</v>
      </c>
      <c r="O894" s="18">
        <v>0</v>
      </c>
    </row>
    <row r="895" spans="1:15" x14ac:dyDescent="0.25">
      <c r="A895" s="18">
        <v>2013</v>
      </c>
      <c r="B895" s="18">
        <v>70851010</v>
      </c>
      <c r="C895" s="18" t="s">
        <v>257</v>
      </c>
      <c r="D895" s="18" t="str">
        <f>+VLOOKUP(B895,MAPPING!A:C,3,FALSE)</f>
        <v>REVENUES</v>
      </c>
      <c r="E895" s="18">
        <v>-2966.82</v>
      </c>
      <c r="F895" s="18">
        <v>-2866.82</v>
      </c>
      <c r="G895" s="18">
        <v>-2766.82</v>
      </c>
      <c r="H895" s="18">
        <v>-2666.82</v>
      </c>
      <c r="I895" s="18">
        <v>-2566.8200000000002</v>
      </c>
      <c r="J895" s="18">
        <v>-2466.8200000000002</v>
      </c>
      <c r="K895" s="18">
        <v>-2366.8200000000002</v>
      </c>
      <c r="L895" s="18">
        <v>-2266.8200000000002</v>
      </c>
      <c r="M895" s="18">
        <v>-2166.8200000000002</v>
      </c>
      <c r="N895" s="18">
        <v>-2066.8200000000002</v>
      </c>
      <c r="O895" s="18">
        <v>-1966.8200000000002</v>
      </c>
    </row>
    <row r="896" spans="1:15" x14ac:dyDescent="0.25">
      <c r="A896" s="18">
        <v>2013</v>
      </c>
      <c r="B896" s="18">
        <v>70851100</v>
      </c>
      <c r="C896" s="18" t="s">
        <v>258</v>
      </c>
      <c r="D896" s="18" t="str">
        <f>+VLOOKUP(B896,MAPPING!A:C,3,FALSE)</f>
        <v>REVENUES</v>
      </c>
      <c r="E896" s="18">
        <v>-1651.86</v>
      </c>
      <c r="F896" s="18">
        <v>-1551.86</v>
      </c>
      <c r="G896" s="18">
        <v>-1451.86</v>
      </c>
      <c r="H896" s="18">
        <v>-1351.86</v>
      </c>
      <c r="I896" s="18">
        <v>-1251.8599999999999</v>
      </c>
      <c r="J896" s="18">
        <v>-1151.8599999999999</v>
      </c>
      <c r="K896" s="18">
        <v>-1051.8599999999999</v>
      </c>
      <c r="L896" s="18">
        <v>-951.8599999999999</v>
      </c>
      <c r="M896" s="18">
        <v>-851.8599999999999</v>
      </c>
      <c r="N896" s="18">
        <v>-751.8599999999999</v>
      </c>
      <c r="O896" s="18">
        <v>-651.8599999999999</v>
      </c>
    </row>
    <row r="897" spans="1:15" x14ac:dyDescent="0.25">
      <c r="A897" s="18">
        <v>2013</v>
      </c>
      <c r="B897" s="18">
        <v>70851200</v>
      </c>
      <c r="C897" s="18" t="s">
        <v>259</v>
      </c>
      <c r="D897" s="18" t="str">
        <f>+VLOOKUP(B897,MAPPING!A:C,3,FALSE)</f>
        <v>REVENUES</v>
      </c>
      <c r="E897" s="18">
        <v>-844.76</v>
      </c>
      <c r="F897" s="18">
        <v>-744.76</v>
      </c>
      <c r="G897" s="18">
        <v>-644.76</v>
      </c>
      <c r="H897" s="18">
        <v>-544.76</v>
      </c>
      <c r="I897" s="18">
        <v>-444.76</v>
      </c>
      <c r="J897" s="18">
        <v>-344.76</v>
      </c>
      <c r="K897" s="18">
        <v>-244.76</v>
      </c>
      <c r="L897" s="18">
        <v>-144.76</v>
      </c>
      <c r="M897" s="18">
        <v>-44.759999999999991</v>
      </c>
      <c r="N897" s="18">
        <v>55.240000000000009</v>
      </c>
      <c r="O897" s="18">
        <v>155.24</v>
      </c>
    </row>
    <row r="898" spans="1:15" x14ac:dyDescent="0.25">
      <c r="A898" s="18">
        <v>2013</v>
      </c>
      <c r="B898" s="18">
        <v>70851300</v>
      </c>
      <c r="C898" s="18" t="s">
        <v>260</v>
      </c>
      <c r="D898" s="18" t="str">
        <f>+VLOOKUP(B898,MAPPING!A:C,3,FALSE)</f>
        <v>REVENUES</v>
      </c>
      <c r="E898" s="18">
        <v>-1650</v>
      </c>
      <c r="F898" s="18">
        <v>-1550</v>
      </c>
      <c r="G898" s="18">
        <v>-1450</v>
      </c>
      <c r="H898" s="18">
        <v>-1350</v>
      </c>
      <c r="I898" s="18">
        <v>-1250</v>
      </c>
      <c r="J898" s="18">
        <v>-1150</v>
      </c>
      <c r="K898" s="18">
        <v>-1050</v>
      </c>
      <c r="L898" s="18">
        <v>-950</v>
      </c>
      <c r="M898" s="18">
        <v>-850</v>
      </c>
      <c r="N898" s="18">
        <v>-750</v>
      </c>
      <c r="O898" s="18">
        <v>-650</v>
      </c>
    </row>
    <row r="899" spans="1:15" x14ac:dyDescent="0.25">
      <c r="A899" s="18">
        <v>2013</v>
      </c>
      <c r="B899" s="18">
        <v>70851400</v>
      </c>
      <c r="C899" s="18" t="s">
        <v>261</v>
      </c>
      <c r="D899" s="18" t="str">
        <f>+VLOOKUP(B899,MAPPING!A:C,3,FALSE)</f>
        <v>REVENUES</v>
      </c>
      <c r="E899" s="18">
        <v>107.23</v>
      </c>
      <c r="F899" s="18">
        <v>207.23000000000002</v>
      </c>
      <c r="G899" s="18">
        <v>307.23</v>
      </c>
      <c r="H899" s="18">
        <v>407.23</v>
      </c>
      <c r="I899" s="18">
        <v>507.23</v>
      </c>
      <c r="J899" s="18">
        <v>607.23</v>
      </c>
      <c r="K899" s="18">
        <v>707.23</v>
      </c>
      <c r="L899" s="18">
        <v>807.23</v>
      </c>
      <c r="M899" s="18">
        <v>907.23</v>
      </c>
      <c r="N899" s="18">
        <v>1007.23</v>
      </c>
      <c r="O899" s="18">
        <v>1107.23</v>
      </c>
    </row>
    <row r="900" spans="1:15" x14ac:dyDescent="0.25">
      <c r="A900" s="18">
        <v>2013</v>
      </c>
      <c r="B900" s="18">
        <v>70852300</v>
      </c>
      <c r="C900" s="18" t="s">
        <v>262</v>
      </c>
      <c r="D900" s="18" t="str">
        <f>+VLOOKUP(B900,MAPPING!A:C,3,FALSE)</f>
        <v>REVENUES</v>
      </c>
      <c r="E900" s="18">
        <v>0</v>
      </c>
      <c r="F900" s="18">
        <v>0</v>
      </c>
      <c r="G900" s="18">
        <v>0</v>
      </c>
      <c r="H900" s="18">
        <v>0</v>
      </c>
      <c r="I900" s="18">
        <v>0</v>
      </c>
      <c r="J900" s="18">
        <v>0</v>
      </c>
      <c r="K900" s="18">
        <v>0</v>
      </c>
      <c r="L900" s="18">
        <v>0</v>
      </c>
      <c r="M900" s="18">
        <v>0</v>
      </c>
      <c r="N900" s="18">
        <v>0</v>
      </c>
      <c r="O900" s="18">
        <v>0</v>
      </c>
    </row>
    <row r="901" spans="1:15" x14ac:dyDescent="0.25">
      <c r="A901" s="18">
        <v>2013</v>
      </c>
      <c r="B901" s="18">
        <v>70852310</v>
      </c>
      <c r="C901" s="18" t="s">
        <v>477</v>
      </c>
      <c r="D901" s="18" t="str">
        <f>+VLOOKUP(B901,MAPPING!A:C,3,FALSE)</f>
        <v>REVENUES</v>
      </c>
      <c r="E901" s="18">
        <v>0</v>
      </c>
      <c r="F901" s="18">
        <v>0</v>
      </c>
      <c r="G901" s="18">
        <v>0</v>
      </c>
      <c r="H901" s="18">
        <v>0</v>
      </c>
      <c r="I901" s="18">
        <v>0</v>
      </c>
      <c r="J901" s="18">
        <v>0</v>
      </c>
      <c r="K901" s="18">
        <v>0</v>
      </c>
      <c r="L901" s="18">
        <v>0</v>
      </c>
      <c r="M901" s="18">
        <v>0</v>
      </c>
      <c r="N901" s="18">
        <v>0</v>
      </c>
      <c r="O901" s="18">
        <v>0</v>
      </c>
    </row>
    <row r="902" spans="1:15" x14ac:dyDescent="0.25">
      <c r="A902" s="18">
        <v>2013</v>
      </c>
      <c r="B902" s="18">
        <v>70852400</v>
      </c>
      <c r="C902" s="18" t="s">
        <v>475</v>
      </c>
      <c r="D902" s="18" t="str">
        <f>+VLOOKUP(B902,MAPPING!A:C,3,FALSE)</f>
        <v>REVENUES</v>
      </c>
      <c r="E902" s="18">
        <v>0</v>
      </c>
      <c r="F902" s="18">
        <v>0</v>
      </c>
      <c r="G902" s="18">
        <v>0</v>
      </c>
      <c r="H902" s="18">
        <v>0</v>
      </c>
      <c r="I902" s="18">
        <v>0</v>
      </c>
      <c r="J902" s="18">
        <v>0</v>
      </c>
      <c r="K902" s="18">
        <v>0</v>
      </c>
      <c r="L902" s="18">
        <v>0</v>
      </c>
      <c r="M902" s="18">
        <v>0</v>
      </c>
      <c r="N902" s="18">
        <v>0</v>
      </c>
      <c r="O902" s="18">
        <v>0</v>
      </c>
    </row>
    <row r="903" spans="1:15" x14ac:dyDescent="0.25">
      <c r="A903" s="18">
        <v>2013</v>
      </c>
      <c r="B903" s="18">
        <v>70853400</v>
      </c>
      <c r="C903" s="18" t="s">
        <v>263</v>
      </c>
      <c r="D903" s="18" t="str">
        <f>+VLOOKUP(B903,MAPPING!A:C,3,FALSE)</f>
        <v>REVENUES</v>
      </c>
      <c r="E903" s="18">
        <v>0</v>
      </c>
      <c r="F903" s="18">
        <v>0</v>
      </c>
      <c r="G903" s="18">
        <v>0</v>
      </c>
      <c r="H903" s="18">
        <v>0</v>
      </c>
      <c r="I903" s="18">
        <v>0</v>
      </c>
      <c r="J903" s="18">
        <v>0</v>
      </c>
      <c r="K903" s="18">
        <v>0</v>
      </c>
      <c r="L903" s="18">
        <v>0</v>
      </c>
      <c r="M903" s="18">
        <v>0</v>
      </c>
      <c r="N903" s="18">
        <v>0</v>
      </c>
      <c r="O903" s="18">
        <v>0</v>
      </c>
    </row>
    <row r="904" spans="1:15" x14ac:dyDescent="0.25">
      <c r="A904" s="18">
        <v>2013</v>
      </c>
      <c r="B904" s="18">
        <v>70853500</v>
      </c>
      <c r="C904" s="18" t="s">
        <v>264</v>
      </c>
      <c r="D904" s="18" t="str">
        <f>+VLOOKUP(B904,MAPPING!A:C,3,FALSE)</f>
        <v>REVENUES</v>
      </c>
      <c r="E904" s="18">
        <v>0</v>
      </c>
      <c r="F904" s="18">
        <v>0</v>
      </c>
      <c r="G904" s="18">
        <v>0</v>
      </c>
      <c r="H904" s="18">
        <v>0</v>
      </c>
      <c r="I904" s="18">
        <v>0</v>
      </c>
      <c r="J904" s="18">
        <v>0</v>
      </c>
      <c r="K904" s="18">
        <v>0</v>
      </c>
      <c r="L904" s="18">
        <v>0</v>
      </c>
      <c r="M904" s="18">
        <v>0</v>
      </c>
      <c r="N904" s="18">
        <v>0</v>
      </c>
      <c r="O904" s="18">
        <v>0</v>
      </c>
    </row>
    <row r="905" spans="1:15" x14ac:dyDescent="0.25">
      <c r="A905" s="18">
        <v>2013</v>
      </c>
      <c r="B905" s="18">
        <v>70854400</v>
      </c>
      <c r="C905" s="18" t="s">
        <v>265</v>
      </c>
      <c r="D905" s="18" t="str">
        <f>+VLOOKUP(B905,MAPPING!A:C,3,FALSE)</f>
        <v>REVENUES</v>
      </c>
      <c r="E905" s="18">
        <v>0</v>
      </c>
      <c r="F905" s="18">
        <v>0</v>
      </c>
      <c r="G905" s="18">
        <v>0</v>
      </c>
      <c r="H905" s="18">
        <v>0</v>
      </c>
      <c r="I905" s="18">
        <v>0</v>
      </c>
      <c r="J905" s="18">
        <v>0</v>
      </c>
      <c r="K905" s="18">
        <v>0</v>
      </c>
      <c r="L905" s="18">
        <v>0</v>
      </c>
      <c r="M905" s="18">
        <v>0</v>
      </c>
      <c r="N905" s="18">
        <v>0</v>
      </c>
      <c r="O905" s="18">
        <v>0</v>
      </c>
    </row>
    <row r="906" spans="1:15" x14ac:dyDescent="0.25">
      <c r="A906" s="18">
        <v>2013</v>
      </c>
      <c r="B906" s="18">
        <v>70854500</v>
      </c>
      <c r="C906" s="18" t="s">
        <v>453</v>
      </c>
      <c r="D906" s="18" t="str">
        <f>+VLOOKUP(B906,MAPPING!A:C,3,FALSE)</f>
        <v>REVENUES</v>
      </c>
      <c r="E906" s="18">
        <v>1837765.3400000047</v>
      </c>
      <c r="F906" s="18">
        <v>1794738.4400000044</v>
      </c>
      <c r="G906" s="18">
        <v>1747938.4400000044</v>
      </c>
      <c r="H906" s="18">
        <v>1701138.4400000041</v>
      </c>
      <c r="I906" s="18">
        <v>1654338.4400000044</v>
      </c>
      <c r="J906" s="18">
        <v>1607538.440000003</v>
      </c>
      <c r="K906" s="18">
        <v>1560738.4400000039</v>
      </c>
      <c r="L906" s="18">
        <v>1513938.440000003</v>
      </c>
      <c r="M906" s="18">
        <v>1467138.4400000048</v>
      </c>
      <c r="N906" s="18">
        <v>1420338.4400000048</v>
      </c>
      <c r="O906" s="18">
        <v>1373538.4400000039</v>
      </c>
    </row>
    <row r="907" spans="1:15" x14ac:dyDescent="0.25">
      <c r="A907" s="18">
        <v>2013</v>
      </c>
      <c r="B907" s="18">
        <v>70900000</v>
      </c>
      <c r="C907" s="18" t="s">
        <v>266</v>
      </c>
      <c r="D907" s="18" t="str">
        <f>+VLOOKUP(B907,MAPPING!A:C,3,FALSE)</f>
        <v>REVENUES</v>
      </c>
      <c r="E907" s="18">
        <v>0</v>
      </c>
      <c r="F907" s="18">
        <v>0</v>
      </c>
      <c r="G907" s="18">
        <v>0</v>
      </c>
      <c r="H907" s="18">
        <v>0</v>
      </c>
      <c r="I907" s="18">
        <v>0</v>
      </c>
      <c r="J907" s="18">
        <v>0</v>
      </c>
      <c r="K907" s="18">
        <v>0</v>
      </c>
      <c r="L907" s="18">
        <v>0</v>
      </c>
      <c r="M907" s="18">
        <v>0</v>
      </c>
      <c r="N907" s="18">
        <v>0</v>
      </c>
      <c r="O907" s="18">
        <v>0</v>
      </c>
    </row>
    <row r="908" spans="1:15" x14ac:dyDescent="0.25">
      <c r="A908" s="18">
        <v>2013</v>
      </c>
      <c r="B908" s="18">
        <v>70910000</v>
      </c>
      <c r="C908" s="18" t="s">
        <v>267</v>
      </c>
      <c r="D908" s="18" t="str">
        <f>+VLOOKUP(B908,MAPPING!A:C,3,FALSE)</f>
        <v>REVENUES</v>
      </c>
      <c r="E908" s="18">
        <v>15769.74</v>
      </c>
      <c r="F908" s="18">
        <v>15869.74</v>
      </c>
      <c r="G908" s="18">
        <v>15969.74</v>
      </c>
      <c r="H908" s="18">
        <v>16069.74</v>
      </c>
      <c r="I908" s="18">
        <v>16169.74</v>
      </c>
      <c r="J908" s="18">
        <v>16269.74</v>
      </c>
      <c r="K908" s="18">
        <v>16369.74</v>
      </c>
      <c r="L908" s="18">
        <v>16469.739999999998</v>
      </c>
      <c r="M908" s="18">
        <v>16569.739999999998</v>
      </c>
      <c r="N908" s="18">
        <v>16669.739999999998</v>
      </c>
      <c r="O908" s="18">
        <v>16769.739999999998</v>
      </c>
    </row>
    <row r="909" spans="1:15" x14ac:dyDescent="0.25">
      <c r="A909" s="18">
        <v>2013</v>
      </c>
      <c r="B909" s="18">
        <v>71350000</v>
      </c>
      <c r="C909" s="18" t="s">
        <v>268</v>
      </c>
      <c r="D909" s="18" t="str">
        <f>+VLOOKUP(B909,MAPPING!A:C,3,FALSE)</f>
        <v>COGS</v>
      </c>
      <c r="E909" s="18">
        <v>67061.679999999993</v>
      </c>
      <c r="F909" s="18">
        <v>67161.679999999993</v>
      </c>
      <c r="G909" s="18">
        <v>67261.679999999993</v>
      </c>
      <c r="H909" s="18">
        <v>67361.679999999993</v>
      </c>
      <c r="I909" s="18">
        <v>67461.679999999993</v>
      </c>
      <c r="J909" s="18">
        <v>67561.679999999993</v>
      </c>
      <c r="K909" s="18">
        <v>67661.679999999993</v>
      </c>
      <c r="L909" s="18">
        <v>67761.679999999993</v>
      </c>
      <c r="M909" s="18">
        <v>67861.679999999993</v>
      </c>
      <c r="N909" s="18">
        <v>67961.679999999993</v>
      </c>
      <c r="O909" s="18">
        <v>68061.679999999993</v>
      </c>
    </row>
    <row r="910" spans="1:15" x14ac:dyDescent="0.25">
      <c r="A910" s="18">
        <v>2013</v>
      </c>
      <c r="B910" s="18">
        <v>74000000</v>
      </c>
      <c r="C910" s="18" t="s">
        <v>269</v>
      </c>
      <c r="D910" s="18" t="str">
        <f>+VLOOKUP(B910,MAPPING!A:C,3,FALSE)</f>
        <v>SUBVENTION</v>
      </c>
      <c r="E910" s="18">
        <v>0</v>
      </c>
      <c r="F910" s="18">
        <v>0</v>
      </c>
      <c r="G910" s="18">
        <v>0</v>
      </c>
      <c r="H910" s="18">
        <v>0</v>
      </c>
      <c r="I910" s="18">
        <v>0</v>
      </c>
      <c r="J910" s="18">
        <v>0</v>
      </c>
      <c r="K910" s="18">
        <v>0</v>
      </c>
      <c r="L910" s="18">
        <v>0</v>
      </c>
      <c r="M910" s="18">
        <v>0</v>
      </c>
      <c r="N910" s="18">
        <v>0</v>
      </c>
      <c r="O910" s="18">
        <v>0</v>
      </c>
    </row>
    <row r="911" spans="1:15" x14ac:dyDescent="0.25">
      <c r="A911" s="18">
        <v>2013</v>
      </c>
      <c r="B911" s="18">
        <v>75800000</v>
      </c>
      <c r="C911" s="18" t="s">
        <v>270</v>
      </c>
      <c r="D911" s="18" t="str">
        <f>+VLOOKUP(B911,MAPPING!A:C,3,FALSE)</f>
        <v>EXCEPTIONAL ITEMS</v>
      </c>
      <c r="E911" s="18">
        <v>-17122.34</v>
      </c>
      <c r="F911" s="18">
        <v>-17022.34</v>
      </c>
      <c r="G911" s="18">
        <v>-16922.34</v>
      </c>
      <c r="H911" s="18">
        <v>-16822.34</v>
      </c>
      <c r="I911" s="18">
        <v>-16722.34</v>
      </c>
      <c r="J911" s="18">
        <v>-16622.34</v>
      </c>
      <c r="K911" s="18">
        <v>-16522.34</v>
      </c>
      <c r="L911" s="18">
        <v>-16422.34</v>
      </c>
      <c r="M911" s="18">
        <v>-16322.34</v>
      </c>
      <c r="N911" s="18">
        <v>-16222.34</v>
      </c>
      <c r="O911" s="18">
        <v>-16122.34</v>
      </c>
    </row>
    <row r="912" spans="1:15" x14ac:dyDescent="0.25">
      <c r="A912" s="18">
        <v>2013</v>
      </c>
      <c r="B912" s="18">
        <v>76110000</v>
      </c>
      <c r="C912" s="18" t="s">
        <v>271</v>
      </c>
      <c r="D912" s="18" t="str">
        <f>+VLOOKUP(B912,MAPPING!A:C,3,FALSE)</f>
        <v>FINANCIAL RESULT</v>
      </c>
      <c r="E912" s="18">
        <v>0</v>
      </c>
      <c r="F912" s="18">
        <v>0</v>
      </c>
      <c r="G912" s="18">
        <v>0</v>
      </c>
      <c r="H912" s="18">
        <v>0</v>
      </c>
      <c r="I912" s="18">
        <v>0</v>
      </c>
      <c r="J912" s="18">
        <v>0</v>
      </c>
      <c r="K912" s="18">
        <v>0</v>
      </c>
      <c r="L912" s="18">
        <v>0</v>
      </c>
      <c r="M912" s="18">
        <v>0</v>
      </c>
      <c r="N912" s="18">
        <v>0</v>
      </c>
      <c r="O912" s="18">
        <v>0</v>
      </c>
    </row>
    <row r="913" spans="1:15" x14ac:dyDescent="0.25">
      <c r="A913" s="18">
        <v>2013</v>
      </c>
      <c r="B913" s="18">
        <v>76310000</v>
      </c>
      <c r="C913" s="18" t="s">
        <v>272</v>
      </c>
      <c r="D913" s="18" t="str">
        <f>+VLOOKUP(B913,MAPPING!A:C,3,FALSE)</f>
        <v>FINANCIAL RESULT</v>
      </c>
      <c r="E913" s="18">
        <v>-139.44</v>
      </c>
      <c r="F913" s="18">
        <v>-39.44</v>
      </c>
      <c r="G913" s="18">
        <v>60.56</v>
      </c>
      <c r="H913" s="18">
        <v>160.56</v>
      </c>
      <c r="I913" s="18">
        <v>260.56</v>
      </c>
      <c r="J913" s="18">
        <v>360.56</v>
      </c>
      <c r="K913" s="18">
        <v>460.56</v>
      </c>
      <c r="L913" s="18">
        <v>560.55999999999995</v>
      </c>
      <c r="M913" s="18">
        <v>660.56</v>
      </c>
      <c r="N913" s="18">
        <v>760.56</v>
      </c>
      <c r="O913" s="18">
        <v>860.56</v>
      </c>
    </row>
    <row r="914" spans="1:15" x14ac:dyDescent="0.25">
      <c r="A914" s="18">
        <v>2013</v>
      </c>
      <c r="B914" s="18">
        <v>76400000</v>
      </c>
      <c r="C914" s="18" t="s">
        <v>273</v>
      </c>
      <c r="D914" s="18" t="str">
        <f>+VLOOKUP(B914,MAPPING!A:C,3,FALSE)</f>
        <v>FINANCIAL RESULT</v>
      </c>
      <c r="E914" s="18">
        <v>0</v>
      </c>
      <c r="F914" s="18">
        <v>0</v>
      </c>
      <c r="G914" s="18">
        <v>0</v>
      </c>
      <c r="H914" s="18">
        <v>0</v>
      </c>
      <c r="I914" s="18">
        <v>0</v>
      </c>
      <c r="J914" s="18">
        <v>0</v>
      </c>
      <c r="K914" s="18">
        <v>0</v>
      </c>
      <c r="L914" s="18">
        <v>0</v>
      </c>
      <c r="M914" s="18">
        <v>0</v>
      </c>
      <c r="N914" s="18">
        <v>0</v>
      </c>
      <c r="O914" s="18">
        <v>0</v>
      </c>
    </row>
    <row r="915" spans="1:15" x14ac:dyDescent="0.25">
      <c r="A915" s="18">
        <v>2013</v>
      </c>
      <c r="B915" s="18">
        <v>76500000</v>
      </c>
      <c r="C915" s="18" t="s">
        <v>274</v>
      </c>
      <c r="D915" s="18" t="str">
        <f>+VLOOKUP(B915,MAPPING!A:C,3,FALSE)</f>
        <v>FINANCIAL RESULT</v>
      </c>
      <c r="E915" s="18">
        <v>0</v>
      </c>
      <c r="F915" s="18">
        <v>0</v>
      </c>
      <c r="G915" s="18">
        <v>0</v>
      </c>
      <c r="H915" s="18">
        <v>0</v>
      </c>
      <c r="I915" s="18">
        <v>0</v>
      </c>
      <c r="J915" s="18">
        <v>0</v>
      </c>
      <c r="K915" s="18">
        <v>0</v>
      </c>
      <c r="L915" s="18">
        <v>0</v>
      </c>
      <c r="M915" s="18">
        <v>0</v>
      </c>
      <c r="N915" s="18">
        <v>0</v>
      </c>
      <c r="O915" s="18">
        <v>0</v>
      </c>
    </row>
    <row r="916" spans="1:15" x14ac:dyDescent="0.25">
      <c r="A916" s="18">
        <v>2013</v>
      </c>
      <c r="B916" s="18">
        <v>76600000</v>
      </c>
      <c r="C916" s="18" t="s">
        <v>275</v>
      </c>
      <c r="D916" s="18" t="str">
        <f>+VLOOKUP(B916,MAPPING!A:C,3,FALSE)</f>
        <v>FINANCIAL RESULT</v>
      </c>
      <c r="E916" s="18">
        <v>-1713.21</v>
      </c>
      <c r="F916" s="18">
        <v>-1613.21</v>
      </c>
      <c r="G916" s="18">
        <v>-1513.21</v>
      </c>
      <c r="H916" s="18">
        <v>-1413.21</v>
      </c>
      <c r="I916" s="18">
        <v>-1313.21</v>
      </c>
      <c r="J916" s="18">
        <v>-1213.21</v>
      </c>
      <c r="K916" s="18">
        <v>-1113.21</v>
      </c>
      <c r="L916" s="18">
        <v>-1013.21</v>
      </c>
      <c r="M916" s="18">
        <v>-913.21</v>
      </c>
      <c r="N916" s="18">
        <v>-813.21</v>
      </c>
      <c r="O916" s="18">
        <v>-713.21</v>
      </c>
    </row>
    <row r="917" spans="1:15" x14ac:dyDescent="0.25">
      <c r="A917" s="18">
        <v>2013</v>
      </c>
      <c r="B917" s="18">
        <v>76700000</v>
      </c>
      <c r="C917" s="18" t="s">
        <v>276</v>
      </c>
      <c r="D917" s="18" t="str">
        <f>+VLOOKUP(B917,MAPPING!A:C,3,FALSE)</f>
        <v>FINANCIAL RESULT</v>
      </c>
      <c r="E917" s="18">
        <v>0</v>
      </c>
      <c r="F917" s="18">
        <v>0</v>
      </c>
      <c r="G917" s="18">
        <v>0</v>
      </c>
      <c r="H917" s="18">
        <v>0</v>
      </c>
      <c r="I917" s="18">
        <v>0</v>
      </c>
      <c r="J917" s="18">
        <v>0</v>
      </c>
      <c r="K917" s="18">
        <v>0</v>
      </c>
      <c r="L917" s="18">
        <v>0</v>
      </c>
      <c r="M917" s="18">
        <v>0</v>
      </c>
      <c r="N917" s="18">
        <v>0</v>
      </c>
      <c r="O917" s="18">
        <v>0</v>
      </c>
    </row>
    <row r="918" spans="1:15" x14ac:dyDescent="0.25">
      <c r="A918" s="18">
        <v>2013</v>
      </c>
      <c r="B918" s="18">
        <v>76800000</v>
      </c>
      <c r="C918" s="18" t="s">
        <v>277</v>
      </c>
      <c r="D918" s="18" t="str">
        <f>+VLOOKUP(B918,MAPPING!A:C,3,FALSE)</f>
        <v>FINANCIAL RESULT</v>
      </c>
      <c r="E918" s="18">
        <v>-16149.33</v>
      </c>
      <c r="F918" s="18">
        <v>-16049.33</v>
      </c>
      <c r="G918" s="18">
        <v>-15949.33</v>
      </c>
      <c r="H918" s="18">
        <v>-15849.33</v>
      </c>
      <c r="I918" s="18">
        <v>-15749.33</v>
      </c>
      <c r="J918" s="18">
        <v>-15649.33</v>
      </c>
      <c r="K918" s="18">
        <v>-15549.33</v>
      </c>
      <c r="L918" s="18">
        <v>-15449.33</v>
      </c>
      <c r="M918" s="18">
        <v>-15349.33</v>
      </c>
      <c r="N918" s="18">
        <v>-15249.33</v>
      </c>
      <c r="O918" s="18">
        <v>-15149.33</v>
      </c>
    </row>
    <row r="919" spans="1:15" x14ac:dyDescent="0.25">
      <c r="A919" s="18">
        <v>2013</v>
      </c>
      <c r="B919" s="18">
        <v>77100000</v>
      </c>
      <c r="C919" s="18" t="s">
        <v>278</v>
      </c>
      <c r="D919" s="18" t="str">
        <f>+VLOOKUP(B919,MAPPING!A:C,3,FALSE)</f>
        <v>EXCEPTIONAL ITEMS</v>
      </c>
      <c r="E919" s="18">
        <v>0</v>
      </c>
      <c r="F919" s="18">
        <v>0</v>
      </c>
      <c r="G919" s="18">
        <v>0</v>
      </c>
      <c r="H919" s="18">
        <v>0</v>
      </c>
      <c r="I919" s="18">
        <v>0</v>
      </c>
      <c r="J919" s="18">
        <v>0</v>
      </c>
      <c r="K919" s="18">
        <v>0</v>
      </c>
      <c r="L919" s="18">
        <v>0</v>
      </c>
      <c r="M919" s="18">
        <v>0</v>
      </c>
      <c r="N919" s="18">
        <v>0</v>
      </c>
      <c r="O919" s="18">
        <v>0</v>
      </c>
    </row>
    <row r="920" spans="1:15" x14ac:dyDescent="0.25">
      <c r="A920" s="18">
        <v>2013</v>
      </c>
      <c r="B920" s="18">
        <v>77170000</v>
      </c>
      <c r="C920" s="18" t="s">
        <v>279</v>
      </c>
      <c r="D920" s="18" t="str">
        <f>+VLOOKUP(B920,MAPPING!A:C,3,FALSE)</f>
        <v>EXCEPTIONAL ITEMS</v>
      </c>
      <c r="E920" s="18">
        <v>0</v>
      </c>
      <c r="F920" s="18">
        <v>0</v>
      </c>
      <c r="G920" s="18">
        <v>0</v>
      </c>
      <c r="H920" s="18">
        <v>0</v>
      </c>
      <c r="I920" s="18">
        <v>0</v>
      </c>
      <c r="J920" s="18">
        <v>0</v>
      </c>
      <c r="K920" s="18">
        <v>0</v>
      </c>
      <c r="L920" s="18">
        <v>0</v>
      </c>
      <c r="M920" s="18">
        <v>0</v>
      </c>
      <c r="N920" s="18">
        <v>0</v>
      </c>
      <c r="O920" s="18">
        <v>0</v>
      </c>
    </row>
    <row r="921" spans="1:15" x14ac:dyDescent="0.25">
      <c r="A921" s="18">
        <v>2013</v>
      </c>
      <c r="B921" s="18">
        <v>77172000</v>
      </c>
      <c r="C921" s="18" t="s">
        <v>280</v>
      </c>
      <c r="D921" s="18" t="str">
        <f>+VLOOKUP(B921,MAPPING!A:C,3,FALSE)</f>
        <v>EXCEPTIONAL ITEMS</v>
      </c>
      <c r="E921" s="18">
        <v>0</v>
      </c>
      <c r="F921" s="18">
        <v>0</v>
      </c>
      <c r="G921" s="18">
        <v>0</v>
      </c>
      <c r="H921" s="18">
        <v>0</v>
      </c>
      <c r="I921" s="18">
        <v>0</v>
      </c>
      <c r="J921" s="18">
        <v>0</v>
      </c>
      <c r="K921" s="18">
        <v>0</v>
      </c>
      <c r="L921" s="18">
        <v>0</v>
      </c>
      <c r="M921" s="18">
        <v>0</v>
      </c>
      <c r="N921" s="18">
        <v>0</v>
      </c>
      <c r="O921" s="18">
        <v>0</v>
      </c>
    </row>
    <row r="922" spans="1:15" x14ac:dyDescent="0.25">
      <c r="A922" s="18">
        <v>2013</v>
      </c>
      <c r="B922" s="18">
        <v>77180000</v>
      </c>
      <c r="C922" s="18" t="s">
        <v>281</v>
      </c>
      <c r="D922" s="18" t="str">
        <f>+VLOOKUP(B922,MAPPING!A:C,3,FALSE)</f>
        <v>EXCEPTIONAL ITEMS</v>
      </c>
      <c r="E922" s="18">
        <v>0</v>
      </c>
      <c r="F922" s="18">
        <v>0</v>
      </c>
      <c r="G922" s="18">
        <v>0</v>
      </c>
      <c r="H922" s="18">
        <v>0</v>
      </c>
      <c r="I922" s="18">
        <v>0</v>
      </c>
      <c r="J922" s="18">
        <v>0</v>
      </c>
      <c r="K922" s="18">
        <v>0</v>
      </c>
      <c r="L922" s="18">
        <v>0</v>
      </c>
      <c r="M922" s="18">
        <v>0</v>
      </c>
      <c r="N922" s="18">
        <v>0</v>
      </c>
      <c r="O922" s="18">
        <v>0</v>
      </c>
    </row>
    <row r="923" spans="1:15" x14ac:dyDescent="0.25">
      <c r="A923" s="18">
        <v>2013</v>
      </c>
      <c r="B923" s="18">
        <v>77500000</v>
      </c>
      <c r="C923" s="18" t="s">
        <v>282</v>
      </c>
      <c r="D923" s="18" t="str">
        <f>+VLOOKUP(B923,MAPPING!A:C,3,FALSE)</f>
        <v>EXCEPTIONAL ITEMS</v>
      </c>
      <c r="E923" s="18">
        <v>0</v>
      </c>
      <c r="F923" s="18">
        <v>0</v>
      </c>
      <c r="G923" s="18">
        <v>0</v>
      </c>
      <c r="H923" s="18">
        <v>0</v>
      </c>
      <c r="I923" s="18">
        <v>0</v>
      </c>
      <c r="J923" s="18">
        <v>0</v>
      </c>
      <c r="K923" s="18">
        <v>0</v>
      </c>
      <c r="L923" s="18">
        <v>0</v>
      </c>
      <c r="M923" s="18">
        <v>0</v>
      </c>
      <c r="N923" s="18">
        <v>0</v>
      </c>
      <c r="O923" s="18">
        <v>0</v>
      </c>
    </row>
    <row r="924" spans="1:15" x14ac:dyDescent="0.25">
      <c r="A924" s="18">
        <v>2013</v>
      </c>
      <c r="B924" s="18">
        <v>77560000</v>
      </c>
      <c r="C924" s="18" t="s">
        <v>283</v>
      </c>
      <c r="D924" s="18" t="str">
        <f>+VLOOKUP(B924,MAPPING!A:C,3,FALSE)</f>
        <v>EXCEPTIONAL ITEMS</v>
      </c>
      <c r="E924" s="18">
        <v>0</v>
      </c>
      <c r="F924" s="18">
        <v>0</v>
      </c>
      <c r="G924" s="18">
        <v>0</v>
      </c>
      <c r="H924" s="18">
        <v>0</v>
      </c>
      <c r="I924" s="18">
        <v>0</v>
      </c>
      <c r="J924" s="18">
        <v>0</v>
      </c>
      <c r="K924" s="18">
        <v>0</v>
      </c>
      <c r="L924" s="18">
        <v>0</v>
      </c>
      <c r="M924" s="18">
        <v>0</v>
      </c>
      <c r="N924" s="18">
        <v>0</v>
      </c>
      <c r="O924" s="18">
        <v>0</v>
      </c>
    </row>
    <row r="925" spans="1:15" x14ac:dyDescent="0.25">
      <c r="A925" s="18">
        <v>2013</v>
      </c>
      <c r="B925" s="18">
        <v>77880000</v>
      </c>
      <c r="C925" s="18" t="s">
        <v>284</v>
      </c>
      <c r="D925" s="18" t="str">
        <f>+VLOOKUP(B925,MAPPING!A:C,3,FALSE)</f>
        <v>EXCEPTIONAL ITEMS</v>
      </c>
      <c r="E925" s="18">
        <v>0</v>
      </c>
      <c r="F925" s="18">
        <v>0</v>
      </c>
      <c r="G925" s="18">
        <v>0</v>
      </c>
      <c r="H925" s="18">
        <v>0</v>
      </c>
      <c r="I925" s="18">
        <v>0</v>
      </c>
      <c r="J925" s="18">
        <v>0</v>
      </c>
      <c r="K925" s="18">
        <v>0</v>
      </c>
      <c r="L925" s="18">
        <v>0</v>
      </c>
      <c r="M925" s="18">
        <v>0</v>
      </c>
      <c r="N925" s="18">
        <v>0</v>
      </c>
      <c r="O925" s="18">
        <v>0</v>
      </c>
    </row>
    <row r="926" spans="1:15" x14ac:dyDescent="0.25">
      <c r="A926" s="18">
        <v>2013</v>
      </c>
      <c r="B926" s="18">
        <v>78173000</v>
      </c>
      <c r="C926" s="18" t="s">
        <v>285</v>
      </c>
      <c r="D926" s="18" t="str">
        <f>+VLOOKUP(B926,MAPPING!A:C,3,FALSE)</f>
        <v>PROVISION EBITDA</v>
      </c>
      <c r="E926" s="18">
        <v>-1973.5</v>
      </c>
      <c r="F926" s="18">
        <v>-1873.5</v>
      </c>
      <c r="G926" s="18">
        <v>-1773.5</v>
      </c>
      <c r="H926" s="18">
        <v>-1673.5</v>
      </c>
      <c r="I926" s="18">
        <v>-1573.5</v>
      </c>
      <c r="J926" s="18">
        <v>-1473.5</v>
      </c>
      <c r="K926" s="18">
        <v>-1373.5</v>
      </c>
      <c r="L926" s="18">
        <v>-1273.5</v>
      </c>
      <c r="M926" s="18">
        <v>-1173.5</v>
      </c>
      <c r="N926" s="18">
        <v>-1073.5</v>
      </c>
      <c r="O926" s="18">
        <v>-973.5</v>
      </c>
    </row>
    <row r="927" spans="1:15" x14ac:dyDescent="0.25">
      <c r="A927" s="18">
        <v>2013</v>
      </c>
      <c r="B927" s="18">
        <v>78174000</v>
      </c>
      <c r="C927" s="18" t="s">
        <v>286</v>
      </c>
      <c r="D927" s="18" t="str">
        <f>+VLOOKUP(B927,MAPPING!A:C,3,FALSE)</f>
        <v>PROVISION EBITDA</v>
      </c>
      <c r="E927" s="18">
        <v>0</v>
      </c>
      <c r="F927" s="18">
        <v>0</v>
      </c>
      <c r="G927" s="18">
        <v>0</v>
      </c>
      <c r="H927" s="18">
        <v>0</v>
      </c>
      <c r="I927" s="18">
        <v>0</v>
      </c>
      <c r="J927" s="18">
        <v>0</v>
      </c>
      <c r="K927" s="18">
        <v>0</v>
      </c>
      <c r="L927" s="18">
        <v>0</v>
      </c>
      <c r="M927" s="18">
        <v>0</v>
      </c>
      <c r="N927" s="18">
        <v>0</v>
      </c>
      <c r="O927" s="18">
        <v>0</v>
      </c>
    </row>
    <row r="928" spans="1:15" x14ac:dyDescent="0.25">
      <c r="A928" s="18">
        <v>2013</v>
      </c>
      <c r="B928" s="18">
        <v>78650000</v>
      </c>
      <c r="C928" s="18" t="s">
        <v>287</v>
      </c>
      <c r="D928" s="18" t="str">
        <f>+VLOOKUP(B928,MAPPING!A:C,3,FALSE)</f>
        <v>FINANCIAL RESULT PROV</v>
      </c>
      <c r="E928" s="18">
        <v>-1587.86</v>
      </c>
      <c r="F928" s="18">
        <v>-1487.86</v>
      </c>
      <c r="G928" s="18">
        <v>-1387.86</v>
      </c>
      <c r="H928" s="18">
        <v>-1287.8599999999999</v>
      </c>
      <c r="I928" s="18">
        <v>-1187.8599999999999</v>
      </c>
      <c r="J928" s="18">
        <v>-1087.8599999999999</v>
      </c>
      <c r="K928" s="18">
        <v>-987.8599999999999</v>
      </c>
      <c r="L928" s="18">
        <v>-887.8599999999999</v>
      </c>
      <c r="M928" s="18">
        <v>-787.8599999999999</v>
      </c>
      <c r="N928" s="18">
        <v>-687.8599999999999</v>
      </c>
      <c r="O928" s="18">
        <v>-587.8599999999999</v>
      </c>
    </row>
    <row r="929" spans="1:15" x14ac:dyDescent="0.25">
      <c r="A929" s="18">
        <v>2013</v>
      </c>
      <c r="B929" s="18">
        <v>78700000</v>
      </c>
      <c r="C929" s="18" t="s">
        <v>288</v>
      </c>
      <c r="D929" s="18" t="str">
        <f>+VLOOKUP(B929,MAPPING!A:C,3,FALSE)</f>
        <v>FINANCIAL RESULT PROV</v>
      </c>
      <c r="E929" s="18">
        <v>0</v>
      </c>
      <c r="F929" s="18">
        <v>0</v>
      </c>
      <c r="G929" s="18">
        <v>0</v>
      </c>
      <c r="H929" s="18">
        <v>0</v>
      </c>
      <c r="I929" s="18">
        <v>0</v>
      </c>
      <c r="J929" s="18">
        <v>0</v>
      </c>
      <c r="K929" s="18">
        <v>0</v>
      </c>
      <c r="L929" s="18">
        <v>0</v>
      </c>
      <c r="M929" s="18">
        <v>0</v>
      </c>
      <c r="N929" s="18">
        <v>0</v>
      </c>
      <c r="O929" s="18">
        <v>0</v>
      </c>
    </row>
    <row r="930" spans="1:15" x14ac:dyDescent="0.25">
      <c r="A930" s="18">
        <v>2013</v>
      </c>
      <c r="B930" s="18">
        <v>78750000</v>
      </c>
      <c r="C930" s="18" t="s">
        <v>289</v>
      </c>
      <c r="D930" s="18" t="str">
        <f>+VLOOKUP(B930,MAPPING!A:C,3,FALSE)</f>
        <v>EXCEPTIONAL ITEMS PROV</v>
      </c>
      <c r="E930" s="18">
        <v>0</v>
      </c>
      <c r="F930" s="18">
        <v>0</v>
      </c>
      <c r="G930" s="18">
        <v>0</v>
      </c>
      <c r="H930" s="18">
        <v>0</v>
      </c>
      <c r="I930" s="18">
        <v>0</v>
      </c>
      <c r="J930" s="18">
        <v>0</v>
      </c>
      <c r="K930" s="18">
        <v>0</v>
      </c>
      <c r="L930" s="18">
        <v>0</v>
      </c>
      <c r="M930" s="18">
        <v>0</v>
      </c>
      <c r="N930" s="18">
        <v>0</v>
      </c>
      <c r="O930" s="18">
        <v>0</v>
      </c>
    </row>
    <row r="931" spans="1:15" x14ac:dyDescent="0.25">
      <c r="A931" s="18">
        <v>2013</v>
      </c>
      <c r="B931" s="18">
        <v>78751000</v>
      </c>
      <c r="C931" s="18" t="s">
        <v>290</v>
      </c>
      <c r="D931" s="18" t="str">
        <f>+VLOOKUP(B931,MAPPING!A:C,3,FALSE)</f>
        <v>EXCEPTIONAL ITEMS PROV</v>
      </c>
      <c r="E931" s="18">
        <v>0</v>
      </c>
      <c r="F931" s="18">
        <v>0</v>
      </c>
      <c r="G931" s="18">
        <v>0</v>
      </c>
      <c r="H931" s="18">
        <v>0</v>
      </c>
      <c r="I931" s="18">
        <v>0</v>
      </c>
      <c r="J931" s="18">
        <v>0</v>
      </c>
      <c r="K931" s="18">
        <v>0</v>
      </c>
      <c r="L931" s="18">
        <v>0</v>
      </c>
      <c r="M931" s="18">
        <v>0</v>
      </c>
      <c r="N931" s="18">
        <v>0</v>
      </c>
      <c r="O931" s="18">
        <v>0</v>
      </c>
    </row>
    <row r="932" spans="1:15" x14ac:dyDescent="0.25">
      <c r="A932" s="18">
        <v>2013</v>
      </c>
      <c r="B932" s="18">
        <v>78760000</v>
      </c>
      <c r="C932" s="18" t="s">
        <v>291</v>
      </c>
      <c r="D932" s="18" t="str">
        <f>+VLOOKUP(B932,MAPPING!A:C,3,FALSE)</f>
        <v>EXCEPTIONAL ITEMS PROV</v>
      </c>
      <c r="E932" s="18">
        <v>0</v>
      </c>
      <c r="F932" s="18">
        <v>0</v>
      </c>
      <c r="G932" s="18">
        <v>0</v>
      </c>
      <c r="H932" s="18">
        <v>0</v>
      </c>
      <c r="I932" s="18">
        <v>0</v>
      </c>
      <c r="J932" s="18">
        <v>0</v>
      </c>
      <c r="K932" s="18">
        <v>0</v>
      </c>
      <c r="L932" s="18">
        <v>0</v>
      </c>
      <c r="M932" s="18">
        <v>0</v>
      </c>
      <c r="N932" s="18">
        <v>0</v>
      </c>
      <c r="O932" s="18">
        <v>0</v>
      </c>
    </row>
    <row r="933" spans="1:15" x14ac:dyDescent="0.25">
      <c r="A933" s="18">
        <v>2013</v>
      </c>
      <c r="B933" s="18">
        <v>79100000</v>
      </c>
      <c r="C933" s="18" t="s">
        <v>292</v>
      </c>
      <c r="D933" s="18" t="str">
        <f>+VLOOKUP(B933,MAPPING!A:C,3,FALSE)</f>
        <v>OTHER</v>
      </c>
      <c r="E933" s="18">
        <v>-35797.129999999997</v>
      </c>
      <c r="F933" s="18">
        <v>-35697.129999999997</v>
      </c>
      <c r="G933" s="18">
        <v>-35597.129999999997</v>
      </c>
      <c r="H933" s="18">
        <v>-35497.129999999997</v>
      </c>
      <c r="I933" s="18">
        <v>-35397.129999999997</v>
      </c>
      <c r="J933" s="18">
        <v>-35297.129999999997</v>
      </c>
      <c r="K933" s="18">
        <v>-35197.129999999997</v>
      </c>
      <c r="L933" s="18">
        <v>-35097.129999999997</v>
      </c>
      <c r="M933" s="18">
        <v>-34997.129999999997</v>
      </c>
      <c r="N933" s="18">
        <v>-34897.129999999997</v>
      </c>
      <c r="O933" s="18">
        <v>-34797.129999999997</v>
      </c>
    </row>
  </sheetData>
  <autoFilter ref="B1:P93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2"/>
  <sheetViews>
    <sheetView zoomScaleNormal="100" workbookViewId="0">
      <pane ySplit="6" topLeftCell="A7" activePane="bottomLeft" state="frozenSplit"/>
      <selection activeCell="B19" sqref="B19"/>
      <selection pane="bottomLeft" activeCell="B24" sqref="B24"/>
    </sheetView>
  </sheetViews>
  <sheetFormatPr baseColWidth="10" defaultRowHeight="15" outlineLevelRow="1" outlineLevelCol="1" x14ac:dyDescent="0.25"/>
  <cols>
    <col min="1" max="1" width="23.28515625" style="54" hidden="1" customWidth="1" outlineLevel="1"/>
    <col min="2" max="2" width="28.7109375" bestFit="1" customWidth="1" collapsed="1"/>
    <col min="3" max="3" width="19.7109375" customWidth="1"/>
    <col min="4" max="4" width="7.42578125" customWidth="1"/>
    <col min="5" max="5" width="14.28515625" customWidth="1"/>
    <col min="6" max="6" width="8.140625" customWidth="1"/>
    <col min="7" max="7" width="15.5703125" customWidth="1"/>
    <col min="8" max="8" width="7.7109375" style="49" customWidth="1"/>
    <col min="9" max="9" width="5.28515625" customWidth="1"/>
    <col min="10" max="10" width="24.140625" customWidth="1"/>
    <col min="17" max="17" width="6.85546875" customWidth="1"/>
  </cols>
  <sheetData>
    <row r="1" spans="1:16" s="18" customFormat="1" x14ac:dyDescent="0.25">
      <c r="A1" s="54"/>
      <c r="B1" s="18" t="s">
        <v>492</v>
      </c>
      <c r="C1" s="79" t="s">
        <v>426</v>
      </c>
      <c r="H1" s="49"/>
    </row>
    <row r="2" spans="1:16" s="18" customFormat="1" x14ac:dyDescent="0.25">
      <c r="A2" s="54"/>
      <c r="B2" s="18" t="s">
        <v>491</v>
      </c>
      <c r="C2" s="79">
        <v>2012</v>
      </c>
      <c r="H2" s="49"/>
    </row>
    <row r="3" spans="1:16" ht="15.75" x14ac:dyDescent="0.25">
      <c r="B3" s="80" t="s">
        <v>493</v>
      </c>
      <c r="C3" s="80"/>
      <c r="D3" s="80"/>
      <c r="E3" s="80"/>
      <c r="F3" s="80"/>
      <c r="G3" s="80"/>
      <c r="H3" s="80"/>
      <c r="J3" s="80" t="s">
        <v>493</v>
      </c>
      <c r="K3" s="80"/>
      <c r="L3" s="80"/>
      <c r="M3" s="80"/>
      <c r="N3" s="80"/>
      <c r="O3" s="80"/>
      <c r="P3" s="80"/>
    </row>
    <row r="4" spans="1:16" x14ac:dyDescent="0.25">
      <c r="B4" s="1"/>
      <c r="C4" s="1"/>
      <c r="D4" s="1"/>
      <c r="E4" s="1"/>
      <c r="F4" s="1"/>
      <c r="G4" s="1"/>
      <c r="H4" s="40"/>
      <c r="J4" s="1"/>
      <c r="K4" s="1"/>
      <c r="L4" s="1"/>
      <c r="M4" s="1"/>
      <c r="N4" s="1"/>
      <c r="O4" s="1"/>
      <c r="P4" s="40"/>
    </row>
    <row r="5" spans="1:16" x14ac:dyDescent="0.25">
      <c r="B5" s="81" t="s">
        <v>494</v>
      </c>
      <c r="C5" s="81"/>
      <c r="D5" s="81"/>
      <c r="E5" s="81"/>
      <c r="F5" s="81"/>
      <c r="G5" s="81"/>
      <c r="H5" s="81"/>
      <c r="J5" s="81" t="s">
        <v>495</v>
      </c>
      <c r="K5" s="81"/>
      <c r="L5" s="81"/>
      <c r="M5" s="81"/>
      <c r="N5" s="81"/>
      <c r="O5" s="81"/>
      <c r="P5" s="81"/>
    </row>
    <row r="6" spans="1:16" x14ac:dyDescent="0.25">
      <c r="B6" s="4" t="s">
        <v>421</v>
      </c>
      <c r="C6" s="4" t="s">
        <v>293</v>
      </c>
      <c r="D6" s="4" t="s">
        <v>5</v>
      </c>
      <c r="E6" s="4" t="s">
        <v>4</v>
      </c>
      <c r="F6" s="4" t="s">
        <v>5</v>
      </c>
      <c r="G6" s="3" t="s">
        <v>422</v>
      </c>
      <c r="H6" s="4" t="s">
        <v>5</v>
      </c>
      <c r="J6" s="4" t="s">
        <v>421</v>
      </c>
      <c r="K6" s="4" t="s">
        <v>293</v>
      </c>
      <c r="L6" s="4" t="s">
        <v>5</v>
      </c>
      <c r="M6" s="4" t="s">
        <v>4</v>
      </c>
      <c r="N6" s="4" t="s">
        <v>5</v>
      </c>
      <c r="O6" s="3" t="s">
        <v>422</v>
      </c>
      <c r="P6" s="4" t="s">
        <v>5</v>
      </c>
    </row>
    <row r="7" spans="1:16" x14ac:dyDescent="0.25">
      <c r="B7" s="1"/>
      <c r="C7" s="5"/>
      <c r="D7" s="5"/>
      <c r="E7" s="5"/>
      <c r="F7" s="5"/>
      <c r="G7" s="5"/>
      <c r="H7" s="5"/>
      <c r="J7" s="1"/>
      <c r="K7" s="5"/>
      <c r="L7" s="5"/>
      <c r="M7" s="5"/>
      <c r="N7" s="5"/>
      <c r="O7" s="5"/>
      <c r="P7" s="5"/>
    </row>
    <row r="8" spans="1:16" s="18" customFormat="1" x14ac:dyDescent="0.25">
      <c r="A8" s="54"/>
      <c r="B8" s="39" t="s">
        <v>424</v>
      </c>
      <c r="C8" s="38">
        <f>+C9+C10</f>
        <v>0</v>
      </c>
      <c r="D8" s="1">
        <v>100</v>
      </c>
      <c r="E8" s="38" t="e">
        <f>+E9+E10</f>
        <v>#REF!</v>
      </c>
      <c r="F8" s="20">
        <v>100</v>
      </c>
      <c r="G8" s="8" t="e">
        <f>+C8-E8</f>
        <v>#REF!</v>
      </c>
      <c r="H8" s="5">
        <f>IFERROR((G8/E8*100),0)</f>
        <v>0</v>
      </c>
      <c r="J8" s="39" t="s">
        <v>424</v>
      </c>
      <c r="K8" s="38">
        <f>+K9+K10</f>
        <v>0</v>
      </c>
      <c r="L8" s="1">
        <v>100</v>
      </c>
      <c r="M8" s="38" t="e">
        <f>+M9+M10</f>
        <v>#REF!</v>
      </c>
      <c r="N8" s="20">
        <v>100</v>
      </c>
      <c r="O8" s="8" t="e">
        <f>+K8-M8</f>
        <v>#REF!</v>
      </c>
      <c r="P8" s="50">
        <f>IFERROR((O8/M8*100),0)</f>
        <v>0</v>
      </c>
    </row>
    <row r="9" spans="1:16" outlineLevel="1" x14ac:dyDescent="0.25">
      <c r="A9" s="54" t="s">
        <v>387</v>
      </c>
      <c r="B9" s="6" t="s">
        <v>462</v>
      </c>
      <c r="C9" s="76"/>
      <c r="D9" s="20"/>
      <c r="E9" s="8" t="e">
        <f>+SUMIF(#REF!,REPORTING!A9,#REF!)</f>
        <v>#REF!</v>
      </c>
      <c r="F9" s="20"/>
      <c r="G9" s="8" t="e">
        <f>+C9-E9</f>
        <v>#REF!</v>
      </c>
      <c r="H9" s="37"/>
      <c r="J9" s="6" t="s">
        <v>462</v>
      </c>
      <c r="K9" s="78"/>
      <c r="L9" s="20"/>
      <c r="M9" s="8" t="e">
        <f>+SUMIF(#REF!,REPORTING!A9,#REF!)</f>
        <v>#REF!</v>
      </c>
      <c r="N9" s="20"/>
      <c r="O9" s="8" t="e">
        <f>+K9-M9</f>
        <v>#REF!</v>
      </c>
      <c r="P9" s="50"/>
    </row>
    <row r="10" spans="1:16" s="18" customFormat="1" outlineLevel="1" x14ac:dyDescent="0.25">
      <c r="A10" s="54" t="s">
        <v>407</v>
      </c>
      <c r="B10" s="6" t="s">
        <v>405</v>
      </c>
      <c r="C10" s="76"/>
      <c r="D10" s="20"/>
      <c r="E10" s="8"/>
      <c r="F10" s="20"/>
      <c r="G10" s="8">
        <f t="shared" ref="G10:G11" si="0">+C10-E10</f>
        <v>0</v>
      </c>
      <c r="H10" s="37"/>
      <c r="J10" s="6" t="s">
        <v>405</v>
      </c>
      <c r="K10" s="78"/>
      <c r="L10" s="20"/>
      <c r="M10" s="8"/>
      <c r="N10" s="20"/>
      <c r="O10" s="8">
        <f t="shared" ref="O10:O11" si="1">+K10-M10</f>
        <v>0</v>
      </c>
      <c r="P10" s="50"/>
    </row>
    <row r="11" spans="1:16" s="18" customFormat="1" x14ac:dyDescent="0.25">
      <c r="A11" s="54"/>
      <c r="B11" s="6" t="s">
        <v>294</v>
      </c>
      <c r="C11" s="38">
        <f>SUM(C12:C13)</f>
        <v>0</v>
      </c>
      <c r="D11" s="51">
        <f>IFERROR((C11/C8*100),0)</f>
        <v>0</v>
      </c>
      <c r="E11" s="38" t="e">
        <f>SUM(E12:E13)</f>
        <v>#REF!</v>
      </c>
      <c r="F11" s="50">
        <f>IFERROR((E11/E8*100),0)</f>
        <v>0</v>
      </c>
      <c r="G11" s="8" t="e">
        <f t="shared" si="0"/>
        <v>#REF!</v>
      </c>
      <c r="H11" s="5">
        <f>IFERROR((G11/E11*100),0)</f>
        <v>0</v>
      </c>
      <c r="J11" s="6" t="s">
        <v>294</v>
      </c>
      <c r="K11" s="38">
        <f>SUM(K12:K13)</f>
        <v>0</v>
      </c>
      <c r="L11" s="56">
        <f>IFERROR((K11/K8*100),0)</f>
        <v>0</v>
      </c>
      <c r="M11" s="38" t="e">
        <f>SUM(M12:M13)</f>
        <v>#REF!</v>
      </c>
      <c r="N11" s="56">
        <f>IFERROR((M11/M8*100),0)</f>
        <v>0</v>
      </c>
      <c r="O11" s="8" t="e">
        <f t="shared" si="1"/>
        <v>#REF!</v>
      </c>
      <c r="P11" s="65">
        <f>IFERROR((O11/M11*100),0)</f>
        <v>0</v>
      </c>
    </row>
    <row r="12" spans="1:16" outlineLevel="1" x14ac:dyDescent="0.25">
      <c r="A12" s="54" t="s">
        <v>294</v>
      </c>
      <c r="B12" s="7" t="s">
        <v>425</v>
      </c>
      <c r="C12" s="77"/>
      <c r="D12" s="20" t="str">
        <f>IFERROR(C12/C8*100,"")</f>
        <v/>
      </c>
      <c r="E12" s="8" t="e">
        <f>-SUMIF(#REF!,REPORTING!A12,#REF!)</f>
        <v>#REF!</v>
      </c>
      <c r="F12" s="20">
        <f>IFERROR((E12/E8*100),0)</f>
        <v>0</v>
      </c>
      <c r="G12" s="8" t="e">
        <f>+C12-E12</f>
        <v>#REF!</v>
      </c>
      <c r="H12" s="41"/>
      <c r="J12" s="7" t="s">
        <v>425</v>
      </c>
      <c r="K12" s="78"/>
      <c r="L12" s="57" t="e">
        <f>+K12/K8*100</f>
        <v>#DIV/0!</v>
      </c>
      <c r="M12" s="8" t="e">
        <f>-SUMIF(#REF!,REPORTING!A12,#REF!)</f>
        <v>#REF!</v>
      </c>
      <c r="N12" s="57">
        <f>IFERROR((M12/M8*100),0)</f>
        <v>0</v>
      </c>
      <c r="O12" s="8" t="e">
        <f>+K12-M12</f>
        <v>#REF!</v>
      </c>
      <c r="P12" s="66"/>
    </row>
    <row r="13" spans="1:16" s="18" customFormat="1" outlineLevel="1" x14ac:dyDescent="0.25">
      <c r="A13" s="54" t="s">
        <v>408</v>
      </c>
      <c r="B13" s="7" t="s">
        <v>406</v>
      </c>
      <c r="C13" s="77"/>
      <c r="D13" s="20"/>
      <c r="E13" s="8" t="e">
        <f>-SUMIF(#REF!,REPORTING!A13,#REF!)</f>
        <v>#REF!</v>
      </c>
      <c r="F13" s="20"/>
      <c r="G13" s="8"/>
      <c r="H13" s="41"/>
      <c r="J13" s="7" t="s">
        <v>406</v>
      </c>
      <c r="K13" s="78"/>
      <c r="L13" s="20"/>
      <c r="M13" s="8" t="e">
        <f>-SUMIF(#REF!,REPORTING!A13,#REF!)</f>
        <v>#REF!</v>
      </c>
      <c r="N13" s="57"/>
      <c r="O13" s="8"/>
      <c r="P13" s="66"/>
    </row>
    <row r="14" spans="1:16" x14ac:dyDescent="0.25">
      <c r="B14" s="9" t="s">
        <v>463</v>
      </c>
      <c r="C14" s="10">
        <f>+C8+C11</f>
        <v>0</v>
      </c>
      <c r="D14" s="19" t="e">
        <f>+C14/C8*100</f>
        <v>#DIV/0!</v>
      </c>
      <c r="E14" s="10" t="e">
        <f>+E8+E11</f>
        <v>#REF!</v>
      </c>
      <c r="F14" s="19">
        <f>IFERROR((E14/E8*100),0)</f>
        <v>0</v>
      </c>
      <c r="G14" s="10" t="e">
        <f>+C14-E14</f>
        <v>#REF!</v>
      </c>
      <c r="H14" s="42">
        <f t="shared" ref="H14:H40" si="2">IFERROR((G14/E14*100),0)</f>
        <v>0</v>
      </c>
      <c r="J14" s="9" t="s">
        <v>463</v>
      </c>
      <c r="K14" s="10">
        <f>+K8+K11</f>
        <v>0</v>
      </c>
      <c r="L14" s="58" t="e">
        <f>+K14/K8*100</f>
        <v>#DIV/0!</v>
      </c>
      <c r="M14" s="10" t="e">
        <f>+M8+M11</f>
        <v>#REF!</v>
      </c>
      <c r="N14" s="58">
        <f>IFERROR((M14/M8*100),0)</f>
        <v>0</v>
      </c>
      <c r="O14" s="10" t="e">
        <f>+K14-M14</f>
        <v>#REF!</v>
      </c>
      <c r="P14" s="67">
        <f t="shared" ref="P14:P40" si="3">IFERROR((O14/M14*100),0)</f>
        <v>0</v>
      </c>
    </row>
    <row r="15" spans="1:16" x14ac:dyDescent="0.25">
      <c r="A15" s="54" t="s">
        <v>388</v>
      </c>
      <c r="B15" s="2" t="s">
        <v>410</v>
      </c>
      <c r="C15" s="8"/>
      <c r="D15" s="20" t="e">
        <f>-C15/$C$8*100</f>
        <v>#DIV/0!</v>
      </c>
      <c r="E15" s="8" t="e">
        <f>-SUMIF(#REF!,REPORTING!A15,#REF!)</f>
        <v>#REF!</v>
      </c>
      <c r="F15" s="20" t="e">
        <f>-E15/$E$8*100</f>
        <v>#REF!</v>
      </c>
      <c r="G15" s="8" t="e">
        <f t="shared" ref="G15:G40" si="4">+C15-E15</f>
        <v>#REF!</v>
      </c>
      <c r="H15" s="41">
        <f t="shared" si="2"/>
        <v>0</v>
      </c>
      <c r="J15" s="2" t="s">
        <v>410</v>
      </c>
      <c r="K15" s="53" t="e">
        <f>-SUMIF(#REF!,REPORTING!A15,#REF!)</f>
        <v>#REF!</v>
      </c>
      <c r="L15" s="57" t="e">
        <f>-K15/$K$8*100</f>
        <v>#REF!</v>
      </c>
      <c r="M15" s="8" t="e">
        <f>-SUMIF(#REF!,REPORTING!A15,#REF!)</f>
        <v>#REF!</v>
      </c>
      <c r="N15" s="57" t="e">
        <f>-M15/$M$8*100</f>
        <v>#REF!</v>
      </c>
      <c r="O15" s="8" t="e">
        <f t="shared" ref="O15:O26" si="5">+K15-M15</f>
        <v>#REF!</v>
      </c>
      <c r="P15" s="66">
        <f t="shared" si="3"/>
        <v>0</v>
      </c>
    </row>
    <row r="16" spans="1:16" x14ac:dyDescent="0.25">
      <c r="A16" s="54" t="s">
        <v>389</v>
      </c>
      <c r="B16" s="2" t="s">
        <v>0</v>
      </c>
      <c r="C16" s="8"/>
      <c r="D16" s="20" t="e">
        <f t="shared" ref="D16:D26" si="6">-C16/$C$8*100</f>
        <v>#DIV/0!</v>
      </c>
      <c r="E16" s="8" t="e">
        <f>-SUMIF(#REF!,REPORTING!A16,#REF!)</f>
        <v>#REF!</v>
      </c>
      <c r="F16" s="20" t="e">
        <f t="shared" ref="F16:F26" si="7">-E16/$E$8*100</f>
        <v>#REF!</v>
      </c>
      <c r="G16" s="8" t="e">
        <f t="shared" si="4"/>
        <v>#REF!</v>
      </c>
      <c r="H16" s="41">
        <f t="shared" si="2"/>
        <v>0</v>
      </c>
      <c r="J16" s="2" t="s">
        <v>0</v>
      </c>
      <c r="K16" s="53" t="e">
        <f>-SUMIF(#REF!,REPORTING!A16,#REF!)</f>
        <v>#REF!</v>
      </c>
      <c r="L16" s="57" t="e">
        <f t="shared" ref="L16:L26" si="8">-K16/$K$8*100</f>
        <v>#REF!</v>
      </c>
      <c r="M16" s="8" t="e">
        <f>-SUMIF(#REF!,REPORTING!A16,#REF!)</f>
        <v>#REF!</v>
      </c>
      <c r="N16" s="57" t="e">
        <f t="shared" ref="N16:N26" si="9">-M16/$M$8*100</f>
        <v>#REF!</v>
      </c>
      <c r="O16" s="8" t="e">
        <f t="shared" si="5"/>
        <v>#REF!</v>
      </c>
      <c r="P16" s="66">
        <f t="shared" si="3"/>
        <v>0</v>
      </c>
    </row>
    <row r="17" spans="1:16" x14ac:dyDescent="0.25">
      <c r="A17" s="54" t="s">
        <v>390</v>
      </c>
      <c r="B17" s="2" t="s">
        <v>464</v>
      </c>
      <c r="C17" s="8"/>
      <c r="D17" s="20" t="e">
        <f t="shared" si="6"/>
        <v>#DIV/0!</v>
      </c>
      <c r="E17" s="8" t="e">
        <f>-SUMIF(#REF!,REPORTING!A17,#REF!)</f>
        <v>#REF!</v>
      </c>
      <c r="F17" s="20" t="e">
        <f t="shared" si="7"/>
        <v>#REF!</v>
      </c>
      <c r="G17" s="8" t="e">
        <f t="shared" si="4"/>
        <v>#REF!</v>
      </c>
      <c r="H17" s="41">
        <f t="shared" si="2"/>
        <v>0</v>
      </c>
      <c r="J17" s="2" t="s">
        <v>464</v>
      </c>
      <c r="K17" s="53" t="e">
        <f>-SUMIF(#REF!,REPORTING!A17,#REF!)</f>
        <v>#REF!</v>
      </c>
      <c r="L17" s="57" t="e">
        <f t="shared" si="8"/>
        <v>#REF!</v>
      </c>
      <c r="M17" s="8" t="e">
        <f>-SUMIF(#REF!,REPORTING!A17,#REF!)</f>
        <v>#REF!</v>
      </c>
      <c r="N17" s="57" t="e">
        <f t="shared" si="9"/>
        <v>#REF!</v>
      </c>
      <c r="O17" s="8" t="e">
        <f t="shared" si="5"/>
        <v>#REF!</v>
      </c>
      <c r="P17" s="66">
        <f t="shared" si="3"/>
        <v>0</v>
      </c>
    </row>
    <row r="18" spans="1:16" x14ac:dyDescent="0.25">
      <c r="A18" s="54" t="s">
        <v>295</v>
      </c>
      <c r="B18" s="2" t="s">
        <v>409</v>
      </c>
      <c r="C18" s="8"/>
      <c r="D18" s="20" t="e">
        <f t="shared" si="6"/>
        <v>#DIV/0!</v>
      </c>
      <c r="E18" s="8" t="e">
        <f>-SUMIF(#REF!,REPORTING!A18,#REF!)</f>
        <v>#REF!</v>
      </c>
      <c r="F18" s="20" t="e">
        <f t="shared" si="7"/>
        <v>#REF!</v>
      </c>
      <c r="G18" s="8" t="e">
        <f t="shared" si="4"/>
        <v>#REF!</v>
      </c>
      <c r="H18" s="41">
        <f t="shared" si="2"/>
        <v>0</v>
      </c>
      <c r="J18" s="2" t="s">
        <v>409</v>
      </c>
      <c r="K18" s="53" t="e">
        <f>-SUMIF(#REF!,REPORTING!A18,#REF!)</f>
        <v>#REF!</v>
      </c>
      <c r="L18" s="57" t="e">
        <f t="shared" si="8"/>
        <v>#REF!</v>
      </c>
      <c r="M18" s="8" t="e">
        <f>-SUMIF(#REF!,REPORTING!A18,#REF!)</f>
        <v>#REF!</v>
      </c>
      <c r="N18" s="57" t="e">
        <f t="shared" si="9"/>
        <v>#REF!</v>
      </c>
      <c r="O18" s="8" t="e">
        <f t="shared" si="5"/>
        <v>#REF!</v>
      </c>
      <c r="P18" s="66">
        <f t="shared" si="3"/>
        <v>0</v>
      </c>
    </row>
    <row r="19" spans="1:16" x14ac:dyDescent="0.25">
      <c r="A19" s="54" t="s">
        <v>386</v>
      </c>
      <c r="B19" s="2" t="s">
        <v>423</v>
      </c>
      <c r="C19" s="8"/>
      <c r="D19" s="20" t="e">
        <f t="shared" si="6"/>
        <v>#DIV/0!</v>
      </c>
      <c r="E19" s="8" t="e">
        <f>-SUMIF(#REF!,REPORTING!A19,#REF!)</f>
        <v>#REF!</v>
      </c>
      <c r="F19" s="20" t="e">
        <f t="shared" si="7"/>
        <v>#REF!</v>
      </c>
      <c r="G19" s="8" t="e">
        <f t="shared" si="4"/>
        <v>#REF!</v>
      </c>
      <c r="H19" s="41">
        <f t="shared" si="2"/>
        <v>0</v>
      </c>
      <c r="J19" s="2" t="s">
        <v>423</v>
      </c>
      <c r="K19" s="53" t="e">
        <f>-SUMIF(#REF!,REPORTING!A19,#REF!)</f>
        <v>#REF!</v>
      </c>
      <c r="L19" s="57" t="e">
        <f t="shared" si="8"/>
        <v>#REF!</v>
      </c>
      <c r="M19" s="8" t="e">
        <f>-SUMIF(#REF!,REPORTING!A19,#REF!)</f>
        <v>#REF!</v>
      </c>
      <c r="N19" s="57" t="e">
        <f t="shared" si="9"/>
        <v>#REF!</v>
      </c>
      <c r="O19" s="8" t="e">
        <f t="shared" si="5"/>
        <v>#REF!</v>
      </c>
      <c r="P19" s="66">
        <f t="shared" si="3"/>
        <v>0</v>
      </c>
    </row>
    <row r="20" spans="1:16" x14ac:dyDescent="0.25">
      <c r="A20" s="54" t="s">
        <v>391</v>
      </c>
      <c r="B20" s="2" t="s">
        <v>465</v>
      </c>
      <c r="C20" s="8"/>
      <c r="D20" s="20" t="e">
        <f t="shared" si="6"/>
        <v>#DIV/0!</v>
      </c>
      <c r="E20" s="8" t="e">
        <f>-SUMIF(#REF!,REPORTING!A20,#REF!)</f>
        <v>#REF!</v>
      </c>
      <c r="F20" s="20" t="e">
        <f t="shared" si="7"/>
        <v>#REF!</v>
      </c>
      <c r="G20" s="8" t="e">
        <f t="shared" si="4"/>
        <v>#REF!</v>
      </c>
      <c r="H20" s="41">
        <f t="shared" si="2"/>
        <v>0</v>
      </c>
      <c r="J20" s="2" t="s">
        <v>465</v>
      </c>
      <c r="K20" s="53" t="e">
        <f>-SUMIF(#REF!,REPORTING!A20,#REF!)</f>
        <v>#REF!</v>
      </c>
      <c r="L20" s="57" t="e">
        <f t="shared" si="8"/>
        <v>#REF!</v>
      </c>
      <c r="M20" s="8" t="e">
        <f>-SUMIF(#REF!,REPORTING!A20,#REF!)</f>
        <v>#REF!</v>
      </c>
      <c r="N20" s="57" t="e">
        <f t="shared" si="9"/>
        <v>#REF!</v>
      </c>
      <c r="O20" s="8" t="e">
        <f t="shared" si="5"/>
        <v>#REF!</v>
      </c>
      <c r="P20" s="66">
        <f t="shared" si="3"/>
        <v>0</v>
      </c>
    </row>
    <row r="21" spans="1:16" x14ac:dyDescent="0.25">
      <c r="A21" s="54" t="s">
        <v>392</v>
      </c>
      <c r="B21" s="2" t="s">
        <v>411</v>
      </c>
      <c r="C21" s="8"/>
      <c r="D21" s="20" t="e">
        <f t="shared" si="6"/>
        <v>#DIV/0!</v>
      </c>
      <c r="E21" s="8" t="e">
        <f>-SUMIF(#REF!,REPORTING!A21,#REF!)</f>
        <v>#REF!</v>
      </c>
      <c r="F21" s="20" t="e">
        <f t="shared" si="7"/>
        <v>#REF!</v>
      </c>
      <c r="G21" s="8" t="e">
        <f t="shared" si="4"/>
        <v>#REF!</v>
      </c>
      <c r="H21" s="41">
        <f t="shared" si="2"/>
        <v>0</v>
      </c>
      <c r="J21" s="2" t="s">
        <v>411</v>
      </c>
      <c r="K21" s="53" t="e">
        <f>-SUMIF(#REF!,REPORTING!A21,#REF!)</f>
        <v>#REF!</v>
      </c>
      <c r="L21" s="57" t="e">
        <f t="shared" si="8"/>
        <v>#REF!</v>
      </c>
      <c r="M21" s="8" t="e">
        <f>-SUMIF(#REF!,REPORTING!A21,#REF!)</f>
        <v>#REF!</v>
      </c>
      <c r="N21" s="57" t="e">
        <f t="shared" si="9"/>
        <v>#REF!</v>
      </c>
      <c r="O21" s="8" t="e">
        <f t="shared" si="5"/>
        <v>#REF!</v>
      </c>
      <c r="P21" s="66">
        <f t="shared" si="3"/>
        <v>0</v>
      </c>
    </row>
    <row r="22" spans="1:16" x14ac:dyDescent="0.25">
      <c r="A22" s="54" t="s">
        <v>296</v>
      </c>
      <c r="B22" s="2" t="s">
        <v>412</v>
      </c>
      <c r="C22" s="8"/>
      <c r="D22" s="20" t="e">
        <f t="shared" si="6"/>
        <v>#DIV/0!</v>
      </c>
      <c r="E22" s="8" t="e">
        <f>-SUMIF(#REF!,REPORTING!A22,#REF!)</f>
        <v>#REF!</v>
      </c>
      <c r="F22" s="20" t="e">
        <f t="shared" si="7"/>
        <v>#REF!</v>
      </c>
      <c r="G22" s="8" t="e">
        <f t="shared" si="4"/>
        <v>#REF!</v>
      </c>
      <c r="H22" s="41">
        <f t="shared" si="2"/>
        <v>0</v>
      </c>
      <c r="J22" s="2" t="s">
        <v>412</v>
      </c>
      <c r="K22" s="53" t="e">
        <f>-SUMIF(#REF!,REPORTING!A22,#REF!)</f>
        <v>#REF!</v>
      </c>
      <c r="L22" s="57" t="e">
        <f t="shared" si="8"/>
        <v>#REF!</v>
      </c>
      <c r="M22" s="8" t="e">
        <f>-SUMIF(#REF!,REPORTING!A22,#REF!)</f>
        <v>#REF!</v>
      </c>
      <c r="N22" s="57" t="e">
        <f t="shared" si="9"/>
        <v>#REF!</v>
      </c>
      <c r="O22" s="8" t="e">
        <f t="shared" si="5"/>
        <v>#REF!</v>
      </c>
      <c r="P22" s="66">
        <f t="shared" si="3"/>
        <v>0</v>
      </c>
    </row>
    <row r="23" spans="1:16" x14ac:dyDescent="0.25">
      <c r="A23" s="54" t="s">
        <v>393</v>
      </c>
      <c r="B23" s="2" t="s">
        <v>413</v>
      </c>
      <c r="C23" s="8"/>
      <c r="D23" s="20" t="e">
        <f t="shared" si="6"/>
        <v>#DIV/0!</v>
      </c>
      <c r="E23" s="8" t="e">
        <f>-SUMIF(#REF!,REPORTING!A23,#REF!)</f>
        <v>#REF!</v>
      </c>
      <c r="F23" s="20" t="e">
        <f t="shared" si="7"/>
        <v>#REF!</v>
      </c>
      <c r="G23" s="8" t="e">
        <f t="shared" si="4"/>
        <v>#REF!</v>
      </c>
      <c r="H23" s="41">
        <f t="shared" si="2"/>
        <v>0</v>
      </c>
      <c r="J23" s="2" t="s">
        <v>413</v>
      </c>
      <c r="K23" s="53" t="e">
        <f>-SUMIF(#REF!,REPORTING!A23,#REF!)</f>
        <v>#REF!</v>
      </c>
      <c r="L23" s="57" t="e">
        <f t="shared" si="8"/>
        <v>#REF!</v>
      </c>
      <c r="M23" s="8" t="e">
        <f>-SUMIF(#REF!,REPORTING!A23,#REF!)</f>
        <v>#REF!</v>
      </c>
      <c r="N23" s="57" t="e">
        <f t="shared" si="9"/>
        <v>#REF!</v>
      </c>
      <c r="O23" s="8" t="e">
        <f t="shared" si="5"/>
        <v>#REF!</v>
      </c>
      <c r="P23" s="66">
        <f t="shared" si="3"/>
        <v>0</v>
      </c>
    </row>
    <row r="24" spans="1:16" x14ac:dyDescent="0.25">
      <c r="A24" s="54" t="s">
        <v>394</v>
      </c>
      <c r="B24" s="2" t="s">
        <v>1</v>
      </c>
      <c r="C24" s="8"/>
      <c r="D24" s="20" t="e">
        <f t="shared" si="6"/>
        <v>#DIV/0!</v>
      </c>
      <c r="E24" s="8" t="e">
        <f>-SUMIF(#REF!,REPORTING!A24,#REF!)</f>
        <v>#REF!</v>
      </c>
      <c r="F24" s="20" t="e">
        <f t="shared" si="7"/>
        <v>#REF!</v>
      </c>
      <c r="G24" s="8" t="e">
        <f t="shared" si="4"/>
        <v>#REF!</v>
      </c>
      <c r="H24" s="41">
        <f t="shared" si="2"/>
        <v>0</v>
      </c>
      <c r="J24" s="2" t="s">
        <v>1</v>
      </c>
      <c r="K24" s="53" t="e">
        <f>-SUMIF(#REF!,REPORTING!A24,#REF!)</f>
        <v>#REF!</v>
      </c>
      <c r="L24" s="57" t="e">
        <f t="shared" si="8"/>
        <v>#REF!</v>
      </c>
      <c r="M24" s="8" t="e">
        <f>-SUMIF(#REF!,REPORTING!A24,#REF!)</f>
        <v>#REF!</v>
      </c>
      <c r="N24" s="57" t="e">
        <f t="shared" si="9"/>
        <v>#REF!</v>
      </c>
      <c r="O24" s="8" t="e">
        <f t="shared" si="5"/>
        <v>#REF!</v>
      </c>
      <c r="P24" s="66">
        <f t="shared" si="3"/>
        <v>0</v>
      </c>
    </row>
    <row r="25" spans="1:16" x14ac:dyDescent="0.25">
      <c r="A25" s="54" t="s">
        <v>395</v>
      </c>
      <c r="B25" s="2" t="s">
        <v>2</v>
      </c>
      <c r="C25" s="8"/>
      <c r="D25" s="20" t="e">
        <f t="shared" si="6"/>
        <v>#DIV/0!</v>
      </c>
      <c r="E25" s="8" t="e">
        <f>-SUMIF(#REF!,REPORTING!A25,#REF!)</f>
        <v>#REF!</v>
      </c>
      <c r="F25" s="20" t="e">
        <f t="shared" si="7"/>
        <v>#REF!</v>
      </c>
      <c r="G25" s="8" t="e">
        <f t="shared" si="4"/>
        <v>#REF!</v>
      </c>
      <c r="H25" s="41">
        <f t="shared" si="2"/>
        <v>0</v>
      </c>
      <c r="J25" s="2" t="s">
        <v>2</v>
      </c>
      <c r="K25" s="53" t="e">
        <f>-SUMIF(#REF!,REPORTING!A25,#REF!)</f>
        <v>#REF!</v>
      </c>
      <c r="L25" s="57" t="e">
        <f t="shared" si="8"/>
        <v>#REF!</v>
      </c>
      <c r="M25" s="8" t="e">
        <f>-SUMIF(#REF!,REPORTING!A25,#REF!)</f>
        <v>#REF!</v>
      </c>
      <c r="N25" s="57" t="e">
        <f t="shared" si="9"/>
        <v>#REF!</v>
      </c>
      <c r="O25" s="8" t="e">
        <f t="shared" si="5"/>
        <v>#REF!</v>
      </c>
      <c r="P25" s="66">
        <f t="shared" si="3"/>
        <v>0</v>
      </c>
    </row>
    <row r="26" spans="1:16" x14ac:dyDescent="0.25">
      <c r="A26" s="54" t="s">
        <v>396</v>
      </c>
      <c r="B26" s="26" t="s">
        <v>414</v>
      </c>
      <c r="C26" s="8"/>
      <c r="D26" s="20" t="e">
        <f t="shared" si="6"/>
        <v>#DIV/0!</v>
      </c>
      <c r="E26" s="8" t="e">
        <f>-SUMIF(#REF!,REPORTING!A26,#REF!)</f>
        <v>#REF!</v>
      </c>
      <c r="F26" s="20" t="e">
        <f t="shared" si="7"/>
        <v>#REF!</v>
      </c>
      <c r="G26" s="27" t="e">
        <f t="shared" si="4"/>
        <v>#REF!</v>
      </c>
      <c r="H26" s="43">
        <f t="shared" si="2"/>
        <v>0</v>
      </c>
      <c r="J26" s="26" t="s">
        <v>414</v>
      </c>
      <c r="K26" s="53" t="e">
        <f>-SUMIF(#REF!,REPORTING!A26,#REF!)</f>
        <v>#REF!</v>
      </c>
      <c r="L26" s="57" t="e">
        <f t="shared" si="8"/>
        <v>#REF!</v>
      </c>
      <c r="M26" s="8" t="e">
        <f>-SUMIF(#REF!,REPORTING!A26,#REF!)</f>
        <v>#REF!</v>
      </c>
      <c r="N26" s="57" t="e">
        <f t="shared" si="9"/>
        <v>#REF!</v>
      </c>
      <c r="O26" s="27" t="e">
        <f t="shared" si="5"/>
        <v>#REF!</v>
      </c>
      <c r="P26" s="68">
        <f t="shared" si="3"/>
        <v>0</v>
      </c>
    </row>
    <row r="27" spans="1:16" s="18" customFormat="1" x14ac:dyDescent="0.25">
      <c r="A27" s="54"/>
      <c r="B27" s="36" t="s">
        <v>466</v>
      </c>
      <c r="C27" s="28">
        <f>SUM(C15:C26)</f>
        <v>0</v>
      </c>
      <c r="D27" s="29" t="e">
        <f>-C27/$C$8*100</f>
        <v>#DIV/0!</v>
      </c>
      <c r="E27" s="28" t="e">
        <f>SUM(E15:E26)</f>
        <v>#REF!</v>
      </c>
      <c r="F27" s="29" t="e">
        <f>-E27/$E$8*100</f>
        <v>#REF!</v>
      </c>
      <c r="G27" s="28" t="e">
        <f>SUM(G15:G26)</f>
        <v>#REF!</v>
      </c>
      <c r="H27" s="44">
        <f t="shared" si="2"/>
        <v>0</v>
      </c>
      <c r="J27" s="36" t="s">
        <v>466</v>
      </c>
      <c r="K27" s="28" t="e">
        <f>SUM(K15:K26)</f>
        <v>#REF!</v>
      </c>
      <c r="L27" s="59" t="e">
        <f>-K27/$K$8*100</f>
        <v>#REF!</v>
      </c>
      <c r="M27" s="28" t="e">
        <f>SUM(M15:M26)</f>
        <v>#REF!</v>
      </c>
      <c r="N27" s="59" t="e">
        <f>-M27/$M$8*100</f>
        <v>#REF!</v>
      </c>
      <c r="O27" s="28" t="e">
        <f>SUM(O15:O26)</f>
        <v>#REF!</v>
      </c>
      <c r="P27" s="69">
        <f t="shared" si="3"/>
        <v>0</v>
      </c>
    </row>
    <row r="28" spans="1:16" x14ac:dyDescent="0.25">
      <c r="B28" s="11" t="s">
        <v>3</v>
      </c>
      <c r="C28" s="10">
        <f>+C14+C27</f>
        <v>0</v>
      </c>
      <c r="D28" s="19" t="e">
        <f>+C28/$C$8*100</f>
        <v>#DIV/0!</v>
      </c>
      <c r="E28" s="10" t="e">
        <f>+E14+E27</f>
        <v>#REF!</v>
      </c>
      <c r="F28" s="19">
        <f>IFERROR((E28/$E$8*100),0)</f>
        <v>0</v>
      </c>
      <c r="G28" s="10" t="e">
        <f t="shared" si="4"/>
        <v>#REF!</v>
      </c>
      <c r="H28" s="42">
        <f t="shared" si="2"/>
        <v>0</v>
      </c>
      <c r="J28" s="11" t="s">
        <v>3</v>
      </c>
      <c r="K28" s="10" t="e">
        <f>+K14+K27</f>
        <v>#REF!</v>
      </c>
      <c r="L28" s="58" t="e">
        <f>+K28/$K$8*100</f>
        <v>#REF!</v>
      </c>
      <c r="M28" s="10" t="e">
        <f>+M14+M27</f>
        <v>#REF!</v>
      </c>
      <c r="N28" s="58">
        <f>IFERROR((M28/$M$8*100),0)</f>
        <v>0</v>
      </c>
      <c r="O28" s="10" t="e">
        <f t="shared" ref="O28:O40" si="10">+K28-M28</f>
        <v>#REF!</v>
      </c>
      <c r="P28" s="67">
        <f t="shared" si="3"/>
        <v>0</v>
      </c>
    </row>
    <row r="29" spans="1:16" x14ac:dyDescent="0.25">
      <c r="A29" s="55" t="s">
        <v>297</v>
      </c>
      <c r="B29" s="7" t="s">
        <v>403</v>
      </c>
      <c r="C29" s="8"/>
      <c r="D29" s="20"/>
      <c r="E29" s="8" t="e">
        <f>-SUMIF(#REF!,REPORTING!A29,#REF!)</f>
        <v>#REF!</v>
      </c>
      <c r="F29" s="20"/>
      <c r="G29" s="8" t="e">
        <f t="shared" si="4"/>
        <v>#REF!</v>
      </c>
      <c r="H29" s="41">
        <f t="shared" si="2"/>
        <v>0</v>
      </c>
      <c r="J29" s="7" t="s">
        <v>403</v>
      </c>
      <c r="K29" s="53" t="e">
        <f>-SUMIF(#REF!,REPORTING!A29,#REF!)</f>
        <v>#REF!</v>
      </c>
      <c r="L29" s="20"/>
      <c r="M29" s="8" t="e">
        <f>-SUMIF(#REF!,REPORTING!A29,#REF!)</f>
        <v>#REF!</v>
      </c>
      <c r="N29" s="57"/>
      <c r="O29" s="8" t="e">
        <f t="shared" si="10"/>
        <v>#REF!</v>
      </c>
      <c r="P29" s="66">
        <f t="shared" si="3"/>
        <v>0</v>
      </c>
    </row>
    <row r="30" spans="1:16" x14ac:dyDescent="0.25">
      <c r="A30" s="54" t="s">
        <v>397</v>
      </c>
      <c r="B30" s="7" t="s">
        <v>404</v>
      </c>
      <c r="C30" s="8"/>
      <c r="D30" s="20"/>
      <c r="E30" s="8" t="e">
        <f>-SUMIF(#REF!,REPORTING!A30,#REF!)</f>
        <v>#REF!</v>
      </c>
      <c r="F30" s="20"/>
      <c r="G30" s="8" t="e">
        <f t="shared" si="4"/>
        <v>#REF!</v>
      </c>
      <c r="H30" s="41">
        <f t="shared" si="2"/>
        <v>0</v>
      </c>
      <c r="J30" s="7" t="s">
        <v>404</v>
      </c>
      <c r="K30" s="38" t="e">
        <f>-SUMIF(#REF!,REPORTING!A30,#REF!)</f>
        <v>#REF!</v>
      </c>
      <c r="L30" s="20"/>
      <c r="M30" s="8" t="e">
        <f>-SUMIF(#REF!,REPORTING!A30,#REF!)</f>
        <v>#REF!</v>
      </c>
      <c r="N30" s="57"/>
      <c r="O30" s="8" t="e">
        <f t="shared" si="10"/>
        <v>#REF!</v>
      </c>
      <c r="P30" s="66">
        <f t="shared" si="3"/>
        <v>0</v>
      </c>
    </row>
    <row r="31" spans="1:16" x14ac:dyDescent="0.25">
      <c r="B31" s="9" t="s">
        <v>467</v>
      </c>
      <c r="C31" s="10">
        <f>+C28+C29+C30</f>
        <v>0</v>
      </c>
      <c r="D31" s="19" t="e">
        <f>+C31/$C$8*100</f>
        <v>#DIV/0!</v>
      </c>
      <c r="E31" s="10" t="e">
        <f>+E28+E29+E30</f>
        <v>#REF!</v>
      </c>
      <c r="F31" s="19">
        <f>IFERROR((E31/$E$8*100),0)</f>
        <v>0</v>
      </c>
      <c r="G31" s="10" t="e">
        <f t="shared" si="4"/>
        <v>#REF!</v>
      </c>
      <c r="H31" s="42">
        <f t="shared" si="2"/>
        <v>0</v>
      </c>
      <c r="J31" s="9" t="s">
        <v>467</v>
      </c>
      <c r="K31" s="10" t="e">
        <f>+K28+K29+K30</f>
        <v>#REF!</v>
      </c>
      <c r="L31" s="58" t="e">
        <f>+K31/$K$8*100</f>
        <v>#REF!</v>
      </c>
      <c r="M31" s="10" t="e">
        <f>+M28+M29+M30</f>
        <v>#REF!</v>
      </c>
      <c r="N31" s="58">
        <f>IFERROR((M31/$M$8*100),0)</f>
        <v>0</v>
      </c>
      <c r="O31" s="10" t="e">
        <f t="shared" si="10"/>
        <v>#REF!</v>
      </c>
      <c r="P31" s="67">
        <f t="shared" si="3"/>
        <v>0</v>
      </c>
    </row>
    <row r="32" spans="1:16" x14ac:dyDescent="0.25">
      <c r="A32" s="54" t="s">
        <v>398</v>
      </c>
      <c r="B32" s="2" t="s">
        <v>415</v>
      </c>
      <c r="C32" s="8"/>
      <c r="D32" s="21"/>
      <c r="E32" s="8" t="e">
        <f>-SUMIF(#REF!,REPORTING!A32,#REF!)</f>
        <v>#REF!</v>
      </c>
      <c r="F32" s="21"/>
      <c r="G32" s="12" t="e">
        <f t="shared" si="4"/>
        <v>#REF!</v>
      </c>
      <c r="H32" s="45">
        <f t="shared" si="2"/>
        <v>0</v>
      </c>
      <c r="J32" s="2" t="s">
        <v>415</v>
      </c>
      <c r="K32" s="38" t="e">
        <f>-SUMIF(#REF!,REPORTING!A32,#REF!)</f>
        <v>#REF!</v>
      </c>
      <c r="L32" s="21"/>
      <c r="M32" s="8" t="e">
        <f>-SUMIF(#REF!,REPORTING!A32,#REF!)</f>
        <v>#REF!</v>
      </c>
      <c r="N32" s="61"/>
      <c r="O32" s="12" t="e">
        <f t="shared" si="10"/>
        <v>#REF!</v>
      </c>
      <c r="P32" s="70">
        <f t="shared" si="3"/>
        <v>0</v>
      </c>
    </row>
    <row r="33" spans="1:16" x14ac:dyDescent="0.25">
      <c r="A33" s="54" t="s">
        <v>399</v>
      </c>
      <c r="B33" s="2" t="s">
        <v>417</v>
      </c>
      <c r="C33" s="8"/>
      <c r="D33" s="21"/>
      <c r="E33" s="8" t="e">
        <f>-SUMIF(#REF!,REPORTING!A33,#REF!)</f>
        <v>#REF!</v>
      </c>
      <c r="F33" s="21"/>
      <c r="G33" s="12" t="e">
        <f t="shared" si="4"/>
        <v>#REF!</v>
      </c>
      <c r="H33" s="45">
        <f t="shared" si="2"/>
        <v>0</v>
      </c>
      <c r="J33" s="2" t="s">
        <v>417</v>
      </c>
      <c r="K33" s="53" t="e">
        <f>-SUMIF(#REF!,REPORTING!A33,#REF!)</f>
        <v>#REF!</v>
      </c>
      <c r="L33" s="21"/>
      <c r="M33" s="8" t="e">
        <f>-SUMIF(#REF!,REPORTING!A33,#REF!)</f>
        <v>#REF!</v>
      </c>
      <c r="N33" s="61"/>
      <c r="O33" s="12" t="e">
        <f>+K33-M33</f>
        <v>#REF!</v>
      </c>
      <c r="P33" s="70">
        <f t="shared" si="3"/>
        <v>0</v>
      </c>
    </row>
    <row r="34" spans="1:16" x14ac:dyDescent="0.25">
      <c r="B34" s="30" t="s">
        <v>419</v>
      </c>
      <c r="C34" s="31">
        <f>+C32+C33</f>
        <v>0</v>
      </c>
      <c r="D34" s="32"/>
      <c r="E34" s="31" t="e">
        <f>+E32+E33</f>
        <v>#REF!</v>
      </c>
      <c r="F34" s="32"/>
      <c r="G34" s="31" t="e">
        <f t="shared" si="4"/>
        <v>#REF!</v>
      </c>
      <c r="H34" s="46">
        <f t="shared" si="2"/>
        <v>0</v>
      </c>
      <c r="J34" s="30" t="s">
        <v>419</v>
      </c>
      <c r="K34" s="31" t="e">
        <f>+K32+K33</f>
        <v>#REF!</v>
      </c>
      <c r="L34" s="32"/>
      <c r="M34" s="31" t="e">
        <f>+M32+M33</f>
        <v>#REF!</v>
      </c>
      <c r="N34" s="62"/>
      <c r="O34" s="31" t="e">
        <f t="shared" si="10"/>
        <v>#REF!</v>
      </c>
      <c r="P34" s="71">
        <f t="shared" si="3"/>
        <v>0</v>
      </c>
    </row>
    <row r="35" spans="1:16" x14ac:dyDescent="0.25">
      <c r="A35" s="54" t="s">
        <v>400</v>
      </c>
      <c r="B35" s="14" t="s">
        <v>416</v>
      </c>
      <c r="C35" s="8"/>
      <c r="D35" s="22"/>
      <c r="E35" s="8" t="e">
        <f>-SUMIF(#REF!,REPORTING!A35,#REF!)</f>
        <v>#REF!</v>
      </c>
      <c r="F35" s="22"/>
      <c r="G35" s="12" t="e">
        <f t="shared" si="4"/>
        <v>#REF!</v>
      </c>
      <c r="H35" s="45">
        <f t="shared" si="2"/>
        <v>0</v>
      </c>
      <c r="J35" s="14" t="s">
        <v>416</v>
      </c>
      <c r="K35" s="38" t="e">
        <f>-SUMIF(#REF!,REPORTING!A35,#REF!)</f>
        <v>#REF!</v>
      </c>
      <c r="L35" s="22"/>
      <c r="M35" s="8" t="e">
        <f>-SUMIF(#REF!,REPORTING!A35,#REF!)</f>
        <v>#REF!</v>
      </c>
      <c r="N35" s="63"/>
      <c r="O35" s="12" t="e">
        <f t="shared" si="10"/>
        <v>#REF!</v>
      </c>
      <c r="P35" s="70">
        <f t="shared" si="3"/>
        <v>0</v>
      </c>
    </row>
    <row r="36" spans="1:16" x14ac:dyDescent="0.25">
      <c r="A36" s="54" t="s">
        <v>401</v>
      </c>
      <c r="B36" s="2" t="s">
        <v>418</v>
      </c>
      <c r="C36" s="8"/>
      <c r="D36" s="22"/>
      <c r="E36" s="8" t="e">
        <f>-SUMIF(#REF!,REPORTING!A36,#REF!)</f>
        <v>#REF!</v>
      </c>
      <c r="F36" s="22"/>
      <c r="G36" s="12" t="e">
        <f t="shared" si="4"/>
        <v>#REF!</v>
      </c>
      <c r="H36" s="45">
        <f t="shared" si="2"/>
        <v>0</v>
      </c>
      <c r="J36" s="2" t="s">
        <v>418</v>
      </c>
      <c r="K36" s="38" t="e">
        <f>-SUMIF(#REF!,REPORTING!A36,#REF!)</f>
        <v>#REF!</v>
      </c>
      <c r="L36" s="22"/>
      <c r="M36" s="8" t="e">
        <f>-SUMIF(#REF!,REPORTING!A36,#REF!)</f>
        <v>#REF!</v>
      </c>
      <c r="N36" s="63"/>
      <c r="O36" s="12" t="e">
        <f t="shared" si="10"/>
        <v>#REF!</v>
      </c>
      <c r="P36" s="70">
        <f t="shared" si="3"/>
        <v>0</v>
      </c>
    </row>
    <row r="37" spans="1:16" x14ac:dyDescent="0.25">
      <c r="B37" s="33" t="s">
        <v>468</v>
      </c>
      <c r="C37" s="34">
        <f>SUM(C35:C36)</f>
        <v>0</v>
      </c>
      <c r="D37" s="35"/>
      <c r="E37" s="34" t="e">
        <f>-SUM(E35:E36)</f>
        <v>#REF!</v>
      </c>
      <c r="F37" s="35"/>
      <c r="G37" s="34" t="e">
        <f t="shared" si="4"/>
        <v>#REF!</v>
      </c>
      <c r="H37" s="47">
        <f t="shared" si="2"/>
        <v>0</v>
      </c>
      <c r="J37" s="33" t="s">
        <v>468</v>
      </c>
      <c r="K37" s="34" t="e">
        <f>SUM(K35:K36)</f>
        <v>#REF!</v>
      </c>
      <c r="L37" s="35"/>
      <c r="M37" s="34" t="e">
        <f>-SUM(M35:M36)</f>
        <v>#REF!</v>
      </c>
      <c r="N37" s="64"/>
      <c r="O37" s="34" t="e">
        <f t="shared" si="10"/>
        <v>#REF!</v>
      </c>
      <c r="P37" s="72">
        <f t="shared" si="3"/>
        <v>0</v>
      </c>
    </row>
    <row r="38" spans="1:16" x14ac:dyDescent="0.25">
      <c r="B38" s="15" t="s">
        <v>469</v>
      </c>
      <c r="C38" s="16">
        <f>+C31+C34+C37</f>
        <v>0</v>
      </c>
      <c r="D38" s="23" t="e">
        <f>+C38/$C$8*100</f>
        <v>#DIV/0!</v>
      </c>
      <c r="E38" s="16" t="e">
        <f>+E31+E34+E37</f>
        <v>#REF!</v>
      </c>
      <c r="F38" s="23">
        <f>IFERROR((E38/$E$8*100),0)</f>
        <v>0</v>
      </c>
      <c r="G38" s="16" t="e">
        <f t="shared" si="4"/>
        <v>#REF!</v>
      </c>
      <c r="H38" s="48">
        <f t="shared" si="2"/>
        <v>0</v>
      </c>
      <c r="J38" s="15" t="s">
        <v>469</v>
      </c>
      <c r="K38" s="16" t="e">
        <f>+K31+K34+K37</f>
        <v>#REF!</v>
      </c>
      <c r="L38" s="60" t="e">
        <f>+K38/$K$8*100</f>
        <v>#REF!</v>
      </c>
      <c r="M38" s="16" t="e">
        <f>+M31+M34+M37</f>
        <v>#REF!</v>
      </c>
      <c r="N38" s="60">
        <f>IFERROR((M38/$M$8*100),0)</f>
        <v>0</v>
      </c>
      <c r="O38" s="16" t="e">
        <f t="shared" si="10"/>
        <v>#REF!</v>
      </c>
      <c r="P38" s="73">
        <f t="shared" si="3"/>
        <v>0</v>
      </c>
    </row>
    <row r="39" spans="1:16" x14ac:dyDescent="0.25">
      <c r="A39" s="54" t="s">
        <v>402</v>
      </c>
      <c r="B39" s="2" t="s">
        <v>470</v>
      </c>
      <c r="C39" s="8"/>
      <c r="D39" s="20"/>
      <c r="E39" s="8" t="e">
        <f>-SUMIF(#REF!,REPORTING!A39,#REF!)</f>
        <v>#REF!</v>
      </c>
      <c r="F39" s="20"/>
      <c r="G39" s="12" t="e">
        <f t="shared" si="4"/>
        <v>#REF!</v>
      </c>
      <c r="H39" s="41">
        <f t="shared" si="2"/>
        <v>0</v>
      </c>
      <c r="J39" s="2" t="s">
        <v>470</v>
      </c>
      <c r="K39" s="53" t="e">
        <f>-SUMIF(#REF!,REPORTING!A39,#REF!)</f>
        <v>#REF!</v>
      </c>
      <c r="L39" s="20"/>
      <c r="M39" s="8" t="e">
        <f>-SUMIF(#REF!,REPORTING!A39,#REF!)</f>
        <v>#REF!</v>
      </c>
      <c r="N39" s="57"/>
      <c r="O39" s="12" t="e">
        <f t="shared" si="10"/>
        <v>#REF!</v>
      </c>
      <c r="P39" s="66">
        <f t="shared" si="3"/>
        <v>0</v>
      </c>
    </row>
    <row r="40" spans="1:16" x14ac:dyDescent="0.25">
      <c r="B40" s="17" t="s">
        <v>420</v>
      </c>
      <c r="C40" s="16">
        <f>+C38+C39</f>
        <v>0</v>
      </c>
      <c r="D40" s="23" t="e">
        <f>+C40/$C$8*100</f>
        <v>#DIV/0!</v>
      </c>
      <c r="E40" s="16" t="e">
        <f>+E38+E39</f>
        <v>#REF!</v>
      </c>
      <c r="F40" s="23">
        <f>IFERROR((E40/$E$8*100),0)</f>
        <v>0</v>
      </c>
      <c r="G40" s="13" t="e">
        <f t="shared" si="4"/>
        <v>#REF!</v>
      </c>
      <c r="H40" s="48">
        <f t="shared" si="2"/>
        <v>0</v>
      </c>
      <c r="J40" s="17" t="s">
        <v>420</v>
      </c>
      <c r="K40" s="16" t="e">
        <f>+K38+K39</f>
        <v>#REF!</v>
      </c>
      <c r="L40" s="60" t="e">
        <f>+K40/$K$8*100</f>
        <v>#REF!</v>
      </c>
      <c r="M40" s="16" t="e">
        <f>+M38+M39</f>
        <v>#REF!</v>
      </c>
      <c r="N40" s="60">
        <f>IFERROR((M40/$M$8*100),0)</f>
        <v>0</v>
      </c>
      <c r="O40" s="13" t="e">
        <f t="shared" si="10"/>
        <v>#REF!</v>
      </c>
      <c r="P40" s="73">
        <f t="shared" si="3"/>
        <v>0</v>
      </c>
    </row>
    <row r="41" spans="1:16" x14ac:dyDescent="0.25">
      <c r="A41" s="54">
        <v>89999999</v>
      </c>
      <c r="B41" s="52" t="s">
        <v>454</v>
      </c>
      <c r="C41" s="25" t="e">
        <f>+VLOOKUP(A41,#REF!,5,FALSE)+REPORTING!C40</f>
        <v>#REF!</v>
      </c>
      <c r="D41" s="24"/>
      <c r="J41" s="52" t="s">
        <v>454</v>
      </c>
      <c r="K41" s="25" t="e">
        <f>+VLOOKUP(A41,#REF!,5,FALSE)+K40</f>
        <v>#REF!</v>
      </c>
    </row>
    <row r="42" spans="1:16" x14ac:dyDescent="0.25">
      <c r="C42" s="25"/>
    </row>
  </sheetData>
  <customSheetViews>
    <customSheetView guid="{FE4D71F0-9669-4394-B444-07B1B866D037}" fitToPage="1" hiddenRows="1" hiddenColumns="1" topLeftCell="B1">
      <selection activeCell="B14" sqref="B14"/>
      <pageMargins left="0.70866141732283472" right="0.70866141732283472" top="0.74803149606299213" bottom="0.74803149606299213" header="0.31496062992125984" footer="0.31496062992125984"/>
      <pageSetup paperSize="9" scale="60" orientation="landscape" r:id="rId1"/>
    </customSheetView>
  </customSheetViews>
  <mergeCells count="4">
    <mergeCell ref="B3:H3"/>
    <mergeCell ref="B5:H5"/>
    <mergeCell ref="J3:P3"/>
    <mergeCell ref="J5:P5"/>
  </mergeCells>
  <dataValidations count="2">
    <dataValidation type="list" allowBlank="1" showInputMessage="1" showErrorMessage="1" sqref="C1">
      <formula1>"JANVIER,FEVRIER,MARS,AVRIL,MAI,JUIN,JUILLET,AOUT,SEPTEMBRE,OCTOBRRE,NOVEMBRE,DECEMBRE"</formula1>
    </dataValidation>
    <dataValidation type="list" allowBlank="1" showInputMessage="1" showErrorMessage="1" sqref="C2">
      <formula1>"2012,2014,2015,2016"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r:id="rId2"/>
  <ignoredErrors>
    <ignoredError sqref="D39 D32:D37 D38 D40 G27 M14:O14 L30:O30 M27 O15:O27 D30:D31 O28 D14 D28 D11:E11 D29 E28 D15:D16 E14 N29:O29 L29 L14 L11:L13 D27:E27 D17 D18:D26 L34:O34 L32:L33 N32:O32 L37:O37 L35:L36 N35:O36 M40 L39 N39:O39 M17:M26 M11 M31 M38 O31 O38 O40 N3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9"/>
  <sheetViews>
    <sheetView topLeftCell="A76" workbookViewId="0">
      <selection activeCell="E19" sqref="E19"/>
    </sheetView>
  </sheetViews>
  <sheetFormatPr baseColWidth="10" defaultRowHeight="15" x14ac:dyDescent="0.25"/>
  <cols>
    <col min="1" max="1" width="10" style="75" bestFit="1" customWidth="1"/>
    <col min="2" max="2" width="37.140625" style="75" bestFit="1" customWidth="1"/>
    <col min="3" max="3" width="18.42578125" style="75" bestFit="1" customWidth="1"/>
    <col min="4" max="16384" width="11.42578125" style="18"/>
  </cols>
  <sheetData>
    <row r="1" spans="1:3" x14ac:dyDescent="0.25">
      <c r="A1" s="75" t="s">
        <v>497</v>
      </c>
      <c r="B1" s="75" t="s">
        <v>478</v>
      </c>
    </row>
    <row r="2" spans="1:3" x14ac:dyDescent="0.25">
      <c r="A2" s="82">
        <v>10100000</v>
      </c>
      <c r="B2" s="82" t="s">
        <v>430</v>
      </c>
      <c r="C2" s="82" t="s">
        <v>499</v>
      </c>
    </row>
    <row r="3" spans="1:3" x14ac:dyDescent="0.25">
      <c r="A3" s="82">
        <v>10130000</v>
      </c>
      <c r="B3" s="82" t="s">
        <v>298</v>
      </c>
      <c r="C3" s="82" t="s">
        <v>499</v>
      </c>
    </row>
    <row r="4" spans="1:3" x14ac:dyDescent="0.25">
      <c r="A4" s="82">
        <v>10420000</v>
      </c>
      <c r="B4" s="82" t="s">
        <v>299</v>
      </c>
      <c r="C4" s="82" t="s">
        <v>499</v>
      </c>
    </row>
    <row r="5" spans="1:3" x14ac:dyDescent="0.25">
      <c r="A5" s="82">
        <v>10611000</v>
      </c>
      <c r="B5" s="82" t="s">
        <v>300</v>
      </c>
      <c r="C5" s="82" t="s">
        <v>499</v>
      </c>
    </row>
    <row r="6" spans="1:3" x14ac:dyDescent="0.25">
      <c r="A6" s="82">
        <v>10612000</v>
      </c>
      <c r="B6" s="82" t="s">
        <v>613</v>
      </c>
      <c r="C6" s="82" t="s">
        <v>499</v>
      </c>
    </row>
    <row r="7" spans="1:3" x14ac:dyDescent="0.25">
      <c r="A7" s="82">
        <v>10630000</v>
      </c>
      <c r="B7" s="82" t="s">
        <v>614</v>
      </c>
      <c r="C7" s="82" t="s">
        <v>499</v>
      </c>
    </row>
    <row r="8" spans="1:3" x14ac:dyDescent="0.25">
      <c r="A8" s="82">
        <v>10648000</v>
      </c>
      <c r="B8" s="82" t="s">
        <v>502</v>
      </c>
      <c r="C8" s="82" t="s">
        <v>499</v>
      </c>
    </row>
    <row r="9" spans="1:3" x14ac:dyDescent="0.25">
      <c r="A9" s="82">
        <v>11000000</v>
      </c>
      <c r="B9" s="82" t="s">
        <v>615</v>
      </c>
      <c r="C9" s="82" t="s">
        <v>499</v>
      </c>
    </row>
    <row r="10" spans="1:3" x14ac:dyDescent="0.25">
      <c r="A10" s="82">
        <v>11900000</v>
      </c>
      <c r="B10" s="82" t="s">
        <v>616</v>
      </c>
      <c r="C10" s="82" t="s">
        <v>499</v>
      </c>
    </row>
    <row r="11" spans="1:3" x14ac:dyDescent="0.25">
      <c r="A11" s="82">
        <v>12000000</v>
      </c>
      <c r="B11" s="82" t="s">
        <v>617</v>
      </c>
      <c r="C11" s="82" t="s">
        <v>499</v>
      </c>
    </row>
    <row r="12" spans="1:3" x14ac:dyDescent="0.25">
      <c r="A12" s="82">
        <v>12910000</v>
      </c>
      <c r="B12" s="82" t="s">
        <v>302</v>
      </c>
      <c r="C12" s="82" t="s">
        <v>499</v>
      </c>
    </row>
    <row r="13" spans="1:3" x14ac:dyDescent="0.25">
      <c r="A13" s="82">
        <v>12999999</v>
      </c>
      <c r="B13" s="82" t="s">
        <v>618</v>
      </c>
      <c r="C13" s="82" t="s">
        <v>619</v>
      </c>
    </row>
    <row r="14" spans="1:3" x14ac:dyDescent="0.25">
      <c r="A14" s="82">
        <v>13000000</v>
      </c>
      <c r="B14" s="82" t="s">
        <v>620</v>
      </c>
      <c r="C14" s="82" t="s">
        <v>621</v>
      </c>
    </row>
    <row r="15" spans="1:3" x14ac:dyDescent="0.25">
      <c r="A15" s="82">
        <v>14500000</v>
      </c>
      <c r="B15" s="82" t="s">
        <v>622</v>
      </c>
      <c r="C15" s="82" t="s">
        <v>621</v>
      </c>
    </row>
    <row r="16" spans="1:3" x14ac:dyDescent="0.25">
      <c r="A16" s="82">
        <v>15115000</v>
      </c>
      <c r="B16" s="82" t="s">
        <v>623</v>
      </c>
      <c r="C16" s="82" t="s">
        <v>621</v>
      </c>
    </row>
    <row r="17" spans="1:3" x14ac:dyDescent="0.25">
      <c r="A17" s="82">
        <v>15115100</v>
      </c>
      <c r="B17" s="82" t="s">
        <v>624</v>
      </c>
      <c r="C17" s="82" t="s">
        <v>621</v>
      </c>
    </row>
    <row r="18" spans="1:3" x14ac:dyDescent="0.25">
      <c r="A18" s="82">
        <v>15150000</v>
      </c>
      <c r="B18" s="82" t="s">
        <v>303</v>
      </c>
      <c r="C18" s="82" t="s">
        <v>621</v>
      </c>
    </row>
    <row r="19" spans="1:3" x14ac:dyDescent="0.25">
      <c r="A19" s="82">
        <v>15999999</v>
      </c>
      <c r="B19" s="82" t="s">
        <v>619</v>
      </c>
      <c r="C19" s="82" t="s">
        <v>619</v>
      </c>
    </row>
    <row r="20" spans="1:3" x14ac:dyDescent="0.25">
      <c r="A20" s="82">
        <v>16000000</v>
      </c>
      <c r="B20" s="82" t="s">
        <v>625</v>
      </c>
      <c r="C20" s="82" t="s">
        <v>619</v>
      </c>
    </row>
    <row r="21" spans="1:3" x14ac:dyDescent="0.25">
      <c r="A21" s="82">
        <v>16400000</v>
      </c>
      <c r="B21" s="82" t="s">
        <v>626</v>
      </c>
      <c r="C21" s="82" t="s">
        <v>625</v>
      </c>
    </row>
    <row r="22" spans="1:3" x14ac:dyDescent="0.25">
      <c r="A22" s="82">
        <v>16401000</v>
      </c>
      <c r="B22" s="82" t="s">
        <v>627</v>
      </c>
      <c r="C22" s="82" t="s">
        <v>625</v>
      </c>
    </row>
    <row r="23" spans="1:3" x14ac:dyDescent="0.25">
      <c r="A23" s="82">
        <v>16410000</v>
      </c>
      <c r="B23" s="82" t="s">
        <v>628</v>
      </c>
      <c r="C23" s="82" t="s">
        <v>625</v>
      </c>
    </row>
    <row r="24" spans="1:3" x14ac:dyDescent="0.25">
      <c r="A24" s="82">
        <v>16415100</v>
      </c>
      <c r="B24" s="82" t="s">
        <v>629</v>
      </c>
      <c r="C24" s="82" t="s">
        <v>625</v>
      </c>
    </row>
    <row r="25" spans="1:3" x14ac:dyDescent="0.25">
      <c r="A25" s="82">
        <v>16415200</v>
      </c>
      <c r="B25" s="82" t="s">
        <v>630</v>
      </c>
      <c r="C25" s="82" t="s">
        <v>625</v>
      </c>
    </row>
    <row r="26" spans="1:3" x14ac:dyDescent="0.25">
      <c r="A26" s="82">
        <v>16415300</v>
      </c>
      <c r="B26" s="82" t="s">
        <v>631</v>
      </c>
      <c r="C26" s="82" t="s">
        <v>625</v>
      </c>
    </row>
    <row r="27" spans="1:3" x14ac:dyDescent="0.25">
      <c r="A27" s="82">
        <v>16420000</v>
      </c>
      <c r="B27" s="82" t="s">
        <v>632</v>
      </c>
      <c r="C27" s="82" t="s">
        <v>625</v>
      </c>
    </row>
    <row r="28" spans="1:3" x14ac:dyDescent="0.25">
      <c r="A28" s="82">
        <v>16430000</v>
      </c>
      <c r="B28" s="82" t="s">
        <v>633</v>
      </c>
      <c r="C28" s="82" t="s">
        <v>625</v>
      </c>
    </row>
    <row r="29" spans="1:3" x14ac:dyDescent="0.25">
      <c r="A29" s="82">
        <v>16450000</v>
      </c>
      <c r="B29" s="82" t="s">
        <v>634</v>
      </c>
      <c r="C29" s="82" t="s">
        <v>625</v>
      </c>
    </row>
    <row r="30" spans="1:3" x14ac:dyDescent="0.25">
      <c r="A30" s="82">
        <v>16460000</v>
      </c>
      <c r="B30" s="82" t="s">
        <v>635</v>
      </c>
      <c r="C30" s="82" t="s">
        <v>625</v>
      </c>
    </row>
    <row r="31" spans="1:3" x14ac:dyDescent="0.25">
      <c r="A31" s="82">
        <v>16470000</v>
      </c>
      <c r="B31" s="82" t="s">
        <v>636</v>
      </c>
      <c r="C31" s="82" t="s">
        <v>625</v>
      </c>
    </row>
    <row r="32" spans="1:3" x14ac:dyDescent="0.25">
      <c r="A32" s="82">
        <v>16480000</v>
      </c>
      <c r="B32" s="82" t="s">
        <v>637</v>
      </c>
      <c r="C32" s="82" t="s">
        <v>625</v>
      </c>
    </row>
    <row r="33" spans="1:3" x14ac:dyDescent="0.25">
      <c r="A33" s="82">
        <v>16490000</v>
      </c>
      <c r="B33" s="82" t="s">
        <v>638</v>
      </c>
      <c r="C33" s="82" t="s">
        <v>625</v>
      </c>
    </row>
    <row r="34" spans="1:3" x14ac:dyDescent="0.25">
      <c r="A34" s="82">
        <v>16491000</v>
      </c>
      <c r="B34" s="82" t="s">
        <v>505</v>
      </c>
      <c r="C34" s="82" t="s">
        <v>625</v>
      </c>
    </row>
    <row r="35" spans="1:3" x14ac:dyDescent="0.25">
      <c r="A35" s="82">
        <v>16884000</v>
      </c>
      <c r="B35" s="82" t="s">
        <v>639</v>
      </c>
      <c r="C35" s="82" t="s">
        <v>625</v>
      </c>
    </row>
    <row r="36" spans="1:3" x14ac:dyDescent="0.25">
      <c r="A36" s="82">
        <v>16999999</v>
      </c>
      <c r="B36" s="82" t="s">
        <v>618</v>
      </c>
      <c r="C36" s="82" t="s">
        <v>619</v>
      </c>
    </row>
    <row r="37" spans="1:3" x14ac:dyDescent="0.25">
      <c r="A37" s="82">
        <v>20000000</v>
      </c>
      <c r="B37" s="82" t="s">
        <v>640</v>
      </c>
      <c r="C37" s="82" t="s">
        <v>619</v>
      </c>
    </row>
    <row r="38" spans="1:3" x14ac:dyDescent="0.25">
      <c r="A38" s="82">
        <v>20500100</v>
      </c>
      <c r="B38" s="82" t="s">
        <v>641</v>
      </c>
      <c r="C38" s="82" t="s">
        <v>642</v>
      </c>
    </row>
    <row r="39" spans="1:3" x14ac:dyDescent="0.25">
      <c r="A39" s="82">
        <v>20500200</v>
      </c>
      <c r="B39" s="82" t="s">
        <v>643</v>
      </c>
      <c r="C39" s="82" t="s">
        <v>642</v>
      </c>
    </row>
    <row r="40" spans="1:3" x14ac:dyDescent="0.25">
      <c r="A40" s="82">
        <v>20500300</v>
      </c>
      <c r="B40" s="82" t="s">
        <v>305</v>
      </c>
      <c r="C40" s="82" t="s">
        <v>642</v>
      </c>
    </row>
    <row r="41" spans="1:3" x14ac:dyDescent="0.25">
      <c r="A41" s="82">
        <v>20500400</v>
      </c>
      <c r="B41" s="82" t="s">
        <v>644</v>
      </c>
      <c r="C41" s="82" t="s">
        <v>642</v>
      </c>
    </row>
    <row r="42" spans="1:3" x14ac:dyDescent="0.25">
      <c r="A42" s="82">
        <v>20500500</v>
      </c>
      <c r="B42" s="82" t="s">
        <v>306</v>
      </c>
      <c r="C42" s="82" t="s">
        <v>642</v>
      </c>
    </row>
    <row r="43" spans="1:3" x14ac:dyDescent="0.25">
      <c r="A43" s="82">
        <v>20510000</v>
      </c>
      <c r="B43" s="82" t="s">
        <v>307</v>
      </c>
      <c r="C43" s="82" t="s">
        <v>642</v>
      </c>
    </row>
    <row r="44" spans="1:3" x14ac:dyDescent="0.25">
      <c r="A44" s="82">
        <v>21450000</v>
      </c>
      <c r="B44" s="82" t="s">
        <v>645</v>
      </c>
      <c r="C44" s="82" t="s">
        <v>642</v>
      </c>
    </row>
    <row r="45" spans="1:3" x14ac:dyDescent="0.25">
      <c r="A45" s="82">
        <v>21451000</v>
      </c>
      <c r="B45" s="82" t="s">
        <v>645</v>
      </c>
      <c r="C45" s="82" t="s">
        <v>642</v>
      </c>
    </row>
    <row r="46" spans="1:3" x14ac:dyDescent="0.25">
      <c r="A46" s="82">
        <v>21452000</v>
      </c>
      <c r="B46" s="82" t="s">
        <v>645</v>
      </c>
      <c r="C46" s="82" t="s">
        <v>642</v>
      </c>
    </row>
    <row r="47" spans="1:3" x14ac:dyDescent="0.25">
      <c r="A47" s="82">
        <v>21453000</v>
      </c>
      <c r="B47" s="82" t="s">
        <v>645</v>
      </c>
      <c r="C47" s="82" t="s">
        <v>642</v>
      </c>
    </row>
    <row r="48" spans="1:3" x14ac:dyDescent="0.25">
      <c r="A48" s="82">
        <v>21460000</v>
      </c>
      <c r="B48" s="82" t="s">
        <v>645</v>
      </c>
      <c r="C48" s="82" t="s">
        <v>642</v>
      </c>
    </row>
    <row r="49" spans="1:3" x14ac:dyDescent="0.25">
      <c r="A49" s="82">
        <v>21470000</v>
      </c>
      <c r="B49" s="82" t="s">
        <v>645</v>
      </c>
      <c r="C49" s="82" t="s">
        <v>642</v>
      </c>
    </row>
    <row r="50" spans="1:3" x14ac:dyDescent="0.25">
      <c r="A50" s="82">
        <v>21510000</v>
      </c>
      <c r="B50" s="82" t="s">
        <v>646</v>
      </c>
      <c r="C50" s="82" t="s">
        <v>642</v>
      </c>
    </row>
    <row r="51" spans="1:3" x14ac:dyDescent="0.25">
      <c r="A51" s="82">
        <v>21530000</v>
      </c>
      <c r="B51" s="82" t="s">
        <v>308</v>
      </c>
      <c r="C51" s="82" t="s">
        <v>642</v>
      </c>
    </row>
    <row r="52" spans="1:3" x14ac:dyDescent="0.25">
      <c r="A52" s="82">
        <v>21540000</v>
      </c>
      <c r="B52" s="82" t="s">
        <v>309</v>
      </c>
      <c r="C52" s="82" t="s">
        <v>642</v>
      </c>
    </row>
    <row r="53" spans="1:3" x14ac:dyDescent="0.25">
      <c r="A53" s="82">
        <v>21810000</v>
      </c>
      <c r="B53" s="82" t="s">
        <v>310</v>
      </c>
      <c r="C53" s="82" t="s">
        <v>642</v>
      </c>
    </row>
    <row r="54" spans="1:3" x14ac:dyDescent="0.25">
      <c r="A54" s="82">
        <v>21820000</v>
      </c>
      <c r="B54" s="82" t="s">
        <v>647</v>
      </c>
      <c r="C54" s="82" t="s">
        <v>642</v>
      </c>
    </row>
    <row r="55" spans="1:3" x14ac:dyDescent="0.25">
      <c r="A55" s="82">
        <v>21830000</v>
      </c>
      <c r="B55" s="82" t="s">
        <v>648</v>
      </c>
      <c r="C55" s="82" t="s">
        <v>642</v>
      </c>
    </row>
    <row r="56" spans="1:3" x14ac:dyDescent="0.25">
      <c r="A56" s="82">
        <v>21840000</v>
      </c>
      <c r="B56" s="82" t="s">
        <v>313</v>
      </c>
      <c r="C56" s="82" t="s">
        <v>642</v>
      </c>
    </row>
    <row r="57" spans="1:3" x14ac:dyDescent="0.25">
      <c r="A57" s="82">
        <v>21841000</v>
      </c>
      <c r="B57" s="82" t="s">
        <v>314</v>
      </c>
      <c r="C57" s="82" t="s">
        <v>642</v>
      </c>
    </row>
    <row r="58" spans="1:3" x14ac:dyDescent="0.25">
      <c r="A58" s="82">
        <v>21900000</v>
      </c>
      <c r="B58" s="82" t="s">
        <v>618</v>
      </c>
      <c r="C58" s="82" t="s">
        <v>619</v>
      </c>
    </row>
    <row r="59" spans="1:3" x14ac:dyDescent="0.25">
      <c r="A59" s="82">
        <v>23000000</v>
      </c>
      <c r="B59" s="82" t="s">
        <v>649</v>
      </c>
      <c r="C59" s="82" t="s">
        <v>642</v>
      </c>
    </row>
    <row r="60" spans="1:3" x14ac:dyDescent="0.25">
      <c r="A60" s="82">
        <v>23100000</v>
      </c>
      <c r="B60" s="82" t="s">
        <v>650</v>
      </c>
      <c r="C60" s="82" t="s">
        <v>642</v>
      </c>
    </row>
    <row r="61" spans="1:3" x14ac:dyDescent="0.25">
      <c r="A61" s="82">
        <v>23110000</v>
      </c>
      <c r="B61" s="82" t="s">
        <v>651</v>
      </c>
      <c r="C61" s="82" t="s">
        <v>642</v>
      </c>
    </row>
    <row r="62" spans="1:3" x14ac:dyDescent="0.25">
      <c r="A62" s="82">
        <v>23120000</v>
      </c>
      <c r="B62" s="82" t="s">
        <v>652</v>
      </c>
      <c r="C62" s="82" t="s">
        <v>642</v>
      </c>
    </row>
    <row r="63" spans="1:3" x14ac:dyDescent="0.25">
      <c r="A63" s="82">
        <v>23200000</v>
      </c>
      <c r="B63" s="82" t="s">
        <v>653</v>
      </c>
      <c r="C63" s="82" t="s">
        <v>642</v>
      </c>
    </row>
    <row r="64" spans="1:3" x14ac:dyDescent="0.25">
      <c r="A64" s="82">
        <v>23700000</v>
      </c>
      <c r="B64" s="82" t="s">
        <v>654</v>
      </c>
      <c r="C64" s="82" t="s">
        <v>642</v>
      </c>
    </row>
    <row r="65" spans="1:3" x14ac:dyDescent="0.25">
      <c r="A65" s="82">
        <v>23710000</v>
      </c>
      <c r="B65" s="82" t="s">
        <v>315</v>
      </c>
      <c r="C65" s="82" t="s">
        <v>642</v>
      </c>
    </row>
    <row r="66" spans="1:3" x14ac:dyDescent="0.25">
      <c r="A66" s="82">
        <v>23715000</v>
      </c>
      <c r="B66" s="82" t="s">
        <v>655</v>
      </c>
      <c r="C66" s="82" t="s">
        <v>642</v>
      </c>
    </row>
    <row r="67" spans="1:3" x14ac:dyDescent="0.25">
      <c r="A67" s="82">
        <v>23800000</v>
      </c>
      <c r="B67" s="82" t="s">
        <v>656</v>
      </c>
      <c r="C67" s="82" t="s">
        <v>642</v>
      </c>
    </row>
    <row r="68" spans="1:3" x14ac:dyDescent="0.25">
      <c r="A68" s="82">
        <v>23900000</v>
      </c>
      <c r="B68" s="82" t="s">
        <v>618</v>
      </c>
      <c r="C68" s="82" t="s">
        <v>619</v>
      </c>
    </row>
    <row r="69" spans="1:3" x14ac:dyDescent="0.25">
      <c r="A69" s="82">
        <v>26000000</v>
      </c>
      <c r="B69" s="82" t="s">
        <v>501</v>
      </c>
      <c r="C69" s="82" t="s">
        <v>501</v>
      </c>
    </row>
    <row r="70" spans="1:3" x14ac:dyDescent="0.25">
      <c r="A70" s="82">
        <v>26100000</v>
      </c>
      <c r="B70" s="82" t="s">
        <v>316</v>
      </c>
      <c r="C70" s="82" t="s">
        <v>501</v>
      </c>
    </row>
    <row r="71" spans="1:3" x14ac:dyDescent="0.25">
      <c r="A71" s="82">
        <v>26710000</v>
      </c>
      <c r="B71" s="82" t="s">
        <v>317</v>
      </c>
      <c r="C71" s="82" t="s">
        <v>501</v>
      </c>
    </row>
    <row r="72" spans="1:3" x14ac:dyDescent="0.25">
      <c r="A72" s="82">
        <v>27500000</v>
      </c>
      <c r="B72" s="82" t="s">
        <v>318</v>
      </c>
      <c r="C72" s="82" t="s">
        <v>501</v>
      </c>
    </row>
    <row r="73" spans="1:3" x14ac:dyDescent="0.25">
      <c r="A73" s="82">
        <v>27510000</v>
      </c>
      <c r="B73" s="82" t="s">
        <v>657</v>
      </c>
      <c r="C73" s="82" t="s">
        <v>501</v>
      </c>
    </row>
    <row r="74" spans="1:3" x14ac:dyDescent="0.25">
      <c r="A74" s="82">
        <v>27600000</v>
      </c>
      <c r="B74" s="82" t="s">
        <v>319</v>
      </c>
      <c r="C74" s="82" t="s">
        <v>501</v>
      </c>
    </row>
    <row r="75" spans="1:3" x14ac:dyDescent="0.25">
      <c r="A75" s="82">
        <v>27999999</v>
      </c>
      <c r="B75" s="82" t="s">
        <v>618</v>
      </c>
      <c r="C75" s="82" t="s">
        <v>619</v>
      </c>
    </row>
    <row r="76" spans="1:3" x14ac:dyDescent="0.25">
      <c r="A76" s="82">
        <v>28000000</v>
      </c>
      <c r="B76" s="82" t="s">
        <v>658</v>
      </c>
      <c r="C76" s="82" t="s">
        <v>659</v>
      </c>
    </row>
    <row r="77" spans="1:3" x14ac:dyDescent="0.25">
      <c r="A77" s="82">
        <v>28050010</v>
      </c>
      <c r="B77" s="82" t="s">
        <v>320</v>
      </c>
      <c r="C77" s="82" t="s">
        <v>659</v>
      </c>
    </row>
    <row r="78" spans="1:3" x14ac:dyDescent="0.25">
      <c r="A78" s="82">
        <v>28050020</v>
      </c>
      <c r="B78" s="82" t="s">
        <v>660</v>
      </c>
      <c r="C78" s="82" t="s">
        <v>659</v>
      </c>
    </row>
    <row r="79" spans="1:3" x14ac:dyDescent="0.25">
      <c r="A79" s="82">
        <v>28050030</v>
      </c>
      <c r="B79" s="82" t="s">
        <v>321</v>
      </c>
      <c r="C79" s="82" t="s">
        <v>659</v>
      </c>
    </row>
    <row r="80" spans="1:3" x14ac:dyDescent="0.25">
      <c r="A80" s="82">
        <v>28050400</v>
      </c>
      <c r="B80" s="82" t="s">
        <v>661</v>
      </c>
      <c r="C80" s="82" t="s">
        <v>659</v>
      </c>
    </row>
    <row r="81" spans="1:3" x14ac:dyDescent="0.25">
      <c r="A81" s="82">
        <v>28051000</v>
      </c>
      <c r="B81" s="82" t="s">
        <v>322</v>
      </c>
      <c r="C81" s="82" t="s">
        <v>659</v>
      </c>
    </row>
    <row r="82" spans="1:3" x14ac:dyDescent="0.25">
      <c r="A82" s="82">
        <v>28145000</v>
      </c>
      <c r="B82" s="82" t="s">
        <v>662</v>
      </c>
      <c r="C82" s="82" t="s">
        <v>659</v>
      </c>
    </row>
    <row r="83" spans="1:3" x14ac:dyDescent="0.25">
      <c r="A83" s="82">
        <v>28145100</v>
      </c>
      <c r="B83" s="82" t="s">
        <v>662</v>
      </c>
      <c r="C83" s="82" t="s">
        <v>659</v>
      </c>
    </row>
    <row r="84" spans="1:3" x14ac:dyDescent="0.25">
      <c r="A84" s="82">
        <v>28145200</v>
      </c>
      <c r="B84" s="82" t="s">
        <v>662</v>
      </c>
      <c r="C84" s="82" t="s">
        <v>659</v>
      </c>
    </row>
    <row r="85" spans="1:3" x14ac:dyDescent="0.25">
      <c r="A85" s="82">
        <v>28145300</v>
      </c>
      <c r="B85" s="82" t="s">
        <v>662</v>
      </c>
      <c r="C85" s="82" t="s">
        <v>659</v>
      </c>
    </row>
    <row r="86" spans="1:3" x14ac:dyDescent="0.25">
      <c r="A86" s="82">
        <v>28146000</v>
      </c>
      <c r="B86" s="82" t="s">
        <v>662</v>
      </c>
      <c r="C86" s="82" t="s">
        <v>659</v>
      </c>
    </row>
    <row r="87" spans="1:3" x14ac:dyDescent="0.25">
      <c r="A87" s="82">
        <v>28147000</v>
      </c>
      <c r="B87" s="82" t="s">
        <v>662</v>
      </c>
      <c r="C87" s="82" t="s">
        <v>659</v>
      </c>
    </row>
    <row r="88" spans="1:3" x14ac:dyDescent="0.25">
      <c r="A88" s="82">
        <v>28151000</v>
      </c>
      <c r="B88" s="82" t="s">
        <v>663</v>
      </c>
      <c r="C88" s="82" t="s">
        <v>659</v>
      </c>
    </row>
    <row r="89" spans="1:3" x14ac:dyDescent="0.25">
      <c r="A89" s="82">
        <v>28153000</v>
      </c>
      <c r="B89" s="82" t="s">
        <v>323</v>
      </c>
      <c r="C89" s="82" t="s">
        <v>659</v>
      </c>
    </row>
    <row r="90" spans="1:3" x14ac:dyDescent="0.25">
      <c r="A90" s="82">
        <v>28154000</v>
      </c>
      <c r="B90" s="82" t="s">
        <v>324</v>
      </c>
      <c r="C90" s="82" t="s">
        <v>659</v>
      </c>
    </row>
    <row r="91" spans="1:3" x14ac:dyDescent="0.25">
      <c r="A91" s="82">
        <v>28181000</v>
      </c>
      <c r="B91" s="82" t="s">
        <v>325</v>
      </c>
      <c r="C91" s="82" t="s">
        <v>659</v>
      </c>
    </row>
    <row r="92" spans="1:3" x14ac:dyDescent="0.25">
      <c r="A92" s="82">
        <v>28182000</v>
      </c>
      <c r="B92" s="82" t="s">
        <v>326</v>
      </c>
      <c r="C92" s="82" t="s">
        <v>659</v>
      </c>
    </row>
    <row r="93" spans="1:3" x14ac:dyDescent="0.25">
      <c r="A93" s="82">
        <v>28183000</v>
      </c>
      <c r="B93" s="82" t="s">
        <v>327</v>
      </c>
      <c r="C93" s="82" t="s">
        <v>659</v>
      </c>
    </row>
    <row r="94" spans="1:3" x14ac:dyDescent="0.25">
      <c r="A94" s="82">
        <v>28184000</v>
      </c>
      <c r="B94" s="82" t="s">
        <v>328</v>
      </c>
      <c r="C94" s="82" t="s">
        <v>659</v>
      </c>
    </row>
    <row r="95" spans="1:3" x14ac:dyDescent="0.25">
      <c r="A95" s="82">
        <v>28999999</v>
      </c>
      <c r="B95" s="82" t="s">
        <v>618</v>
      </c>
      <c r="C95" s="82" t="s">
        <v>619</v>
      </c>
    </row>
    <row r="96" spans="1:3" x14ac:dyDescent="0.25">
      <c r="A96" s="82">
        <v>29000000</v>
      </c>
      <c r="B96" s="82" t="s">
        <v>664</v>
      </c>
      <c r="C96" s="82" t="s">
        <v>665</v>
      </c>
    </row>
    <row r="97" spans="1:3" x14ac:dyDescent="0.25">
      <c r="A97" s="82">
        <v>29050000</v>
      </c>
      <c r="B97" s="82" t="s">
        <v>666</v>
      </c>
      <c r="C97" s="82" t="s">
        <v>665</v>
      </c>
    </row>
    <row r="98" spans="1:3" x14ac:dyDescent="0.25">
      <c r="A98" s="82">
        <v>29145000</v>
      </c>
      <c r="B98" s="82" t="s">
        <v>667</v>
      </c>
      <c r="C98" s="82" t="s">
        <v>665</v>
      </c>
    </row>
    <row r="99" spans="1:3" x14ac:dyDescent="0.25">
      <c r="A99" s="82">
        <v>29145100</v>
      </c>
      <c r="B99" s="82" t="s">
        <v>668</v>
      </c>
      <c r="C99" s="82" t="s">
        <v>665</v>
      </c>
    </row>
    <row r="100" spans="1:3" x14ac:dyDescent="0.25">
      <c r="A100" s="82">
        <v>29145200</v>
      </c>
      <c r="B100" s="82" t="s">
        <v>669</v>
      </c>
      <c r="C100" s="82" t="s">
        <v>665</v>
      </c>
    </row>
    <row r="101" spans="1:3" x14ac:dyDescent="0.25">
      <c r="A101" s="82">
        <v>29145300</v>
      </c>
      <c r="B101" s="82" t="s">
        <v>670</v>
      </c>
      <c r="C101" s="82" t="s">
        <v>665</v>
      </c>
    </row>
    <row r="102" spans="1:3" x14ac:dyDescent="0.25">
      <c r="A102" s="82">
        <v>29153000</v>
      </c>
      <c r="B102" s="82" t="s">
        <v>671</v>
      </c>
      <c r="C102" s="82" t="s">
        <v>665</v>
      </c>
    </row>
    <row r="103" spans="1:3" x14ac:dyDescent="0.25">
      <c r="A103" s="82">
        <v>29181000</v>
      </c>
      <c r="B103" s="82" t="s">
        <v>672</v>
      </c>
      <c r="C103" s="82" t="s">
        <v>665</v>
      </c>
    </row>
    <row r="104" spans="1:3" x14ac:dyDescent="0.25">
      <c r="A104" s="82">
        <v>29183000</v>
      </c>
      <c r="B104" s="82" t="s">
        <v>673</v>
      </c>
      <c r="C104" s="82" t="s">
        <v>665</v>
      </c>
    </row>
    <row r="105" spans="1:3" x14ac:dyDescent="0.25">
      <c r="A105" s="82">
        <v>29370000</v>
      </c>
      <c r="B105" s="82" t="s">
        <v>674</v>
      </c>
      <c r="C105" s="82" t="s">
        <v>665</v>
      </c>
    </row>
    <row r="106" spans="1:3" x14ac:dyDescent="0.25">
      <c r="A106" s="82">
        <v>29380000</v>
      </c>
      <c r="B106" s="82" t="s">
        <v>674</v>
      </c>
      <c r="C106" s="82" t="s">
        <v>665</v>
      </c>
    </row>
    <row r="107" spans="1:3" x14ac:dyDescent="0.25">
      <c r="A107" s="82">
        <v>29610000</v>
      </c>
      <c r="B107" s="82" t="s">
        <v>508</v>
      </c>
      <c r="C107" s="82" t="s">
        <v>675</v>
      </c>
    </row>
    <row r="108" spans="1:3" x14ac:dyDescent="0.25">
      <c r="A108" s="82">
        <v>29999999</v>
      </c>
      <c r="B108" s="82" t="s">
        <v>618</v>
      </c>
      <c r="C108" s="82" t="s">
        <v>619</v>
      </c>
    </row>
    <row r="109" spans="1:3" x14ac:dyDescent="0.25">
      <c r="A109" s="82">
        <v>30000000</v>
      </c>
      <c r="B109" s="82" t="s">
        <v>500</v>
      </c>
      <c r="C109" s="82" t="s">
        <v>619</v>
      </c>
    </row>
    <row r="110" spans="1:3" x14ac:dyDescent="0.25">
      <c r="A110" s="82">
        <v>31100000</v>
      </c>
      <c r="B110" s="82" t="s">
        <v>330</v>
      </c>
      <c r="C110" s="82" t="s">
        <v>500</v>
      </c>
    </row>
    <row r="111" spans="1:3" x14ac:dyDescent="0.25">
      <c r="A111" s="82">
        <v>32600000</v>
      </c>
      <c r="B111" s="82" t="s">
        <v>331</v>
      </c>
      <c r="C111" s="82" t="s">
        <v>500</v>
      </c>
    </row>
    <row r="112" spans="1:3" x14ac:dyDescent="0.25">
      <c r="A112" s="82">
        <v>33100000</v>
      </c>
      <c r="B112" s="82" t="s">
        <v>676</v>
      </c>
      <c r="C112" s="82" t="s">
        <v>500</v>
      </c>
    </row>
    <row r="113" spans="1:3" x14ac:dyDescent="0.25">
      <c r="A113" s="82">
        <v>35100000</v>
      </c>
      <c r="B113" s="82" t="s">
        <v>677</v>
      </c>
      <c r="C113" s="82" t="s">
        <v>500</v>
      </c>
    </row>
    <row r="114" spans="1:3" x14ac:dyDescent="0.25">
      <c r="A114" s="82">
        <v>35500000</v>
      </c>
      <c r="B114" s="82" t="s">
        <v>332</v>
      </c>
      <c r="C114" s="82" t="s">
        <v>500</v>
      </c>
    </row>
    <row r="115" spans="1:3" x14ac:dyDescent="0.25">
      <c r="A115" s="82">
        <v>37100000</v>
      </c>
      <c r="B115" s="82" t="s">
        <v>333</v>
      </c>
      <c r="C115" s="82" t="s">
        <v>500</v>
      </c>
    </row>
    <row r="116" spans="1:3" x14ac:dyDescent="0.25">
      <c r="A116" s="82">
        <v>38900000</v>
      </c>
      <c r="B116" s="82" t="s">
        <v>678</v>
      </c>
      <c r="C116" s="82" t="s">
        <v>619</v>
      </c>
    </row>
    <row r="117" spans="1:3" x14ac:dyDescent="0.25">
      <c r="A117" s="82">
        <v>39000000</v>
      </c>
      <c r="B117" s="82" t="s">
        <v>679</v>
      </c>
      <c r="C117" s="82" t="s">
        <v>680</v>
      </c>
    </row>
    <row r="118" spans="1:3" x14ac:dyDescent="0.25">
      <c r="A118" s="82">
        <v>39100000</v>
      </c>
      <c r="B118" s="82" t="s">
        <v>334</v>
      </c>
      <c r="C118" s="82" t="s">
        <v>680</v>
      </c>
    </row>
    <row r="119" spans="1:3" x14ac:dyDescent="0.25">
      <c r="A119" s="82">
        <v>39200000</v>
      </c>
      <c r="B119" s="82" t="s">
        <v>428</v>
      </c>
      <c r="C119" s="82" t="s">
        <v>680</v>
      </c>
    </row>
    <row r="120" spans="1:3" x14ac:dyDescent="0.25">
      <c r="A120" s="82">
        <v>39550000</v>
      </c>
      <c r="B120" s="82" t="s">
        <v>335</v>
      </c>
      <c r="C120" s="82" t="s">
        <v>680</v>
      </c>
    </row>
    <row r="121" spans="1:3" x14ac:dyDescent="0.25">
      <c r="A121" s="82">
        <v>39710000</v>
      </c>
      <c r="B121" s="82" t="s">
        <v>429</v>
      </c>
      <c r="C121" s="82" t="s">
        <v>680</v>
      </c>
    </row>
    <row r="122" spans="1:3" x14ac:dyDescent="0.25">
      <c r="A122" s="82">
        <v>39999999</v>
      </c>
      <c r="B122" s="82" t="s">
        <v>681</v>
      </c>
      <c r="C122" s="82" t="s">
        <v>619</v>
      </c>
    </row>
    <row r="123" spans="1:3" x14ac:dyDescent="0.25">
      <c r="A123" s="82">
        <v>40000000</v>
      </c>
      <c r="B123" s="82" t="s">
        <v>682</v>
      </c>
      <c r="C123" s="82" t="s">
        <v>682</v>
      </c>
    </row>
    <row r="124" spans="1:3" x14ac:dyDescent="0.25">
      <c r="A124" s="82">
        <v>40100000</v>
      </c>
      <c r="B124" s="82" t="s">
        <v>683</v>
      </c>
      <c r="C124" s="82" t="s">
        <v>682</v>
      </c>
    </row>
    <row r="125" spans="1:3" x14ac:dyDescent="0.25">
      <c r="A125" s="82">
        <v>40190000</v>
      </c>
      <c r="B125" s="82" t="s">
        <v>336</v>
      </c>
      <c r="C125" s="82" t="s">
        <v>682</v>
      </c>
    </row>
    <row r="126" spans="1:3" x14ac:dyDescent="0.25">
      <c r="A126" s="82">
        <v>40300000</v>
      </c>
      <c r="B126" s="82" t="s">
        <v>684</v>
      </c>
      <c r="C126" s="82" t="s">
        <v>682</v>
      </c>
    </row>
    <row r="127" spans="1:3" x14ac:dyDescent="0.25">
      <c r="A127" s="82">
        <v>40400000</v>
      </c>
      <c r="B127" s="82" t="s">
        <v>685</v>
      </c>
      <c r="C127" s="82" t="s">
        <v>682</v>
      </c>
    </row>
    <row r="128" spans="1:3" x14ac:dyDescent="0.25">
      <c r="A128" s="82">
        <v>40800000</v>
      </c>
      <c r="B128" s="82" t="s">
        <v>337</v>
      </c>
      <c r="C128" s="82" t="s">
        <v>682</v>
      </c>
    </row>
    <row r="129" spans="1:3" x14ac:dyDescent="0.25">
      <c r="A129" s="82">
        <v>40810000</v>
      </c>
      <c r="B129" s="82" t="s">
        <v>686</v>
      </c>
      <c r="C129" s="82" t="s">
        <v>682</v>
      </c>
    </row>
    <row r="130" spans="1:3" x14ac:dyDescent="0.25">
      <c r="A130" s="82">
        <v>40815000</v>
      </c>
      <c r="B130" s="82" t="s">
        <v>687</v>
      </c>
      <c r="C130" s="82" t="s">
        <v>682</v>
      </c>
    </row>
    <row r="131" spans="1:3" x14ac:dyDescent="0.25">
      <c r="A131" s="82">
        <v>40840000</v>
      </c>
      <c r="B131" s="82" t="s">
        <v>340</v>
      </c>
      <c r="C131" s="82" t="s">
        <v>688</v>
      </c>
    </row>
    <row r="132" spans="1:3" x14ac:dyDescent="0.25">
      <c r="A132" s="82">
        <v>40900000</v>
      </c>
      <c r="B132" s="82" t="s">
        <v>689</v>
      </c>
      <c r="C132" s="82" t="s">
        <v>690</v>
      </c>
    </row>
    <row r="133" spans="1:3" x14ac:dyDescent="0.25">
      <c r="A133" s="82">
        <v>40910000</v>
      </c>
      <c r="B133" s="82" t="s">
        <v>341</v>
      </c>
      <c r="C133" s="82" t="s">
        <v>690</v>
      </c>
    </row>
    <row r="134" spans="1:3" x14ac:dyDescent="0.25">
      <c r="A134" s="82">
        <v>40940000</v>
      </c>
      <c r="B134" s="82" t="s">
        <v>691</v>
      </c>
      <c r="C134" s="82" t="s">
        <v>690</v>
      </c>
    </row>
    <row r="135" spans="1:3" x14ac:dyDescent="0.25">
      <c r="A135" s="82">
        <v>40980000</v>
      </c>
      <c r="B135" s="82" t="s">
        <v>692</v>
      </c>
      <c r="C135" s="82" t="s">
        <v>690</v>
      </c>
    </row>
    <row r="136" spans="1:3" x14ac:dyDescent="0.25">
      <c r="A136" s="82">
        <v>40981000</v>
      </c>
      <c r="B136" s="82" t="s">
        <v>342</v>
      </c>
      <c r="C136" s="82" t="s">
        <v>690</v>
      </c>
    </row>
    <row r="137" spans="1:3" x14ac:dyDescent="0.25">
      <c r="A137" s="82">
        <v>40999999</v>
      </c>
      <c r="B137" s="82" t="s">
        <v>693</v>
      </c>
      <c r="C137" s="82" t="s">
        <v>619</v>
      </c>
    </row>
    <row r="138" spans="1:3" x14ac:dyDescent="0.25">
      <c r="A138" s="82">
        <v>41000000</v>
      </c>
      <c r="B138" s="82" t="s">
        <v>498</v>
      </c>
      <c r="C138" s="82" t="s">
        <v>619</v>
      </c>
    </row>
    <row r="139" spans="1:3" x14ac:dyDescent="0.25">
      <c r="A139" s="82">
        <v>41100000</v>
      </c>
      <c r="B139" s="82" t="s">
        <v>694</v>
      </c>
      <c r="C139" s="82" t="s">
        <v>498</v>
      </c>
    </row>
    <row r="140" spans="1:3" x14ac:dyDescent="0.25">
      <c r="A140" s="82">
        <v>41110000</v>
      </c>
      <c r="B140" s="82" t="s">
        <v>695</v>
      </c>
      <c r="C140" s="82" t="s">
        <v>498</v>
      </c>
    </row>
    <row r="141" spans="1:3" x14ac:dyDescent="0.25">
      <c r="A141" s="82">
        <v>41120000</v>
      </c>
      <c r="B141" s="82" t="s">
        <v>343</v>
      </c>
      <c r="C141" s="82" t="s">
        <v>498</v>
      </c>
    </row>
    <row r="142" spans="1:3" x14ac:dyDescent="0.25">
      <c r="A142" s="82">
        <v>41130000</v>
      </c>
      <c r="B142" s="82" t="s">
        <v>344</v>
      </c>
      <c r="C142" s="82" t="s">
        <v>498</v>
      </c>
    </row>
    <row r="143" spans="1:3" x14ac:dyDescent="0.25">
      <c r="A143" s="82">
        <v>41160000</v>
      </c>
      <c r="B143" s="82" t="s">
        <v>696</v>
      </c>
      <c r="C143" s="82" t="s">
        <v>498</v>
      </c>
    </row>
    <row r="144" spans="1:3" x14ac:dyDescent="0.25">
      <c r="A144" s="82">
        <v>41190000</v>
      </c>
      <c r="B144" s="82" t="s">
        <v>345</v>
      </c>
      <c r="C144" s="82" t="s">
        <v>498</v>
      </c>
    </row>
    <row r="145" spans="1:3" x14ac:dyDescent="0.25">
      <c r="A145" s="82">
        <v>41300000</v>
      </c>
      <c r="B145" s="82" t="s">
        <v>346</v>
      </c>
      <c r="C145" s="82" t="s">
        <v>498</v>
      </c>
    </row>
    <row r="146" spans="1:3" x14ac:dyDescent="0.25">
      <c r="A146" s="82">
        <v>41600000</v>
      </c>
      <c r="B146" s="82" t="s">
        <v>697</v>
      </c>
      <c r="C146" s="82" t="s">
        <v>498</v>
      </c>
    </row>
    <row r="147" spans="1:3" x14ac:dyDescent="0.25">
      <c r="A147" s="82">
        <v>41610000</v>
      </c>
      <c r="B147" s="82" t="s">
        <v>698</v>
      </c>
      <c r="C147" s="82" t="s">
        <v>498</v>
      </c>
    </row>
    <row r="148" spans="1:3" x14ac:dyDescent="0.25">
      <c r="A148" s="82">
        <v>41810000</v>
      </c>
      <c r="B148" s="82" t="s">
        <v>349</v>
      </c>
      <c r="C148" s="82" t="s">
        <v>498</v>
      </c>
    </row>
    <row r="149" spans="1:3" x14ac:dyDescent="0.25">
      <c r="A149" s="82">
        <v>41840000</v>
      </c>
      <c r="B149" s="82" t="s">
        <v>699</v>
      </c>
      <c r="C149" s="82" t="s">
        <v>498</v>
      </c>
    </row>
    <row r="150" spans="1:3" x14ac:dyDescent="0.25">
      <c r="A150" s="82">
        <v>41910000</v>
      </c>
      <c r="B150" s="82" t="s">
        <v>700</v>
      </c>
      <c r="C150" s="82" t="s">
        <v>498</v>
      </c>
    </row>
    <row r="151" spans="1:3" x14ac:dyDescent="0.25">
      <c r="A151" s="82">
        <v>41980000</v>
      </c>
      <c r="B151" s="82" t="s">
        <v>701</v>
      </c>
      <c r="C151" s="82" t="s">
        <v>498</v>
      </c>
    </row>
    <row r="152" spans="1:3" x14ac:dyDescent="0.25">
      <c r="A152" s="82">
        <v>41981000</v>
      </c>
      <c r="B152" s="82" t="s">
        <v>435</v>
      </c>
      <c r="C152" s="82" t="s">
        <v>498</v>
      </c>
    </row>
    <row r="153" spans="1:3" x14ac:dyDescent="0.25">
      <c r="A153" s="82">
        <v>41999999</v>
      </c>
      <c r="B153" s="82" t="s">
        <v>702</v>
      </c>
      <c r="C153" s="82" t="s">
        <v>619</v>
      </c>
    </row>
    <row r="154" spans="1:3" x14ac:dyDescent="0.25">
      <c r="A154" s="82">
        <v>42000000</v>
      </c>
      <c r="B154" s="82" t="s">
        <v>703</v>
      </c>
      <c r="C154" s="82" t="s">
        <v>619</v>
      </c>
    </row>
    <row r="155" spans="1:3" x14ac:dyDescent="0.25">
      <c r="A155" s="82">
        <v>42100000</v>
      </c>
      <c r="B155" s="82" t="s">
        <v>350</v>
      </c>
      <c r="C155" s="82" t="s">
        <v>503</v>
      </c>
    </row>
    <row r="156" spans="1:3" x14ac:dyDescent="0.25">
      <c r="A156" s="82">
        <v>42110000</v>
      </c>
      <c r="B156" s="82" t="s">
        <v>436</v>
      </c>
      <c r="C156" s="82" t="s">
        <v>503</v>
      </c>
    </row>
    <row r="157" spans="1:3" x14ac:dyDescent="0.25">
      <c r="A157" s="82">
        <v>42500000</v>
      </c>
      <c r="B157" s="82" t="s">
        <v>704</v>
      </c>
      <c r="C157" s="82" t="s">
        <v>690</v>
      </c>
    </row>
    <row r="158" spans="1:3" x14ac:dyDescent="0.25">
      <c r="A158" s="82">
        <v>42820000</v>
      </c>
      <c r="B158" s="82" t="s">
        <v>351</v>
      </c>
      <c r="C158" s="82" t="s">
        <v>503</v>
      </c>
    </row>
    <row r="159" spans="1:3" x14ac:dyDescent="0.25">
      <c r="A159" s="82">
        <v>42860000</v>
      </c>
      <c r="B159" s="82" t="s">
        <v>352</v>
      </c>
      <c r="C159" s="82" t="s">
        <v>503</v>
      </c>
    </row>
    <row r="160" spans="1:3" x14ac:dyDescent="0.25">
      <c r="A160" s="82">
        <v>42865000</v>
      </c>
      <c r="B160" s="82" t="s">
        <v>437</v>
      </c>
      <c r="C160" s="82" t="s">
        <v>690</v>
      </c>
    </row>
    <row r="161" spans="1:3" x14ac:dyDescent="0.25">
      <c r="A161" s="82">
        <v>42865100</v>
      </c>
      <c r="B161" s="82" t="s">
        <v>705</v>
      </c>
      <c r="C161" s="82" t="s">
        <v>690</v>
      </c>
    </row>
    <row r="162" spans="1:3" x14ac:dyDescent="0.25">
      <c r="A162" s="82">
        <v>42999999</v>
      </c>
      <c r="B162" s="82" t="s">
        <v>618</v>
      </c>
      <c r="C162" s="82" t="s">
        <v>619</v>
      </c>
    </row>
    <row r="163" spans="1:3" x14ac:dyDescent="0.25">
      <c r="A163" s="82">
        <v>43000000</v>
      </c>
      <c r="B163" s="82" t="s">
        <v>706</v>
      </c>
      <c r="C163" s="82" t="s">
        <v>619</v>
      </c>
    </row>
    <row r="164" spans="1:3" x14ac:dyDescent="0.25">
      <c r="A164" s="82">
        <v>43100000</v>
      </c>
      <c r="B164" s="82" t="s">
        <v>353</v>
      </c>
      <c r="C164" s="82" t="s">
        <v>503</v>
      </c>
    </row>
    <row r="165" spans="1:3" x14ac:dyDescent="0.25">
      <c r="A165" s="82">
        <v>43720000</v>
      </c>
      <c r="B165" s="82" t="s">
        <v>7</v>
      </c>
      <c r="C165" s="82" t="s">
        <v>503</v>
      </c>
    </row>
    <row r="166" spans="1:3" x14ac:dyDescent="0.25">
      <c r="A166" s="82">
        <v>43740000</v>
      </c>
      <c r="B166" s="82" t="s">
        <v>707</v>
      </c>
      <c r="C166" s="82" t="s">
        <v>503</v>
      </c>
    </row>
    <row r="167" spans="1:3" x14ac:dyDescent="0.25">
      <c r="A167" s="82">
        <v>43750000</v>
      </c>
      <c r="B167" s="82" t="s">
        <v>708</v>
      </c>
      <c r="C167" s="82" t="s">
        <v>503</v>
      </c>
    </row>
    <row r="168" spans="1:3" x14ac:dyDescent="0.25">
      <c r="A168" s="82">
        <v>43760000</v>
      </c>
      <c r="B168" s="82" t="s">
        <v>8</v>
      </c>
      <c r="C168" s="82" t="s">
        <v>503</v>
      </c>
    </row>
    <row r="169" spans="1:3" x14ac:dyDescent="0.25">
      <c r="A169" s="82">
        <v>43770000</v>
      </c>
      <c r="B169" s="82" t="s">
        <v>9</v>
      </c>
      <c r="C169" s="82" t="s">
        <v>503</v>
      </c>
    </row>
    <row r="170" spans="1:3" x14ac:dyDescent="0.25">
      <c r="A170" s="82">
        <v>43820000</v>
      </c>
      <c r="B170" s="82" t="s">
        <v>355</v>
      </c>
      <c r="C170" s="82" t="s">
        <v>503</v>
      </c>
    </row>
    <row r="171" spans="1:3" x14ac:dyDescent="0.25">
      <c r="A171" s="82">
        <v>43860000</v>
      </c>
      <c r="B171" s="82" t="s">
        <v>352</v>
      </c>
      <c r="C171" s="82" t="s">
        <v>503</v>
      </c>
    </row>
    <row r="172" spans="1:3" x14ac:dyDescent="0.25">
      <c r="A172" s="82">
        <v>43870000</v>
      </c>
      <c r="B172" s="82" t="s">
        <v>438</v>
      </c>
      <c r="C172" s="82" t="s">
        <v>503</v>
      </c>
    </row>
    <row r="173" spans="1:3" x14ac:dyDescent="0.25">
      <c r="A173" s="82">
        <v>43999999</v>
      </c>
      <c r="B173" s="82" t="s">
        <v>709</v>
      </c>
      <c r="C173" s="82" t="s">
        <v>619</v>
      </c>
    </row>
    <row r="174" spans="1:3" x14ac:dyDescent="0.25">
      <c r="A174" s="82">
        <v>44000000</v>
      </c>
      <c r="B174" s="82" t="s">
        <v>710</v>
      </c>
      <c r="C174" s="82" t="s">
        <v>619</v>
      </c>
    </row>
    <row r="175" spans="1:3" x14ac:dyDescent="0.25">
      <c r="A175" s="82">
        <v>44400000</v>
      </c>
      <c r="B175" s="82" t="s">
        <v>356</v>
      </c>
      <c r="C175" s="82" t="s">
        <v>503</v>
      </c>
    </row>
    <row r="176" spans="1:3" x14ac:dyDescent="0.25">
      <c r="A176" s="82">
        <v>44401000</v>
      </c>
      <c r="B176" s="82" t="s">
        <v>357</v>
      </c>
      <c r="C176" s="82" t="s">
        <v>503</v>
      </c>
    </row>
    <row r="177" spans="1:3" x14ac:dyDescent="0.25">
      <c r="A177" s="82">
        <v>44420000</v>
      </c>
      <c r="B177" s="82" t="s">
        <v>358</v>
      </c>
      <c r="C177" s="82" t="s">
        <v>690</v>
      </c>
    </row>
    <row r="178" spans="1:3" x14ac:dyDescent="0.25">
      <c r="A178" s="82">
        <v>44430000</v>
      </c>
      <c r="B178" s="82" t="s">
        <v>711</v>
      </c>
      <c r="C178" s="82" t="s">
        <v>503</v>
      </c>
    </row>
    <row r="179" spans="1:3" x14ac:dyDescent="0.25">
      <c r="A179" s="82">
        <v>44440000</v>
      </c>
      <c r="B179" s="82" t="s">
        <v>359</v>
      </c>
      <c r="C179" s="82" t="s">
        <v>503</v>
      </c>
    </row>
    <row r="180" spans="1:3" x14ac:dyDescent="0.25">
      <c r="A180" s="82">
        <v>44499999</v>
      </c>
      <c r="B180" s="82" t="s">
        <v>712</v>
      </c>
      <c r="C180" s="82" t="s">
        <v>619</v>
      </c>
    </row>
    <row r="181" spans="1:3" x14ac:dyDescent="0.25">
      <c r="A181" s="82">
        <v>44500000</v>
      </c>
      <c r="B181" s="82" t="s">
        <v>713</v>
      </c>
      <c r="C181" s="82" t="s">
        <v>503</v>
      </c>
    </row>
    <row r="182" spans="1:3" x14ac:dyDescent="0.25">
      <c r="A182" s="82">
        <v>44520000</v>
      </c>
      <c r="B182" s="82" t="s">
        <v>714</v>
      </c>
      <c r="C182" s="82" t="s">
        <v>503</v>
      </c>
    </row>
    <row r="183" spans="1:3" x14ac:dyDescent="0.25">
      <c r="A183" s="82">
        <v>44520001</v>
      </c>
      <c r="B183" s="82" t="s">
        <v>715</v>
      </c>
      <c r="C183" s="82" t="s">
        <v>503</v>
      </c>
    </row>
    <row r="184" spans="1:3" x14ac:dyDescent="0.25">
      <c r="A184" s="82">
        <v>44520002</v>
      </c>
      <c r="B184" s="82" t="s">
        <v>716</v>
      </c>
      <c r="C184" s="82" t="s">
        <v>503</v>
      </c>
    </row>
    <row r="185" spans="1:3" x14ac:dyDescent="0.25">
      <c r="A185" s="82">
        <v>44520003</v>
      </c>
      <c r="B185" s="82" t="s">
        <v>717</v>
      </c>
      <c r="C185" s="82" t="s">
        <v>503</v>
      </c>
    </row>
    <row r="186" spans="1:3" x14ac:dyDescent="0.25">
      <c r="A186" s="82">
        <v>44520004</v>
      </c>
      <c r="B186" s="82" t="s">
        <v>718</v>
      </c>
      <c r="C186" s="82" t="s">
        <v>503</v>
      </c>
    </row>
    <row r="187" spans="1:3" x14ac:dyDescent="0.25">
      <c r="A187" s="82">
        <v>44521000</v>
      </c>
      <c r="B187" s="82" t="s">
        <v>719</v>
      </c>
      <c r="C187" s="82" t="s">
        <v>503</v>
      </c>
    </row>
    <row r="188" spans="1:3" x14ac:dyDescent="0.25">
      <c r="A188" s="82">
        <v>44522000</v>
      </c>
      <c r="B188" s="82" t="s">
        <v>720</v>
      </c>
      <c r="C188" s="82" t="s">
        <v>503</v>
      </c>
    </row>
    <row r="189" spans="1:3" x14ac:dyDescent="0.25">
      <c r="A189" s="82">
        <v>44523000</v>
      </c>
      <c r="B189" s="82" t="s">
        <v>721</v>
      </c>
      <c r="C189" s="82" t="s">
        <v>503</v>
      </c>
    </row>
    <row r="190" spans="1:3" x14ac:dyDescent="0.25">
      <c r="A190" s="82">
        <v>44524000</v>
      </c>
      <c r="B190" s="82" t="s">
        <v>722</v>
      </c>
      <c r="C190" s="82" t="s">
        <v>503</v>
      </c>
    </row>
    <row r="191" spans="1:3" x14ac:dyDescent="0.25">
      <c r="A191" s="82">
        <v>44525000</v>
      </c>
      <c r="B191" s="82" t="s">
        <v>723</v>
      </c>
      <c r="C191" s="82" t="s">
        <v>503</v>
      </c>
    </row>
    <row r="192" spans="1:3" x14ac:dyDescent="0.25">
      <c r="A192" s="82">
        <v>44551000</v>
      </c>
      <c r="B192" s="82" t="s">
        <v>439</v>
      </c>
      <c r="C192" s="82" t="s">
        <v>503</v>
      </c>
    </row>
    <row r="193" spans="1:3" x14ac:dyDescent="0.25">
      <c r="A193" s="82">
        <v>44552000</v>
      </c>
      <c r="B193" s="82" t="s">
        <v>360</v>
      </c>
      <c r="C193" s="82" t="s">
        <v>503</v>
      </c>
    </row>
    <row r="194" spans="1:3" x14ac:dyDescent="0.25">
      <c r="A194" s="82">
        <v>44553000</v>
      </c>
      <c r="B194" s="82" t="s">
        <v>724</v>
      </c>
      <c r="C194" s="82" t="s">
        <v>503</v>
      </c>
    </row>
    <row r="195" spans="1:3" x14ac:dyDescent="0.25">
      <c r="A195" s="82">
        <v>44554000</v>
      </c>
      <c r="B195" s="82" t="s">
        <v>725</v>
      </c>
      <c r="C195" s="82" t="s">
        <v>503</v>
      </c>
    </row>
    <row r="196" spans="1:3" x14ac:dyDescent="0.25">
      <c r="A196" s="82">
        <v>44562000</v>
      </c>
      <c r="B196" s="82" t="s">
        <v>726</v>
      </c>
      <c r="C196" s="82" t="s">
        <v>503</v>
      </c>
    </row>
    <row r="197" spans="1:3" x14ac:dyDescent="0.25">
      <c r="A197" s="82">
        <v>44566000</v>
      </c>
      <c r="B197" s="82" t="s">
        <v>727</v>
      </c>
      <c r="C197" s="82" t="s">
        <v>503</v>
      </c>
    </row>
    <row r="198" spans="1:3" x14ac:dyDescent="0.25">
      <c r="A198" s="82">
        <v>44566010</v>
      </c>
      <c r="B198" s="82" t="s">
        <v>728</v>
      </c>
      <c r="C198" s="82" t="s">
        <v>690</v>
      </c>
    </row>
    <row r="199" spans="1:3" x14ac:dyDescent="0.25">
      <c r="A199" s="82">
        <v>44566100</v>
      </c>
      <c r="B199" s="82" t="s">
        <v>361</v>
      </c>
      <c r="C199" s="82" t="s">
        <v>690</v>
      </c>
    </row>
    <row r="200" spans="1:3" x14ac:dyDescent="0.25">
      <c r="A200" s="82">
        <v>44566110</v>
      </c>
      <c r="B200" s="82" t="s">
        <v>729</v>
      </c>
      <c r="C200" s="82" t="s">
        <v>690</v>
      </c>
    </row>
    <row r="201" spans="1:3" x14ac:dyDescent="0.25">
      <c r="A201" s="82">
        <v>44566150</v>
      </c>
      <c r="B201" s="82" t="s">
        <v>730</v>
      </c>
      <c r="C201" s="82" t="s">
        <v>690</v>
      </c>
    </row>
    <row r="202" spans="1:3" x14ac:dyDescent="0.25">
      <c r="A202" s="82">
        <v>44566200</v>
      </c>
      <c r="B202" s="82" t="s">
        <v>731</v>
      </c>
      <c r="C202" s="82" t="s">
        <v>690</v>
      </c>
    </row>
    <row r="203" spans="1:3" x14ac:dyDescent="0.25">
      <c r="A203" s="82">
        <v>44566201</v>
      </c>
      <c r="B203" s="82" t="s">
        <v>732</v>
      </c>
      <c r="C203" s="82" t="s">
        <v>690</v>
      </c>
    </row>
    <row r="204" spans="1:3" x14ac:dyDescent="0.25">
      <c r="A204" s="82">
        <v>44566202</v>
      </c>
      <c r="B204" s="82" t="s">
        <v>733</v>
      </c>
      <c r="C204" s="82" t="s">
        <v>690</v>
      </c>
    </row>
    <row r="205" spans="1:3" x14ac:dyDescent="0.25">
      <c r="A205" s="82">
        <v>44566203</v>
      </c>
      <c r="B205" s="82" t="s">
        <v>734</v>
      </c>
      <c r="C205" s="82" t="s">
        <v>690</v>
      </c>
    </row>
    <row r="206" spans="1:3" x14ac:dyDescent="0.25">
      <c r="A206" s="82">
        <v>44566204</v>
      </c>
      <c r="B206" s="82" t="s">
        <v>735</v>
      </c>
      <c r="C206" s="82" t="s">
        <v>690</v>
      </c>
    </row>
    <row r="207" spans="1:3" x14ac:dyDescent="0.25">
      <c r="A207" s="82">
        <v>44566210</v>
      </c>
      <c r="B207" s="82" t="s">
        <v>736</v>
      </c>
      <c r="C207" s="82" t="s">
        <v>690</v>
      </c>
    </row>
    <row r="208" spans="1:3" x14ac:dyDescent="0.25">
      <c r="A208" s="82">
        <v>44566220</v>
      </c>
      <c r="B208" s="82" t="s">
        <v>737</v>
      </c>
      <c r="C208" s="82" t="s">
        <v>690</v>
      </c>
    </row>
    <row r="209" spans="1:3" x14ac:dyDescent="0.25">
      <c r="A209" s="82">
        <v>44566230</v>
      </c>
      <c r="B209" s="82" t="s">
        <v>738</v>
      </c>
      <c r="C209" s="82" t="s">
        <v>690</v>
      </c>
    </row>
    <row r="210" spans="1:3" x14ac:dyDescent="0.25">
      <c r="A210" s="82">
        <v>44566250</v>
      </c>
      <c r="B210" s="82" t="s">
        <v>739</v>
      </c>
      <c r="C210" s="82" t="s">
        <v>690</v>
      </c>
    </row>
    <row r="211" spans="1:3" x14ac:dyDescent="0.25">
      <c r="A211" s="82">
        <v>44566300</v>
      </c>
      <c r="B211" s="82" t="s">
        <v>740</v>
      </c>
      <c r="C211" s="82" t="s">
        <v>690</v>
      </c>
    </row>
    <row r="212" spans="1:3" x14ac:dyDescent="0.25">
      <c r="A212" s="82">
        <v>44566400</v>
      </c>
      <c r="B212" s="82" t="s">
        <v>741</v>
      </c>
      <c r="C212" s="82" t="s">
        <v>690</v>
      </c>
    </row>
    <row r="213" spans="1:3" x14ac:dyDescent="0.25">
      <c r="A213" s="82">
        <v>44566500</v>
      </c>
      <c r="B213" s="82" t="s">
        <v>742</v>
      </c>
      <c r="C213" s="82" t="s">
        <v>690</v>
      </c>
    </row>
    <row r="214" spans="1:3" x14ac:dyDescent="0.25">
      <c r="A214" s="82">
        <v>44566600</v>
      </c>
      <c r="B214" s="82" t="s">
        <v>743</v>
      </c>
      <c r="C214" s="82" t="s">
        <v>690</v>
      </c>
    </row>
    <row r="215" spans="1:3" x14ac:dyDescent="0.25">
      <c r="A215" s="82">
        <v>44567000</v>
      </c>
      <c r="B215" s="82" t="s">
        <v>362</v>
      </c>
      <c r="C215" s="82" t="s">
        <v>690</v>
      </c>
    </row>
    <row r="216" spans="1:3" x14ac:dyDescent="0.25">
      <c r="A216" s="82">
        <v>44567100</v>
      </c>
      <c r="B216" s="82" t="s">
        <v>744</v>
      </c>
      <c r="C216" s="82" t="s">
        <v>690</v>
      </c>
    </row>
    <row r="217" spans="1:3" x14ac:dyDescent="0.25">
      <c r="A217" s="82">
        <v>44567200</v>
      </c>
      <c r="B217" s="82" t="s">
        <v>509</v>
      </c>
      <c r="C217" s="82" t="s">
        <v>690</v>
      </c>
    </row>
    <row r="218" spans="1:3" x14ac:dyDescent="0.25">
      <c r="A218" s="82">
        <v>44569999</v>
      </c>
      <c r="B218" s="82" t="s">
        <v>745</v>
      </c>
      <c r="C218" s="82" t="s">
        <v>619</v>
      </c>
    </row>
    <row r="219" spans="1:3" x14ac:dyDescent="0.25">
      <c r="A219" s="82">
        <v>44570000</v>
      </c>
      <c r="B219" s="82" t="s">
        <v>746</v>
      </c>
      <c r="C219" s="82" t="s">
        <v>503</v>
      </c>
    </row>
    <row r="220" spans="1:3" x14ac:dyDescent="0.25">
      <c r="A220" s="82">
        <v>44571000</v>
      </c>
      <c r="B220" s="82" t="s">
        <v>747</v>
      </c>
      <c r="C220" s="82" t="s">
        <v>503</v>
      </c>
    </row>
    <row r="221" spans="1:3" x14ac:dyDescent="0.25">
      <c r="A221" s="82">
        <v>44572000</v>
      </c>
      <c r="B221" s="82" t="s">
        <v>748</v>
      </c>
      <c r="C221" s="82" t="s">
        <v>503</v>
      </c>
    </row>
    <row r="222" spans="1:3" x14ac:dyDescent="0.25">
      <c r="A222" s="82">
        <v>44572100</v>
      </c>
      <c r="B222" s="82" t="s">
        <v>749</v>
      </c>
      <c r="C222" s="82" t="s">
        <v>503</v>
      </c>
    </row>
    <row r="223" spans="1:3" x14ac:dyDescent="0.25">
      <c r="A223" s="82">
        <v>44572200</v>
      </c>
      <c r="B223" s="82" t="s">
        <v>750</v>
      </c>
      <c r="C223" s="82" t="s">
        <v>503</v>
      </c>
    </row>
    <row r="224" spans="1:3" x14ac:dyDescent="0.25">
      <c r="A224" s="82">
        <v>44573000</v>
      </c>
      <c r="B224" s="82" t="s">
        <v>751</v>
      </c>
      <c r="C224" s="82" t="s">
        <v>503</v>
      </c>
    </row>
    <row r="225" spans="1:3" x14ac:dyDescent="0.25">
      <c r="A225" s="82">
        <v>44573100</v>
      </c>
      <c r="B225" s="82" t="s">
        <v>752</v>
      </c>
      <c r="C225" s="82" t="s">
        <v>503</v>
      </c>
    </row>
    <row r="226" spans="1:3" x14ac:dyDescent="0.25">
      <c r="A226" s="82">
        <v>44574000</v>
      </c>
      <c r="B226" s="82" t="s">
        <v>440</v>
      </c>
      <c r="C226" s="82" t="s">
        <v>503</v>
      </c>
    </row>
    <row r="227" spans="1:3" x14ac:dyDescent="0.25">
      <c r="A227" s="82">
        <v>44574100</v>
      </c>
      <c r="B227" s="82" t="s">
        <v>753</v>
      </c>
      <c r="C227" s="82" t="s">
        <v>503</v>
      </c>
    </row>
    <row r="228" spans="1:3" x14ac:dyDescent="0.25">
      <c r="A228" s="82">
        <v>44575000</v>
      </c>
      <c r="B228" s="82" t="s">
        <v>754</v>
      </c>
      <c r="C228" s="82" t="s">
        <v>503</v>
      </c>
    </row>
    <row r="229" spans="1:3" x14ac:dyDescent="0.25">
      <c r="A229" s="82">
        <v>44576000</v>
      </c>
      <c r="B229" s="82" t="s">
        <v>755</v>
      </c>
      <c r="C229" s="82" t="s">
        <v>503</v>
      </c>
    </row>
    <row r="230" spans="1:3" x14ac:dyDescent="0.25">
      <c r="A230" s="82">
        <v>44577000</v>
      </c>
      <c r="B230" s="82" t="s">
        <v>756</v>
      </c>
      <c r="C230" s="82" t="s">
        <v>503</v>
      </c>
    </row>
    <row r="231" spans="1:3" x14ac:dyDescent="0.25">
      <c r="A231" s="82">
        <v>44578000</v>
      </c>
      <c r="B231" s="82" t="s">
        <v>757</v>
      </c>
      <c r="C231" s="82" t="s">
        <v>503</v>
      </c>
    </row>
    <row r="232" spans="1:3" x14ac:dyDescent="0.25">
      <c r="A232" s="82">
        <v>44579000</v>
      </c>
      <c r="B232" s="82" t="s">
        <v>441</v>
      </c>
      <c r="C232" s="82" t="s">
        <v>503</v>
      </c>
    </row>
    <row r="233" spans="1:3" x14ac:dyDescent="0.25">
      <c r="A233" s="82">
        <v>44579999</v>
      </c>
      <c r="B233" s="82" t="s">
        <v>758</v>
      </c>
      <c r="C233" s="82" t="s">
        <v>619</v>
      </c>
    </row>
    <row r="234" spans="1:3" x14ac:dyDescent="0.25">
      <c r="A234" s="82">
        <v>44580000</v>
      </c>
      <c r="B234" s="82" t="s">
        <v>759</v>
      </c>
      <c r="C234" s="82" t="s">
        <v>503</v>
      </c>
    </row>
    <row r="235" spans="1:3" x14ac:dyDescent="0.25">
      <c r="A235" s="82">
        <v>44583000</v>
      </c>
      <c r="B235" s="82" t="s">
        <v>760</v>
      </c>
      <c r="C235" s="82" t="s">
        <v>690</v>
      </c>
    </row>
    <row r="236" spans="1:3" x14ac:dyDescent="0.25">
      <c r="A236" s="82">
        <v>44583100</v>
      </c>
      <c r="B236" s="82" t="s">
        <v>761</v>
      </c>
      <c r="C236" s="82" t="s">
        <v>690</v>
      </c>
    </row>
    <row r="237" spans="1:3" x14ac:dyDescent="0.25">
      <c r="A237" s="82">
        <v>44583999</v>
      </c>
      <c r="B237" s="82" t="s">
        <v>762</v>
      </c>
      <c r="C237" s="82" t="s">
        <v>619</v>
      </c>
    </row>
    <row r="238" spans="1:3" x14ac:dyDescent="0.25">
      <c r="A238" s="82">
        <v>44585999</v>
      </c>
      <c r="B238" s="82" t="s">
        <v>763</v>
      </c>
      <c r="C238" s="82" t="s">
        <v>503</v>
      </c>
    </row>
    <row r="239" spans="1:3" x14ac:dyDescent="0.25">
      <c r="A239" s="82">
        <v>44586000</v>
      </c>
      <c r="B239" s="82" t="s">
        <v>442</v>
      </c>
      <c r="C239" s="82" t="s">
        <v>690</v>
      </c>
    </row>
    <row r="240" spans="1:3" x14ac:dyDescent="0.25">
      <c r="A240" s="82">
        <v>44586300</v>
      </c>
      <c r="B240" s="82" t="s">
        <v>764</v>
      </c>
      <c r="C240" s="82" t="s">
        <v>690</v>
      </c>
    </row>
    <row r="241" spans="1:3" x14ac:dyDescent="0.25">
      <c r="A241" s="82">
        <v>44586660</v>
      </c>
      <c r="B241" s="82" t="s">
        <v>765</v>
      </c>
      <c r="C241" s="82" t="s">
        <v>690</v>
      </c>
    </row>
    <row r="242" spans="1:3" x14ac:dyDescent="0.25">
      <c r="A242" s="82">
        <v>44587000</v>
      </c>
      <c r="B242" s="82" t="s">
        <v>443</v>
      </c>
      <c r="C242" s="82" t="s">
        <v>503</v>
      </c>
    </row>
    <row r="243" spans="1:3" x14ac:dyDescent="0.25">
      <c r="A243" s="82">
        <v>44587100</v>
      </c>
      <c r="B243" s="82" t="s">
        <v>766</v>
      </c>
      <c r="C243" s="82" t="s">
        <v>503</v>
      </c>
    </row>
    <row r="244" spans="1:3" x14ac:dyDescent="0.25">
      <c r="A244" s="82">
        <v>44589000</v>
      </c>
      <c r="B244" s="82" t="s">
        <v>444</v>
      </c>
      <c r="C244" s="82" t="s">
        <v>503</v>
      </c>
    </row>
    <row r="245" spans="1:3" x14ac:dyDescent="0.25">
      <c r="A245" s="82">
        <v>44700000</v>
      </c>
      <c r="B245" s="82" t="s">
        <v>767</v>
      </c>
      <c r="C245" s="82" t="s">
        <v>503</v>
      </c>
    </row>
    <row r="246" spans="1:3" x14ac:dyDescent="0.25">
      <c r="A246" s="82">
        <v>44701000</v>
      </c>
      <c r="B246" s="82" t="s">
        <v>768</v>
      </c>
      <c r="C246" s="82" t="s">
        <v>503</v>
      </c>
    </row>
    <row r="247" spans="1:3" x14ac:dyDescent="0.25">
      <c r="A247" s="82">
        <v>44702000</v>
      </c>
      <c r="B247" s="82" t="s">
        <v>769</v>
      </c>
      <c r="C247" s="82" t="s">
        <v>690</v>
      </c>
    </row>
    <row r="248" spans="1:3" x14ac:dyDescent="0.25">
      <c r="A248" s="82">
        <v>44710000</v>
      </c>
      <c r="B248" s="82" t="s">
        <v>10</v>
      </c>
      <c r="C248" s="82" t="s">
        <v>503</v>
      </c>
    </row>
    <row r="249" spans="1:3" x14ac:dyDescent="0.25">
      <c r="A249" s="82">
        <v>44711000</v>
      </c>
      <c r="B249" s="82" t="s">
        <v>770</v>
      </c>
      <c r="C249" s="82" t="s">
        <v>503</v>
      </c>
    </row>
    <row r="250" spans="1:3" x14ac:dyDescent="0.25">
      <c r="A250" s="82">
        <v>44720000</v>
      </c>
      <c r="B250" s="82" t="s">
        <v>364</v>
      </c>
      <c r="C250" s="82" t="s">
        <v>690</v>
      </c>
    </row>
    <row r="251" spans="1:3" x14ac:dyDescent="0.25">
      <c r="A251" s="82">
        <v>44730000</v>
      </c>
      <c r="B251" s="82" t="s">
        <v>771</v>
      </c>
      <c r="C251" s="82" t="s">
        <v>690</v>
      </c>
    </row>
    <row r="252" spans="1:3" x14ac:dyDescent="0.25">
      <c r="A252" s="82">
        <v>44732000</v>
      </c>
      <c r="B252" s="82" t="s">
        <v>11</v>
      </c>
      <c r="C252" s="82" t="s">
        <v>690</v>
      </c>
    </row>
    <row r="253" spans="1:3" x14ac:dyDescent="0.25">
      <c r="A253" s="82">
        <v>44733000</v>
      </c>
      <c r="B253" s="82" t="s">
        <v>772</v>
      </c>
      <c r="C253" s="82" t="s">
        <v>503</v>
      </c>
    </row>
    <row r="254" spans="1:3" x14ac:dyDescent="0.25">
      <c r="A254" s="82">
        <v>44734000</v>
      </c>
      <c r="B254" s="82" t="s">
        <v>11</v>
      </c>
      <c r="C254" s="82" t="s">
        <v>503</v>
      </c>
    </row>
    <row r="255" spans="1:3" x14ac:dyDescent="0.25">
      <c r="A255" s="82">
        <v>44740000</v>
      </c>
      <c r="B255" s="82" t="s">
        <v>773</v>
      </c>
      <c r="C255" s="82" t="s">
        <v>503</v>
      </c>
    </row>
    <row r="256" spans="1:3" x14ac:dyDescent="0.25">
      <c r="A256" s="82">
        <v>44800000</v>
      </c>
      <c r="B256" s="82" t="s">
        <v>774</v>
      </c>
      <c r="C256" s="82" t="s">
        <v>503</v>
      </c>
    </row>
    <row r="257" spans="1:3" x14ac:dyDescent="0.25">
      <c r="A257" s="82">
        <v>44860000</v>
      </c>
      <c r="B257" s="82" t="s">
        <v>352</v>
      </c>
      <c r="C257" s="82" t="s">
        <v>503</v>
      </c>
    </row>
    <row r="258" spans="1:3" x14ac:dyDescent="0.25">
      <c r="A258" s="82">
        <v>44861000</v>
      </c>
      <c r="B258" s="82" t="s">
        <v>510</v>
      </c>
      <c r="C258" s="82" t="s">
        <v>503</v>
      </c>
    </row>
    <row r="259" spans="1:3" x14ac:dyDescent="0.25">
      <c r="A259" s="82">
        <v>44861100</v>
      </c>
      <c r="B259" s="82" t="s">
        <v>775</v>
      </c>
      <c r="C259" s="82" t="s">
        <v>503</v>
      </c>
    </row>
    <row r="260" spans="1:3" x14ac:dyDescent="0.25">
      <c r="A260" s="82">
        <v>44862000</v>
      </c>
      <c r="B260" s="82" t="s">
        <v>511</v>
      </c>
      <c r="C260" s="82" t="s">
        <v>503</v>
      </c>
    </row>
    <row r="261" spans="1:3" x14ac:dyDescent="0.25">
      <c r="A261" s="82">
        <v>44863000</v>
      </c>
      <c r="B261" s="82" t="s">
        <v>776</v>
      </c>
      <c r="C261" s="82" t="s">
        <v>503</v>
      </c>
    </row>
    <row r="262" spans="1:3" x14ac:dyDescent="0.25">
      <c r="A262" s="82">
        <v>44864000</v>
      </c>
      <c r="B262" s="83" t="s">
        <v>777</v>
      </c>
      <c r="C262" s="82" t="s">
        <v>503</v>
      </c>
    </row>
    <row r="263" spans="1:3" x14ac:dyDescent="0.25">
      <c r="A263" s="82">
        <v>44865000</v>
      </c>
      <c r="B263" s="82" t="s">
        <v>778</v>
      </c>
      <c r="C263" s="82" t="s">
        <v>503</v>
      </c>
    </row>
    <row r="264" spans="1:3" x14ac:dyDescent="0.25">
      <c r="A264" s="82">
        <v>44866000</v>
      </c>
      <c r="B264" s="82" t="s">
        <v>779</v>
      </c>
      <c r="C264" s="82" t="s">
        <v>503</v>
      </c>
    </row>
    <row r="265" spans="1:3" x14ac:dyDescent="0.25">
      <c r="A265" s="82">
        <v>44867000</v>
      </c>
      <c r="B265" s="82" t="s">
        <v>780</v>
      </c>
      <c r="C265" s="82" t="s">
        <v>503</v>
      </c>
    </row>
    <row r="266" spans="1:3" x14ac:dyDescent="0.25">
      <c r="A266" s="82">
        <v>44868000</v>
      </c>
      <c r="B266" s="82" t="s">
        <v>781</v>
      </c>
      <c r="C266" s="82" t="s">
        <v>503</v>
      </c>
    </row>
    <row r="267" spans="1:3" x14ac:dyDescent="0.25">
      <c r="A267" s="82">
        <v>44869000</v>
      </c>
      <c r="B267" s="82" t="s">
        <v>782</v>
      </c>
      <c r="C267" s="82" t="s">
        <v>503</v>
      </c>
    </row>
    <row r="268" spans="1:3" x14ac:dyDescent="0.25">
      <c r="A268" s="82">
        <v>44870000</v>
      </c>
      <c r="B268" s="82" t="s">
        <v>438</v>
      </c>
      <c r="C268" s="82" t="s">
        <v>503</v>
      </c>
    </row>
    <row r="269" spans="1:3" x14ac:dyDescent="0.25">
      <c r="A269" s="82">
        <v>44999999</v>
      </c>
      <c r="B269" s="82" t="s">
        <v>618</v>
      </c>
      <c r="C269" s="82" t="s">
        <v>619</v>
      </c>
    </row>
    <row r="270" spans="1:3" x14ac:dyDescent="0.25">
      <c r="A270" s="82">
        <v>45000000</v>
      </c>
      <c r="B270" s="82" t="s">
        <v>783</v>
      </c>
      <c r="C270" s="82" t="s">
        <v>504</v>
      </c>
    </row>
    <row r="271" spans="1:3" x14ac:dyDescent="0.25">
      <c r="A271" s="82">
        <v>45110000</v>
      </c>
      <c r="B271" s="82" t="s">
        <v>512</v>
      </c>
      <c r="C271" s="82" t="s">
        <v>504</v>
      </c>
    </row>
    <row r="272" spans="1:3" x14ac:dyDescent="0.25">
      <c r="A272" s="82">
        <v>45500000</v>
      </c>
      <c r="B272" s="82" t="s">
        <v>784</v>
      </c>
      <c r="C272" s="82" t="s">
        <v>504</v>
      </c>
    </row>
    <row r="273" spans="1:3" x14ac:dyDescent="0.25">
      <c r="A273" s="82">
        <v>45510000</v>
      </c>
      <c r="B273" s="82" t="s">
        <v>785</v>
      </c>
      <c r="C273" s="82" t="s">
        <v>504</v>
      </c>
    </row>
    <row r="274" spans="1:3" x14ac:dyDescent="0.25">
      <c r="A274" s="82">
        <v>45511000</v>
      </c>
      <c r="B274" s="82" t="s">
        <v>786</v>
      </c>
      <c r="C274" s="82" t="s">
        <v>504</v>
      </c>
    </row>
    <row r="275" spans="1:3" x14ac:dyDescent="0.25">
      <c r="A275" s="82">
        <v>45512000</v>
      </c>
      <c r="B275" s="83" t="s">
        <v>787</v>
      </c>
      <c r="C275" s="82" t="s">
        <v>504</v>
      </c>
    </row>
    <row r="276" spans="1:3" x14ac:dyDescent="0.25">
      <c r="A276" s="82">
        <v>45513000</v>
      </c>
      <c r="B276" s="82" t="s">
        <v>788</v>
      </c>
      <c r="C276" s="82" t="s">
        <v>504</v>
      </c>
    </row>
    <row r="277" spans="1:3" x14ac:dyDescent="0.25">
      <c r="A277" s="82">
        <v>45514000</v>
      </c>
      <c r="B277" s="82" t="s">
        <v>789</v>
      </c>
      <c r="C277" s="82" t="s">
        <v>504</v>
      </c>
    </row>
    <row r="278" spans="1:3" x14ac:dyDescent="0.25">
      <c r="A278" s="82">
        <v>45610000</v>
      </c>
      <c r="B278" s="82" t="s">
        <v>790</v>
      </c>
      <c r="C278" s="82" t="s">
        <v>504</v>
      </c>
    </row>
    <row r="279" spans="1:3" x14ac:dyDescent="0.25">
      <c r="A279" s="82">
        <v>45620000</v>
      </c>
      <c r="B279" s="82" t="s">
        <v>791</v>
      </c>
      <c r="C279" s="82" t="s">
        <v>504</v>
      </c>
    </row>
    <row r="280" spans="1:3" x14ac:dyDescent="0.25">
      <c r="A280" s="82">
        <v>45630000</v>
      </c>
      <c r="B280" s="82" t="s">
        <v>792</v>
      </c>
      <c r="C280" s="82" t="s">
        <v>504</v>
      </c>
    </row>
    <row r="281" spans="1:3" x14ac:dyDescent="0.25">
      <c r="A281" s="82">
        <v>45640000</v>
      </c>
      <c r="B281" s="82" t="s">
        <v>793</v>
      </c>
      <c r="C281" s="82" t="s">
        <v>504</v>
      </c>
    </row>
    <row r="282" spans="1:3" x14ac:dyDescent="0.25">
      <c r="A282" s="82">
        <v>45650000</v>
      </c>
      <c r="B282" s="82" t="s">
        <v>794</v>
      </c>
      <c r="C282" s="82" t="s">
        <v>504</v>
      </c>
    </row>
    <row r="283" spans="1:3" x14ac:dyDescent="0.25">
      <c r="A283" s="82">
        <v>45999999</v>
      </c>
      <c r="B283" s="82" t="s">
        <v>795</v>
      </c>
      <c r="C283" s="82" t="s">
        <v>619</v>
      </c>
    </row>
    <row r="284" spans="1:3" x14ac:dyDescent="0.25">
      <c r="A284" s="82">
        <v>46000000</v>
      </c>
      <c r="B284" s="82" t="s">
        <v>796</v>
      </c>
      <c r="C284" s="82" t="s">
        <v>504</v>
      </c>
    </row>
    <row r="285" spans="1:3" x14ac:dyDescent="0.25">
      <c r="A285" s="82">
        <v>46700000</v>
      </c>
      <c r="B285" s="82" t="s">
        <v>797</v>
      </c>
      <c r="C285" s="82" t="s">
        <v>504</v>
      </c>
    </row>
    <row r="286" spans="1:3" x14ac:dyDescent="0.25">
      <c r="A286" s="82">
        <v>46710000</v>
      </c>
      <c r="B286" s="82" t="s">
        <v>370</v>
      </c>
      <c r="C286" s="82" t="s">
        <v>690</v>
      </c>
    </row>
    <row r="287" spans="1:3" x14ac:dyDescent="0.25">
      <c r="A287" s="82">
        <v>46711000</v>
      </c>
      <c r="B287" s="82" t="s">
        <v>798</v>
      </c>
      <c r="C287" s="82" t="s">
        <v>690</v>
      </c>
    </row>
    <row r="288" spans="1:3" x14ac:dyDescent="0.25">
      <c r="A288" s="82">
        <v>46712000</v>
      </c>
      <c r="B288" s="82" t="s">
        <v>799</v>
      </c>
      <c r="C288" s="82" t="s">
        <v>690</v>
      </c>
    </row>
    <row r="289" spans="1:3" x14ac:dyDescent="0.25">
      <c r="A289" s="82">
        <v>46713000</v>
      </c>
      <c r="B289" s="82" t="s">
        <v>800</v>
      </c>
      <c r="C289" s="82" t="s">
        <v>690</v>
      </c>
    </row>
    <row r="290" spans="1:3" x14ac:dyDescent="0.25">
      <c r="A290" s="82">
        <v>46714000</v>
      </c>
      <c r="B290" s="82" t="s">
        <v>801</v>
      </c>
      <c r="C290" s="82" t="s">
        <v>690</v>
      </c>
    </row>
    <row r="291" spans="1:3" x14ac:dyDescent="0.25">
      <c r="A291" s="82">
        <v>46720000</v>
      </c>
      <c r="B291" s="82" t="s">
        <v>802</v>
      </c>
      <c r="C291" s="82" t="s">
        <v>690</v>
      </c>
    </row>
    <row r="292" spans="1:3" x14ac:dyDescent="0.25">
      <c r="A292" s="82">
        <v>46730000</v>
      </c>
      <c r="B292" s="82" t="s">
        <v>446</v>
      </c>
      <c r="C292" s="82" t="s">
        <v>690</v>
      </c>
    </row>
    <row r="293" spans="1:3" x14ac:dyDescent="0.25">
      <c r="A293" s="82">
        <v>46740000</v>
      </c>
      <c r="B293" s="82" t="s">
        <v>803</v>
      </c>
      <c r="C293" s="82" t="s">
        <v>690</v>
      </c>
    </row>
    <row r="294" spans="1:3" x14ac:dyDescent="0.25">
      <c r="A294" s="82">
        <v>46750000</v>
      </c>
      <c r="B294" s="82" t="s">
        <v>513</v>
      </c>
      <c r="C294" s="82" t="s">
        <v>690</v>
      </c>
    </row>
    <row r="295" spans="1:3" x14ac:dyDescent="0.25">
      <c r="A295" s="82">
        <v>46860000</v>
      </c>
      <c r="B295" s="82" t="s">
        <v>804</v>
      </c>
      <c r="C295" s="82" t="s">
        <v>690</v>
      </c>
    </row>
    <row r="296" spans="1:3" x14ac:dyDescent="0.25">
      <c r="A296" s="82">
        <v>46999999</v>
      </c>
      <c r="B296" s="82" t="s">
        <v>618</v>
      </c>
      <c r="C296" s="82" t="s">
        <v>619</v>
      </c>
    </row>
    <row r="297" spans="1:3" x14ac:dyDescent="0.25">
      <c r="A297" s="82">
        <v>47000000</v>
      </c>
      <c r="B297" s="82" t="s">
        <v>805</v>
      </c>
      <c r="C297" s="82" t="s">
        <v>619</v>
      </c>
    </row>
    <row r="298" spans="1:3" x14ac:dyDescent="0.25">
      <c r="A298" s="83">
        <v>47100000</v>
      </c>
      <c r="B298" s="83" t="s">
        <v>806</v>
      </c>
      <c r="C298" s="82" t="s">
        <v>507</v>
      </c>
    </row>
    <row r="299" spans="1:3" x14ac:dyDescent="0.25">
      <c r="A299" s="83">
        <v>47610000</v>
      </c>
      <c r="B299" s="83" t="s">
        <v>373</v>
      </c>
      <c r="C299" s="82" t="s">
        <v>507</v>
      </c>
    </row>
    <row r="300" spans="1:3" x14ac:dyDescent="0.25">
      <c r="A300" s="82">
        <v>47710000</v>
      </c>
      <c r="B300" s="82" t="s">
        <v>374</v>
      </c>
      <c r="C300" s="82" t="s">
        <v>507</v>
      </c>
    </row>
    <row r="301" spans="1:3" x14ac:dyDescent="0.25">
      <c r="A301" s="82">
        <v>48600000</v>
      </c>
      <c r="B301" s="82" t="s">
        <v>375</v>
      </c>
      <c r="C301" s="82" t="s">
        <v>507</v>
      </c>
    </row>
    <row r="302" spans="1:3" x14ac:dyDescent="0.25">
      <c r="A302" s="82">
        <v>48610000</v>
      </c>
      <c r="B302" s="82" t="s">
        <v>807</v>
      </c>
      <c r="C302" s="82" t="s">
        <v>507</v>
      </c>
    </row>
    <row r="303" spans="1:3" x14ac:dyDescent="0.25">
      <c r="A303" s="82">
        <v>48700000</v>
      </c>
      <c r="B303" s="82" t="s">
        <v>514</v>
      </c>
      <c r="C303" s="82" t="s">
        <v>507</v>
      </c>
    </row>
    <row r="304" spans="1:3" x14ac:dyDescent="0.25">
      <c r="A304" s="82">
        <v>49100000</v>
      </c>
      <c r="B304" s="82" t="s">
        <v>377</v>
      </c>
      <c r="C304" s="82" t="s">
        <v>808</v>
      </c>
    </row>
    <row r="305" spans="1:3" x14ac:dyDescent="0.25">
      <c r="A305" s="82">
        <v>49670000</v>
      </c>
      <c r="B305" s="82" t="s">
        <v>809</v>
      </c>
      <c r="C305" s="82" t="s">
        <v>808</v>
      </c>
    </row>
    <row r="306" spans="1:3" x14ac:dyDescent="0.25">
      <c r="A306" s="82">
        <v>49999999</v>
      </c>
      <c r="B306" s="82" t="s">
        <v>618</v>
      </c>
      <c r="C306" s="82" t="s">
        <v>619</v>
      </c>
    </row>
    <row r="307" spans="1:3" x14ac:dyDescent="0.25">
      <c r="A307" s="82">
        <v>50000000</v>
      </c>
      <c r="B307" s="82" t="s">
        <v>506</v>
      </c>
      <c r="C307" s="82" t="s">
        <v>619</v>
      </c>
    </row>
    <row r="308" spans="1:3" x14ac:dyDescent="0.25">
      <c r="A308" s="82">
        <v>50820000</v>
      </c>
      <c r="B308" s="82" t="s">
        <v>810</v>
      </c>
      <c r="C308" s="82" t="s">
        <v>506</v>
      </c>
    </row>
    <row r="309" spans="1:3" x14ac:dyDescent="0.25">
      <c r="A309" s="82">
        <v>50830000</v>
      </c>
      <c r="B309" s="82" t="s">
        <v>811</v>
      </c>
      <c r="C309" s="82" t="s">
        <v>506</v>
      </c>
    </row>
    <row r="310" spans="1:3" x14ac:dyDescent="0.25">
      <c r="A310" s="82">
        <v>50840000</v>
      </c>
      <c r="B310" s="82" t="s">
        <v>812</v>
      </c>
      <c r="C310" s="82" t="s">
        <v>506</v>
      </c>
    </row>
    <row r="311" spans="1:3" x14ac:dyDescent="0.25">
      <c r="A311" s="82">
        <v>50850000</v>
      </c>
      <c r="B311" s="82" t="s">
        <v>813</v>
      </c>
      <c r="C311" s="82" t="s">
        <v>506</v>
      </c>
    </row>
    <row r="312" spans="1:3" x14ac:dyDescent="0.25">
      <c r="A312" s="82">
        <v>51120000</v>
      </c>
      <c r="B312" s="82" t="s">
        <v>447</v>
      </c>
      <c r="C312" s="82" t="s">
        <v>506</v>
      </c>
    </row>
    <row r="313" spans="1:3" x14ac:dyDescent="0.25">
      <c r="A313" s="82">
        <v>51130000</v>
      </c>
      <c r="B313" s="82" t="s">
        <v>814</v>
      </c>
      <c r="C313" s="82" t="s">
        <v>506</v>
      </c>
    </row>
    <row r="314" spans="1:3" x14ac:dyDescent="0.25">
      <c r="A314" s="82">
        <v>51200000</v>
      </c>
      <c r="B314" s="82" t="s">
        <v>815</v>
      </c>
      <c r="C314" s="82" t="s">
        <v>506</v>
      </c>
    </row>
    <row r="315" spans="1:3" x14ac:dyDescent="0.25">
      <c r="A315" s="82">
        <v>51201000</v>
      </c>
      <c r="B315" s="82" t="s">
        <v>816</v>
      </c>
      <c r="C315" s="82" t="s">
        <v>506</v>
      </c>
    </row>
    <row r="316" spans="1:3" x14ac:dyDescent="0.25">
      <c r="A316" s="82">
        <v>51202000</v>
      </c>
      <c r="B316" s="82" t="s">
        <v>817</v>
      </c>
      <c r="C316" s="82" t="s">
        <v>506</v>
      </c>
    </row>
    <row r="317" spans="1:3" x14ac:dyDescent="0.25">
      <c r="A317" s="82">
        <v>51203000</v>
      </c>
      <c r="B317" s="82" t="s">
        <v>515</v>
      </c>
      <c r="C317" s="82" t="s">
        <v>506</v>
      </c>
    </row>
    <row r="318" spans="1:3" x14ac:dyDescent="0.25">
      <c r="A318" s="82">
        <v>51204000</v>
      </c>
      <c r="B318" s="82" t="s">
        <v>516</v>
      </c>
      <c r="C318" s="82" t="s">
        <v>506</v>
      </c>
    </row>
    <row r="319" spans="1:3" x14ac:dyDescent="0.25">
      <c r="A319" s="82">
        <v>51205000</v>
      </c>
      <c r="B319" s="82" t="s">
        <v>517</v>
      </c>
      <c r="C319" s="82" t="s">
        <v>506</v>
      </c>
    </row>
    <row r="320" spans="1:3" x14ac:dyDescent="0.25">
      <c r="A320" s="82">
        <v>51213000</v>
      </c>
      <c r="B320" s="82" t="s">
        <v>818</v>
      </c>
      <c r="C320" s="82" t="s">
        <v>506</v>
      </c>
    </row>
    <row r="321" spans="1:3" x14ac:dyDescent="0.25">
      <c r="A321" s="82">
        <v>51213100</v>
      </c>
      <c r="B321" s="82" t="s">
        <v>518</v>
      </c>
      <c r="C321" s="82" t="s">
        <v>506</v>
      </c>
    </row>
    <row r="322" spans="1:3" x14ac:dyDescent="0.25">
      <c r="A322" s="82">
        <v>51214000</v>
      </c>
      <c r="B322" s="82" t="s">
        <v>379</v>
      </c>
      <c r="C322" s="82" t="s">
        <v>506</v>
      </c>
    </row>
    <row r="323" spans="1:3" x14ac:dyDescent="0.25">
      <c r="A323" s="82">
        <v>51214100</v>
      </c>
      <c r="B323" s="82" t="s">
        <v>380</v>
      </c>
      <c r="C323" s="82" t="s">
        <v>506</v>
      </c>
    </row>
    <row r="324" spans="1:3" x14ac:dyDescent="0.25">
      <c r="A324" s="82">
        <v>51215000</v>
      </c>
      <c r="B324" s="82" t="s">
        <v>819</v>
      </c>
      <c r="C324" s="82" t="s">
        <v>506</v>
      </c>
    </row>
    <row r="325" spans="1:3" x14ac:dyDescent="0.25">
      <c r="A325" s="82">
        <v>51217000</v>
      </c>
      <c r="B325" s="82" t="s">
        <v>381</v>
      </c>
      <c r="C325" s="82" t="s">
        <v>506</v>
      </c>
    </row>
    <row r="326" spans="1:3" x14ac:dyDescent="0.25">
      <c r="A326" s="82">
        <v>51217100</v>
      </c>
      <c r="B326" s="82" t="s">
        <v>519</v>
      </c>
      <c r="C326" s="82" t="s">
        <v>506</v>
      </c>
    </row>
    <row r="327" spans="1:3" x14ac:dyDescent="0.25">
      <c r="A327" s="82">
        <v>51218000</v>
      </c>
      <c r="B327" s="82" t="s">
        <v>520</v>
      </c>
      <c r="C327" s="82" t="s">
        <v>506</v>
      </c>
    </row>
    <row r="328" spans="1:3" x14ac:dyDescent="0.25">
      <c r="A328" s="82">
        <v>51218100</v>
      </c>
      <c r="B328" s="82" t="s">
        <v>820</v>
      </c>
      <c r="C328" s="82" t="s">
        <v>506</v>
      </c>
    </row>
    <row r="329" spans="1:3" x14ac:dyDescent="0.25">
      <c r="A329" s="82">
        <v>51219000</v>
      </c>
      <c r="B329" s="82" t="s">
        <v>521</v>
      </c>
      <c r="C329" s="82" t="s">
        <v>506</v>
      </c>
    </row>
    <row r="330" spans="1:3" x14ac:dyDescent="0.25">
      <c r="A330" s="82">
        <v>51219100</v>
      </c>
      <c r="B330" s="82" t="s">
        <v>821</v>
      </c>
      <c r="C330" s="82" t="s">
        <v>506</v>
      </c>
    </row>
    <row r="331" spans="1:3" x14ac:dyDescent="0.25">
      <c r="A331" s="82">
        <v>51220000</v>
      </c>
      <c r="B331" s="82" t="s">
        <v>522</v>
      </c>
      <c r="C331" s="82" t="s">
        <v>506</v>
      </c>
    </row>
    <row r="332" spans="1:3" x14ac:dyDescent="0.25">
      <c r="A332" s="82">
        <v>51400000</v>
      </c>
      <c r="B332" s="82" t="s">
        <v>822</v>
      </c>
      <c r="C332" s="82" t="s">
        <v>506</v>
      </c>
    </row>
    <row r="333" spans="1:3" x14ac:dyDescent="0.25">
      <c r="A333" s="82">
        <v>51700000</v>
      </c>
      <c r="B333" s="82" t="s">
        <v>823</v>
      </c>
      <c r="C333" s="82" t="s">
        <v>506</v>
      </c>
    </row>
    <row r="334" spans="1:3" x14ac:dyDescent="0.25">
      <c r="A334" s="82">
        <v>51860000</v>
      </c>
      <c r="B334" s="82" t="s">
        <v>448</v>
      </c>
      <c r="C334" s="82" t="s">
        <v>682</v>
      </c>
    </row>
    <row r="335" spans="1:3" x14ac:dyDescent="0.25">
      <c r="A335" s="82">
        <v>51870000</v>
      </c>
      <c r="B335" s="82" t="s">
        <v>449</v>
      </c>
      <c r="C335" s="82" t="s">
        <v>506</v>
      </c>
    </row>
    <row r="336" spans="1:3" x14ac:dyDescent="0.25">
      <c r="A336" s="82">
        <v>53100000</v>
      </c>
      <c r="B336" s="82" t="s">
        <v>450</v>
      </c>
      <c r="C336" s="82" t="s">
        <v>506</v>
      </c>
    </row>
    <row r="337" spans="1:5" x14ac:dyDescent="0.25">
      <c r="A337" s="82">
        <v>53140000</v>
      </c>
      <c r="B337" s="82" t="s">
        <v>824</v>
      </c>
      <c r="C337" s="82" t="s">
        <v>506</v>
      </c>
    </row>
    <row r="338" spans="1:5" x14ac:dyDescent="0.25">
      <c r="A338" s="82">
        <v>58000000</v>
      </c>
      <c r="B338" s="82" t="s">
        <v>825</v>
      </c>
      <c r="C338" s="82" t="s">
        <v>506</v>
      </c>
    </row>
    <row r="339" spans="1:5" x14ac:dyDescent="0.25">
      <c r="A339" s="82">
        <v>59999999</v>
      </c>
      <c r="B339" s="82" t="s">
        <v>826</v>
      </c>
      <c r="C339" s="82" t="s">
        <v>619</v>
      </c>
    </row>
    <row r="340" spans="1:5" x14ac:dyDescent="0.25">
      <c r="A340" s="82">
        <v>60000000</v>
      </c>
      <c r="B340" s="82" t="s">
        <v>827</v>
      </c>
      <c r="C340" s="82" t="s">
        <v>619</v>
      </c>
    </row>
    <row r="341" spans="1:5" x14ac:dyDescent="0.25">
      <c r="A341" s="82">
        <v>60110000</v>
      </c>
      <c r="B341" s="82" t="s">
        <v>13</v>
      </c>
      <c r="C341" s="82" t="s">
        <v>294</v>
      </c>
    </row>
    <row r="342" spans="1:5" x14ac:dyDescent="0.25">
      <c r="A342" s="82">
        <v>60110100</v>
      </c>
      <c r="B342" s="82" t="s">
        <v>14</v>
      </c>
      <c r="C342" s="82" t="s">
        <v>294</v>
      </c>
    </row>
    <row r="343" spans="1:5" x14ac:dyDescent="0.25">
      <c r="A343" s="82">
        <v>60120000</v>
      </c>
      <c r="B343" s="82" t="s">
        <v>828</v>
      </c>
      <c r="C343" s="82" t="s">
        <v>294</v>
      </c>
    </row>
    <row r="344" spans="1:5" x14ac:dyDescent="0.25">
      <c r="A344" s="82">
        <v>60130000</v>
      </c>
      <c r="B344" s="82" t="s">
        <v>829</v>
      </c>
      <c r="C344" s="82" t="s">
        <v>294</v>
      </c>
    </row>
    <row r="345" spans="1:5" x14ac:dyDescent="0.25">
      <c r="A345" s="82">
        <v>60140000</v>
      </c>
      <c r="B345" s="82" t="s">
        <v>523</v>
      </c>
      <c r="C345" s="82" t="s">
        <v>294</v>
      </c>
    </row>
    <row r="346" spans="1:5" x14ac:dyDescent="0.25">
      <c r="A346" s="82">
        <v>60199999</v>
      </c>
      <c r="B346" s="82" t="s">
        <v>618</v>
      </c>
      <c r="C346" s="82" t="s">
        <v>619</v>
      </c>
      <c r="E346" s="54"/>
    </row>
    <row r="347" spans="1:5" x14ac:dyDescent="0.25">
      <c r="A347" s="82">
        <v>60200000</v>
      </c>
      <c r="B347" s="82" t="s">
        <v>827</v>
      </c>
      <c r="C347" s="82" t="s">
        <v>619</v>
      </c>
    </row>
    <row r="348" spans="1:5" x14ac:dyDescent="0.25">
      <c r="A348" s="82">
        <v>60262000</v>
      </c>
      <c r="B348" s="82" t="s">
        <v>18</v>
      </c>
      <c r="C348" s="82" t="s">
        <v>294</v>
      </c>
    </row>
    <row r="349" spans="1:5" x14ac:dyDescent="0.25">
      <c r="A349" s="82">
        <v>60299999</v>
      </c>
      <c r="B349" s="82" t="s">
        <v>618</v>
      </c>
      <c r="C349" s="82" t="s">
        <v>619</v>
      </c>
    </row>
    <row r="350" spans="1:5" x14ac:dyDescent="0.25">
      <c r="A350" s="82">
        <v>60300000</v>
      </c>
      <c r="B350" s="82" t="s">
        <v>827</v>
      </c>
      <c r="C350" s="82" t="s">
        <v>619</v>
      </c>
    </row>
    <row r="351" spans="1:5" x14ac:dyDescent="0.25">
      <c r="A351" s="82">
        <v>60310000</v>
      </c>
      <c r="B351" s="82" t="s">
        <v>19</v>
      </c>
      <c r="C351" s="82" t="s">
        <v>294</v>
      </c>
    </row>
    <row r="352" spans="1:5" x14ac:dyDescent="0.25">
      <c r="A352" s="82">
        <v>60320000</v>
      </c>
      <c r="B352" s="82" t="s">
        <v>20</v>
      </c>
      <c r="C352" s="82" t="s">
        <v>294</v>
      </c>
    </row>
    <row r="353" spans="1:3" x14ac:dyDescent="0.25">
      <c r="A353" s="82">
        <v>60370000</v>
      </c>
      <c r="B353" s="82" t="s">
        <v>21</v>
      </c>
      <c r="C353" s="82" t="s">
        <v>294</v>
      </c>
    </row>
    <row r="354" spans="1:3" x14ac:dyDescent="0.25">
      <c r="A354" s="82">
        <v>60399999</v>
      </c>
      <c r="B354" s="82" t="s">
        <v>618</v>
      </c>
      <c r="C354" s="82" t="s">
        <v>619</v>
      </c>
    </row>
    <row r="355" spans="1:3" x14ac:dyDescent="0.25">
      <c r="A355" s="82">
        <v>60400000</v>
      </c>
      <c r="B355" s="82" t="s">
        <v>827</v>
      </c>
      <c r="C355" s="82" t="s">
        <v>619</v>
      </c>
    </row>
    <row r="356" spans="1:3" x14ac:dyDescent="0.25">
      <c r="A356" s="82">
        <v>60410000</v>
      </c>
      <c r="B356" s="82" t="s">
        <v>830</v>
      </c>
      <c r="C356" s="82" t="s">
        <v>294</v>
      </c>
    </row>
    <row r="357" spans="1:3" x14ac:dyDescent="0.25">
      <c r="A357" s="82">
        <v>60411000</v>
      </c>
      <c r="B357" s="82" t="s">
        <v>831</v>
      </c>
      <c r="C357" s="82" t="s">
        <v>294</v>
      </c>
    </row>
    <row r="358" spans="1:3" x14ac:dyDescent="0.25">
      <c r="A358" s="82">
        <v>60412000</v>
      </c>
      <c r="B358" s="82" t="s">
        <v>832</v>
      </c>
      <c r="C358" s="82" t="s">
        <v>294</v>
      </c>
    </row>
    <row r="359" spans="1:3" x14ac:dyDescent="0.25">
      <c r="A359" s="82">
        <v>60413000</v>
      </c>
      <c r="B359" s="82" t="s">
        <v>833</v>
      </c>
      <c r="C359" s="82" t="s">
        <v>294</v>
      </c>
    </row>
    <row r="360" spans="1:3" x14ac:dyDescent="0.25">
      <c r="A360" s="82">
        <v>60414000</v>
      </c>
      <c r="B360" s="82" t="s">
        <v>834</v>
      </c>
      <c r="C360" s="82" t="s">
        <v>294</v>
      </c>
    </row>
    <row r="361" spans="1:3" x14ac:dyDescent="0.25">
      <c r="A361" s="82">
        <v>60415000</v>
      </c>
      <c r="B361" s="82" t="s">
        <v>835</v>
      </c>
      <c r="C361" s="82" t="s">
        <v>294</v>
      </c>
    </row>
    <row r="362" spans="1:3" x14ac:dyDescent="0.25">
      <c r="A362" s="82">
        <v>60420000</v>
      </c>
      <c r="B362" s="82" t="s">
        <v>26</v>
      </c>
      <c r="C362" s="82" t="s">
        <v>294</v>
      </c>
    </row>
    <row r="363" spans="1:3" x14ac:dyDescent="0.25">
      <c r="A363" s="82">
        <v>60430000</v>
      </c>
      <c r="B363" s="82" t="s">
        <v>27</v>
      </c>
      <c r="C363" s="82" t="s">
        <v>294</v>
      </c>
    </row>
    <row r="364" spans="1:3" x14ac:dyDescent="0.25">
      <c r="A364" s="82">
        <v>60499999</v>
      </c>
      <c r="B364" s="82" t="s">
        <v>618</v>
      </c>
      <c r="C364" s="82" t="s">
        <v>619</v>
      </c>
    </row>
    <row r="365" spans="1:3" x14ac:dyDescent="0.25">
      <c r="A365" s="82">
        <v>60600000</v>
      </c>
      <c r="B365" s="82" t="s">
        <v>827</v>
      </c>
      <c r="C365" s="82" t="s">
        <v>619</v>
      </c>
    </row>
    <row r="366" spans="1:3" x14ac:dyDescent="0.25">
      <c r="A366" s="82">
        <v>60605000</v>
      </c>
      <c r="B366" s="82" t="s">
        <v>28</v>
      </c>
      <c r="C366" s="82" t="s">
        <v>386</v>
      </c>
    </row>
    <row r="367" spans="1:3" x14ac:dyDescent="0.25">
      <c r="A367" s="82">
        <v>60605100</v>
      </c>
      <c r="B367" s="82" t="s">
        <v>836</v>
      </c>
      <c r="C367" s="82" t="s">
        <v>295</v>
      </c>
    </row>
    <row r="368" spans="1:3" x14ac:dyDescent="0.25">
      <c r="A368" s="82">
        <v>60610000</v>
      </c>
      <c r="B368" s="82" t="s">
        <v>837</v>
      </c>
      <c r="C368" s="82" t="s">
        <v>295</v>
      </c>
    </row>
    <row r="369" spans="1:3" x14ac:dyDescent="0.25">
      <c r="A369" s="82">
        <v>60611000</v>
      </c>
      <c r="B369" s="82" t="s">
        <v>30</v>
      </c>
      <c r="C369" s="82" t="s">
        <v>295</v>
      </c>
    </row>
    <row r="370" spans="1:3" x14ac:dyDescent="0.25">
      <c r="A370" s="82">
        <v>60612000</v>
      </c>
      <c r="B370" s="82" t="s">
        <v>31</v>
      </c>
      <c r="C370" s="82" t="s">
        <v>295</v>
      </c>
    </row>
    <row r="371" spans="1:3" x14ac:dyDescent="0.25">
      <c r="A371" s="82">
        <v>60630000</v>
      </c>
      <c r="B371" s="82" t="s">
        <v>32</v>
      </c>
      <c r="C371" s="82" t="s">
        <v>295</v>
      </c>
    </row>
    <row r="372" spans="1:3" x14ac:dyDescent="0.25">
      <c r="A372" s="82">
        <v>60631000</v>
      </c>
      <c r="B372" s="82" t="s">
        <v>33</v>
      </c>
      <c r="C372" s="82" t="s">
        <v>295</v>
      </c>
    </row>
    <row r="373" spans="1:3" x14ac:dyDescent="0.25">
      <c r="A373" s="82">
        <v>60632000</v>
      </c>
      <c r="B373" s="82" t="s">
        <v>34</v>
      </c>
      <c r="C373" s="82" t="s">
        <v>295</v>
      </c>
    </row>
    <row r="374" spans="1:3" x14ac:dyDescent="0.25">
      <c r="A374" s="82">
        <v>60640000</v>
      </c>
      <c r="B374" s="82" t="s">
        <v>35</v>
      </c>
      <c r="C374" s="82" t="s">
        <v>295</v>
      </c>
    </row>
    <row r="375" spans="1:3" x14ac:dyDescent="0.25">
      <c r="A375" s="82">
        <v>60641000</v>
      </c>
      <c r="B375" s="82" t="s">
        <v>838</v>
      </c>
      <c r="C375" s="82" t="s">
        <v>295</v>
      </c>
    </row>
    <row r="376" spans="1:3" x14ac:dyDescent="0.25">
      <c r="A376" s="82">
        <v>60680000</v>
      </c>
      <c r="B376" s="82" t="s">
        <v>37</v>
      </c>
      <c r="C376" s="82" t="s">
        <v>295</v>
      </c>
    </row>
    <row r="377" spans="1:3" x14ac:dyDescent="0.25">
      <c r="A377" s="82">
        <v>60699998</v>
      </c>
      <c r="B377" s="82" t="s">
        <v>618</v>
      </c>
      <c r="C377" s="82" t="s">
        <v>619</v>
      </c>
    </row>
    <row r="378" spans="1:3" x14ac:dyDescent="0.25">
      <c r="A378" s="82">
        <v>60699999</v>
      </c>
      <c r="B378" s="82" t="s">
        <v>827</v>
      </c>
      <c r="C378" s="82" t="s">
        <v>619</v>
      </c>
    </row>
    <row r="379" spans="1:3" x14ac:dyDescent="0.25">
      <c r="A379" s="82">
        <v>60700000</v>
      </c>
      <c r="B379" s="82" t="s">
        <v>839</v>
      </c>
      <c r="C379" s="82" t="s">
        <v>294</v>
      </c>
    </row>
    <row r="380" spans="1:3" x14ac:dyDescent="0.25">
      <c r="A380" s="82">
        <v>60710000</v>
      </c>
      <c r="B380" s="82" t="s">
        <v>38</v>
      </c>
      <c r="C380" s="82" t="s">
        <v>294</v>
      </c>
    </row>
    <row r="381" spans="1:3" x14ac:dyDescent="0.25">
      <c r="A381" s="82">
        <v>60720000</v>
      </c>
      <c r="B381" s="82" t="s">
        <v>840</v>
      </c>
      <c r="C381" s="82" t="s">
        <v>294</v>
      </c>
    </row>
    <row r="382" spans="1:3" x14ac:dyDescent="0.25">
      <c r="A382" s="82">
        <v>60721000</v>
      </c>
      <c r="B382" s="82" t="s">
        <v>40</v>
      </c>
      <c r="C382" s="82" t="s">
        <v>294</v>
      </c>
    </row>
    <row r="383" spans="1:3" x14ac:dyDescent="0.25">
      <c r="A383" s="82">
        <v>60730000</v>
      </c>
      <c r="B383" s="82" t="s">
        <v>841</v>
      </c>
      <c r="C383" s="82" t="s">
        <v>294</v>
      </c>
    </row>
    <row r="384" spans="1:3" x14ac:dyDescent="0.25">
      <c r="A384" s="82">
        <v>60799999</v>
      </c>
      <c r="B384" s="82" t="s">
        <v>618</v>
      </c>
      <c r="C384" s="82" t="s">
        <v>619</v>
      </c>
    </row>
    <row r="385" spans="1:3" x14ac:dyDescent="0.25">
      <c r="A385" s="82">
        <v>61000000</v>
      </c>
      <c r="B385" s="82" t="s">
        <v>827</v>
      </c>
      <c r="C385" s="82" t="s">
        <v>619</v>
      </c>
    </row>
    <row r="386" spans="1:3" x14ac:dyDescent="0.25">
      <c r="A386" s="83">
        <v>61100000</v>
      </c>
      <c r="B386" s="83" t="s">
        <v>42</v>
      </c>
      <c r="C386" s="82" t="s">
        <v>388</v>
      </c>
    </row>
    <row r="387" spans="1:3" x14ac:dyDescent="0.25">
      <c r="A387" s="82">
        <v>61100001</v>
      </c>
      <c r="B387" s="82" t="s">
        <v>43</v>
      </c>
      <c r="C387" s="82" t="s">
        <v>388</v>
      </c>
    </row>
    <row r="388" spans="1:3" x14ac:dyDescent="0.25">
      <c r="A388" s="82">
        <v>61101000</v>
      </c>
      <c r="B388" s="82" t="s">
        <v>44</v>
      </c>
      <c r="C388" s="82" t="s">
        <v>295</v>
      </c>
    </row>
    <row r="389" spans="1:3" x14ac:dyDescent="0.25">
      <c r="A389" s="82">
        <v>61110100</v>
      </c>
      <c r="B389" s="82" t="s">
        <v>45</v>
      </c>
      <c r="C389" s="82" t="s">
        <v>295</v>
      </c>
    </row>
    <row r="390" spans="1:3" x14ac:dyDescent="0.25">
      <c r="A390" s="82">
        <v>61220000</v>
      </c>
      <c r="B390" s="82" t="s">
        <v>842</v>
      </c>
      <c r="C390" s="82" t="s">
        <v>295</v>
      </c>
    </row>
    <row r="391" spans="1:3" x14ac:dyDescent="0.25">
      <c r="A391" s="82">
        <v>61221000</v>
      </c>
      <c r="B391" s="82" t="s">
        <v>47</v>
      </c>
      <c r="C391" s="82" t="s">
        <v>295</v>
      </c>
    </row>
    <row r="392" spans="1:3" x14ac:dyDescent="0.25">
      <c r="A392" s="82">
        <v>61305000</v>
      </c>
      <c r="B392" s="82" t="s">
        <v>843</v>
      </c>
      <c r="C392" s="82" t="s">
        <v>392</v>
      </c>
    </row>
    <row r="393" spans="1:3" x14ac:dyDescent="0.25">
      <c r="A393" s="82">
        <v>61305100</v>
      </c>
      <c r="B393" s="82" t="s">
        <v>49</v>
      </c>
      <c r="C393" s="82" t="s">
        <v>392</v>
      </c>
    </row>
    <row r="394" spans="1:3" x14ac:dyDescent="0.25">
      <c r="A394" s="82">
        <v>61320000</v>
      </c>
      <c r="B394" s="82" t="s">
        <v>50</v>
      </c>
      <c r="C394" s="82" t="s">
        <v>392</v>
      </c>
    </row>
    <row r="395" spans="1:3" x14ac:dyDescent="0.25">
      <c r="A395" s="82">
        <v>61321000</v>
      </c>
      <c r="B395" s="82" t="s">
        <v>51</v>
      </c>
      <c r="C395" s="82" t="s">
        <v>392</v>
      </c>
    </row>
    <row r="396" spans="1:3" x14ac:dyDescent="0.25">
      <c r="A396" s="82">
        <v>61350400</v>
      </c>
      <c r="B396" s="82" t="s">
        <v>52</v>
      </c>
      <c r="C396" s="82" t="s">
        <v>392</v>
      </c>
    </row>
    <row r="397" spans="1:3" x14ac:dyDescent="0.25">
      <c r="A397" s="82">
        <v>61350500</v>
      </c>
      <c r="B397" s="82" t="s">
        <v>53</v>
      </c>
      <c r="C397" s="82" t="s">
        <v>392</v>
      </c>
    </row>
    <row r="398" spans="1:3" x14ac:dyDescent="0.25">
      <c r="A398" s="82">
        <v>61350600</v>
      </c>
      <c r="B398" s="82" t="s">
        <v>54</v>
      </c>
      <c r="C398" s="82" t="s">
        <v>392</v>
      </c>
    </row>
    <row r="399" spans="1:3" x14ac:dyDescent="0.25">
      <c r="A399" s="82">
        <v>61350800</v>
      </c>
      <c r="B399" s="82" t="s">
        <v>55</v>
      </c>
      <c r="C399" s="82" t="s">
        <v>392</v>
      </c>
    </row>
    <row r="400" spans="1:3" x14ac:dyDescent="0.25">
      <c r="A400" s="82">
        <v>61350900</v>
      </c>
      <c r="B400" s="82" t="s">
        <v>56</v>
      </c>
      <c r="C400" s="82" t="s">
        <v>392</v>
      </c>
    </row>
    <row r="401" spans="1:3" x14ac:dyDescent="0.25">
      <c r="A401" s="82">
        <v>61351000</v>
      </c>
      <c r="B401" s="82" t="s">
        <v>57</v>
      </c>
      <c r="C401" s="82" t="s">
        <v>392</v>
      </c>
    </row>
    <row r="402" spans="1:3" x14ac:dyDescent="0.25">
      <c r="A402" s="82">
        <v>61400000</v>
      </c>
      <c r="B402" s="82" t="s">
        <v>58</v>
      </c>
      <c r="C402" s="82" t="s">
        <v>392</v>
      </c>
    </row>
    <row r="403" spans="1:3" x14ac:dyDescent="0.25">
      <c r="A403" s="82">
        <v>61520000</v>
      </c>
      <c r="B403" s="82" t="s">
        <v>59</v>
      </c>
      <c r="C403" s="82" t="s">
        <v>295</v>
      </c>
    </row>
    <row r="404" spans="1:3" x14ac:dyDescent="0.25">
      <c r="A404" s="82">
        <v>61521000</v>
      </c>
      <c r="B404" s="82" t="s">
        <v>60</v>
      </c>
      <c r="C404" s="82" t="s">
        <v>295</v>
      </c>
    </row>
    <row r="405" spans="1:3" x14ac:dyDescent="0.25">
      <c r="A405" s="82">
        <v>61530000</v>
      </c>
      <c r="B405" s="82" t="s">
        <v>61</v>
      </c>
      <c r="C405" s="82" t="s">
        <v>295</v>
      </c>
    </row>
    <row r="406" spans="1:3" x14ac:dyDescent="0.25">
      <c r="A406" s="82">
        <v>61550000</v>
      </c>
      <c r="B406" s="82" t="s">
        <v>62</v>
      </c>
      <c r="C406" s="82" t="s">
        <v>295</v>
      </c>
    </row>
    <row r="407" spans="1:3" x14ac:dyDescent="0.25">
      <c r="A407" s="82">
        <v>61551000</v>
      </c>
      <c r="B407" s="82" t="s">
        <v>63</v>
      </c>
      <c r="C407" s="82" t="s">
        <v>295</v>
      </c>
    </row>
    <row r="408" spans="1:3" x14ac:dyDescent="0.25">
      <c r="A408" s="82">
        <v>61552000</v>
      </c>
      <c r="B408" s="82" t="s">
        <v>64</v>
      </c>
      <c r="C408" s="82" t="s">
        <v>295</v>
      </c>
    </row>
    <row r="409" spans="1:3" x14ac:dyDescent="0.25">
      <c r="A409" s="82">
        <v>61553000</v>
      </c>
      <c r="B409" s="82" t="s">
        <v>65</v>
      </c>
      <c r="C409" s="82" t="s">
        <v>295</v>
      </c>
    </row>
    <row r="410" spans="1:3" x14ac:dyDescent="0.25">
      <c r="A410" s="82">
        <v>61554000</v>
      </c>
      <c r="B410" s="82" t="s">
        <v>66</v>
      </c>
      <c r="C410" s="82" t="s">
        <v>295</v>
      </c>
    </row>
    <row r="411" spans="1:3" x14ac:dyDescent="0.25">
      <c r="A411" s="82">
        <v>61555000</v>
      </c>
      <c r="B411" s="82" t="s">
        <v>67</v>
      </c>
      <c r="C411" s="82" t="s">
        <v>295</v>
      </c>
    </row>
    <row r="412" spans="1:3" x14ac:dyDescent="0.25">
      <c r="A412" s="82">
        <v>61560000</v>
      </c>
      <c r="B412" s="82" t="s">
        <v>68</v>
      </c>
      <c r="C412" s="82" t="s">
        <v>295</v>
      </c>
    </row>
    <row r="413" spans="1:3" x14ac:dyDescent="0.25">
      <c r="A413" s="82">
        <v>61561000</v>
      </c>
      <c r="B413" s="82" t="s">
        <v>69</v>
      </c>
      <c r="C413" s="82" t="s">
        <v>295</v>
      </c>
    </row>
    <row r="414" spans="1:3" x14ac:dyDescent="0.25">
      <c r="A414" s="82">
        <v>61562000</v>
      </c>
      <c r="B414" s="82" t="s">
        <v>70</v>
      </c>
      <c r="C414" s="82" t="s">
        <v>295</v>
      </c>
    </row>
    <row r="415" spans="1:3" x14ac:dyDescent="0.25">
      <c r="A415" s="82">
        <v>61563000</v>
      </c>
      <c r="B415" s="82" t="s">
        <v>844</v>
      </c>
      <c r="C415" s="82" t="s">
        <v>295</v>
      </c>
    </row>
    <row r="416" spans="1:3" x14ac:dyDescent="0.25">
      <c r="A416" s="82">
        <v>61564000</v>
      </c>
      <c r="B416" s="82" t="s">
        <v>71</v>
      </c>
      <c r="C416" s="82" t="s">
        <v>295</v>
      </c>
    </row>
    <row r="417" spans="1:3" x14ac:dyDescent="0.25">
      <c r="A417" s="82">
        <v>61565000</v>
      </c>
      <c r="B417" s="82" t="s">
        <v>72</v>
      </c>
      <c r="C417" s="82" t="s">
        <v>295</v>
      </c>
    </row>
    <row r="418" spans="1:3" x14ac:dyDescent="0.25">
      <c r="A418" s="82">
        <v>61566000</v>
      </c>
      <c r="B418" s="82" t="s">
        <v>73</v>
      </c>
      <c r="C418" s="82" t="s">
        <v>295</v>
      </c>
    </row>
    <row r="419" spans="1:3" x14ac:dyDescent="0.25">
      <c r="A419" s="82">
        <v>61567000</v>
      </c>
      <c r="B419" s="82" t="s">
        <v>74</v>
      </c>
      <c r="C419" s="82" t="s">
        <v>295</v>
      </c>
    </row>
    <row r="420" spans="1:3" x14ac:dyDescent="0.25">
      <c r="A420" s="82">
        <v>61568000</v>
      </c>
      <c r="B420" s="82" t="s">
        <v>75</v>
      </c>
      <c r="C420" s="82" t="s">
        <v>295</v>
      </c>
    </row>
    <row r="421" spans="1:3" x14ac:dyDescent="0.25">
      <c r="A421" s="82">
        <v>61569000</v>
      </c>
      <c r="B421" s="82" t="s">
        <v>76</v>
      </c>
      <c r="C421" s="82" t="s">
        <v>295</v>
      </c>
    </row>
    <row r="422" spans="1:3" x14ac:dyDescent="0.25">
      <c r="A422" s="82">
        <v>61600000</v>
      </c>
      <c r="B422" s="82" t="s">
        <v>77</v>
      </c>
      <c r="C422" s="82" t="s">
        <v>295</v>
      </c>
    </row>
    <row r="423" spans="1:3" x14ac:dyDescent="0.25">
      <c r="A423" s="82">
        <v>61610000</v>
      </c>
      <c r="B423" s="82" t="s">
        <v>78</v>
      </c>
      <c r="C423" s="82" t="s">
        <v>295</v>
      </c>
    </row>
    <row r="424" spans="1:3" x14ac:dyDescent="0.25">
      <c r="A424" s="82">
        <v>61620000</v>
      </c>
      <c r="B424" s="82" t="s">
        <v>79</v>
      </c>
      <c r="C424" s="82" t="s">
        <v>295</v>
      </c>
    </row>
    <row r="425" spans="1:3" x14ac:dyDescent="0.25">
      <c r="A425" s="82">
        <v>61630000</v>
      </c>
      <c r="B425" s="82" t="s">
        <v>80</v>
      </c>
      <c r="C425" s="82" t="s">
        <v>295</v>
      </c>
    </row>
    <row r="426" spans="1:3" x14ac:dyDescent="0.25">
      <c r="A426" s="82">
        <v>61640000</v>
      </c>
      <c r="B426" s="82" t="s">
        <v>81</v>
      </c>
      <c r="C426" s="82" t="s">
        <v>295</v>
      </c>
    </row>
    <row r="427" spans="1:3" x14ac:dyDescent="0.25">
      <c r="A427" s="82">
        <v>61650000</v>
      </c>
      <c r="B427" s="82" t="s">
        <v>82</v>
      </c>
      <c r="C427" s="82" t="s">
        <v>295</v>
      </c>
    </row>
    <row r="428" spans="1:3" x14ac:dyDescent="0.25">
      <c r="A428" s="82">
        <v>61700000</v>
      </c>
      <c r="B428" s="82" t="s">
        <v>83</v>
      </c>
      <c r="C428" s="82" t="s">
        <v>295</v>
      </c>
    </row>
    <row r="429" spans="1:3" x14ac:dyDescent="0.25">
      <c r="A429" s="82">
        <v>61810000</v>
      </c>
      <c r="B429" s="82" t="s">
        <v>84</v>
      </c>
      <c r="C429" s="82" t="s">
        <v>295</v>
      </c>
    </row>
    <row r="430" spans="1:3" x14ac:dyDescent="0.25">
      <c r="A430" s="82">
        <v>61811000</v>
      </c>
      <c r="B430" s="82" t="s">
        <v>85</v>
      </c>
      <c r="C430" s="82" t="s">
        <v>295</v>
      </c>
    </row>
    <row r="431" spans="1:3" x14ac:dyDescent="0.25">
      <c r="A431" s="82">
        <v>61850000</v>
      </c>
      <c r="B431" s="82" t="s">
        <v>86</v>
      </c>
      <c r="C431" s="82" t="s">
        <v>295</v>
      </c>
    </row>
    <row r="432" spans="1:3" x14ac:dyDescent="0.25">
      <c r="A432" s="82">
        <v>61999999</v>
      </c>
      <c r="B432" s="82" t="s">
        <v>618</v>
      </c>
      <c r="C432" s="82" t="s">
        <v>619</v>
      </c>
    </row>
    <row r="433" spans="1:3" x14ac:dyDescent="0.25">
      <c r="A433" s="82">
        <v>62000000</v>
      </c>
      <c r="B433" s="82" t="s">
        <v>827</v>
      </c>
      <c r="C433" s="82" t="s">
        <v>619</v>
      </c>
    </row>
    <row r="434" spans="1:3" x14ac:dyDescent="0.25">
      <c r="A434" s="82">
        <v>62110000</v>
      </c>
      <c r="B434" s="82" t="s">
        <v>87</v>
      </c>
      <c r="C434" s="82" t="s">
        <v>295</v>
      </c>
    </row>
    <row r="435" spans="1:3" x14ac:dyDescent="0.25">
      <c r="A435" s="82">
        <v>62211000</v>
      </c>
      <c r="B435" s="82" t="s">
        <v>88</v>
      </c>
      <c r="C435" s="82" t="s">
        <v>389</v>
      </c>
    </row>
    <row r="436" spans="1:3" x14ac:dyDescent="0.25">
      <c r="A436" s="82">
        <v>62220000</v>
      </c>
      <c r="B436" s="82" t="s">
        <v>89</v>
      </c>
      <c r="C436" s="82" t="s">
        <v>389</v>
      </c>
    </row>
    <row r="437" spans="1:3" x14ac:dyDescent="0.25">
      <c r="A437" s="82">
        <v>62221000</v>
      </c>
      <c r="B437" s="82" t="s">
        <v>90</v>
      </c>
      <c r="C437" s="82" t="s">
        <v>389</v>
      </c>
    </row>
    <row r="438" spans="1:3" x14ac:dyDescent="0.25">
      <c r="A438" s="82">
        <v>62222000</v>
      </c>
      <c r="B438" s="82" t="s">
        <v>91</v>
      </c>
      <c r="C438" s="82" t="s">
        <v>389</v>
      </c>
    </row>
    <row r="439" spans="1:3" x14ac:dyDescent="0.25">
      <c r="A439" s="82">
        <v>62222100</v>
      </c>
      <c r="B439" s="82" t="s">
        <v>845</v>
      </c>
      <c r="C439" s="82" t="s">
        <v>389</v>
      </c>
    </row>
    <row r="440" spans="1:3" x14ac:dyDescent="0.25">
      <c r="A440" s="82">
        <v>62222200</v>
      </c>
      <c r="B440" s="82" t="s">
        <v>93</v>
      </c>
      <c r="C440" s="82" t="s">
        <v>389</v>
      </c>
    </row>
    <row r="441" spans="1:3" x14ac:dyDescent="0.25">
      <c r="A441" s="82">
        <v>62222600</v>
      </c>
      <c r="B441" s="82" t="s">
        <v>524</v>
      </c>
      <c r="C441" s="82" t="s">
        <v>389</v>
      </c>
    </row>
    <row r="442" spans="1:3" x14ac:dyDescent="0.25">
      <c r="A442" s="82">
        <v>62222800</v>
      </c>
      <c r="B442" s="82" t="s">
        <v>846</v>
      </c>
      <c r="C442" s="82" t="s">
        <v>389</v>
      </c>
    </row>
    <row r="443" spans="1:3" x14ac:dyDescent="0.25">
      <c r="A443" s="82">
        <v>62222810</v>
      </c>
      <c r="B443" s="82" t="s">
        <v>525</v>
      </c>
      <c r="C443" s="82" t="s">
        <v>389</v>
      </c>
    </row>
    <row r="444" spans="1:3" x14ac:dyDescent="0.25">
      <c r="A444" s="82">
        <v>62222820</v>
      </c>
      <c r="B444" s="82" t="s">
        <v>847</v>
      </c>
      <c r="C444" s="82" t="s">
        <v>389</v>
      </c>
    </row>
    <row r="445" spans="1:3" x14ac:dyDescent="0.25">
      <c r="A445" s="82">
        <v>62222830</v>
      </c>
      <c r="B445" s="82" t="s">
        <v>98</v>
      </c>
      <c r="C445" s="82" t="s">
        <v>389</v>
      </c>
    </row>
    <row r="446" spans="1:3" x14ac:dyDescent="0.25">
      <c r="A446" s="82">
        <v>62222840</v>
      </c>
      <c r="B446" s="82" t="s">
        <v>526</v>
      </c>
      <c r="C446" s="82" t="s">
        <v>389</v>
      </c>
    </row>
    <row r="447" spans="1:3" x14ac:dyDescent="0.25">
      <c r="A447" s="82">
        <v>62222850</v>
      </c>
      <c r="B447" s="82" t="s">
        <v>848</v>
      </c>
      <c r="C447" s="82" t="s">
        <v>389</v>
      </c>
    </row>
    <row r="448" spans="1:3" x14ac:dyDescent="0.25">
      <c r="A448" s="82">
        <v>62222860</v>
      </c>
      <c r="B448" s="82" t="s">
        <v>849</v>
      </c>
      <c r="C448" s="82" t="s">
        <v>389</v>
      </c>
    </row>
    <row r="449" spans="1:3" x14ac:dyDescent="0.25">
      <c r="A449" s="82">
        <v>62222870</v>
      </c>
      <c r="B449" s="82" t="s">
        <v>850</v>
      </c>
      <c r="C449" s="82" t="s">
        <v>389</v>
      </c>
    </row>
    <row r="450" spans="1:3" x14ac:dyDescent="0.25">
      <c r="A450" s="82">
        <v>62222880</v>
      </c>
      <c r="B450" s="82" t="s">
        <v>527</v>
      </c>
      <c r="C450" s="82" t="s">
        <v>389</v>
      </c>
    </row>
    <row r="451" spans="1:3" x14ac:dyDescent="0.25">
      <c r="A451" s="82">
        <v>62223000</v>
      </c>
      <c r="B451" s="82" t="s">
        <v>103</v>
      </c>
      <c r="C451" s="82" t="s">
        <v>389</v>
      </c>
    </row>
    <row r="452" spans="1:3" x14ac:dyDescent="0.25">
      <c r="A452" s="82">
        <v>62224000</v>
      </c>
      <c r="B452" s="82" t="s">
        <v>104</v>
      </c>
      <c r="C452" s="82" t="s">
        <v>389</v>
      </c>
    </row>
    <row r="453" spans="1:3" x14ac:dyDescent="0.25">
      <c r="A453" s="82">
        <v>62225000</v>
      </c>
      <c r="B453" s="82" t="s">
        <v>851</v>
      </c>
      <c r="C453" s="82" t="s">
        <v>389</v>
      </c>
    </row>
    <row r="454" spans="1:3" x14ac:dyDescent="0.25">
      <c r="A454" s="82">
        <v>62225500</v>
      </c>
      <c r="B454" s="82" t="s">
        <v>105</v>
      </c>
      <c r="C454" s="82" t="s">
        <v>389</v>
      </c>
    </row>
    <row r="455" spans="1:3" x14ac:dyDescent="0.25">
      <c r="A455" s="82">
        <v>62226000</v>
      </c>
      <c r="B455" s="82" t="s">
        <v>106</v>
      </c>
      <c r="C455" s="82" t="s">
        <v>389</v>
      </c>
    </row>
    <row r="456" spans="1:3" x14ac:dyDescent="0.25">
      <c r="A456" s="82">
        <v>62230000</v>
      </c>
      <c r="B456" s="82" t="s">
        <v>107</v>
      </c>
      <c r="C456" s="82" t="s">
        <v>389</v>
      </c>
    </row>
    <row r="457" spans="1:3" x14ac:dyDescent="0.25">
      <c r="A457" s="82">
        <v>62240000</v>
      </c>
      <c r="B457" s="82" t="s">
        <v>108</v>
      </c>
      <c r="C457" s="82" t="s">
        <v>389</v>
      </c>
    </row>
    <row r="458" spans="1:3" x14ac:dyDescent="0.25">
      <c r="A458" s="82">
        <v>62260000</v>
      </c>
      <c r="B458" s="82" t="s">
        <v>109</v>
      </c>
      <c r="C458" s="82" t="s">
        <v>391</v>
      </c>
    </row>
    <row r="459" spans="1:3" x14ac:dyDescent="0.25">
      <c r="A459" s="82">
        <v>62260500</v>
      </c>
      <c r="B459" s="82" t="s">
        <v>110</v>
      </c>
      <c r="C459" s="82" t="s">
        <v>391</v>
      </c>
    </row>
    <row r="460" spans="1:3" x14ac:dyDescent="0.25">
      <c r="A460" s="82">
        <v>62260600</v>
      </c>
      <c r="B460" s="82" t="s">
        <v>852</v>
      </c>
      <c r="C460" s="82" t="s">
        <v>391</v>
      </c>
    </row>
    <row r="461" spans="1:3" x14ac:dyDescent="0.25">
      <c r="A461" s="82">
        <v>62260700</v>
      </c>
      <c r="B461" s="82" t="s">
        <v>111</v>
      </c>
      <c r="C461" s="82" t="s">
        <v>391</v>
      </c>
    </row>
    <row r="462" spans="1:3" x14ac:dyDescent="0.25">
      <c r="A462" s="82">
        <v>62260800</v>
      </c>
      <c r="B462" s="82" t="s">
        <v>528</v>
      </c>
      <c r="C462" s="82" t="s">
        <v>294</v>
      </c>
    </row>
    <row r="463" spans="1:3" x14ac:dyDescent="0.25">
      <c r="A463" s="82">
        <v>62261000</v>
      </c>
      <c r="B463" s="83" t="s">
        <v>113</v>
      </c>
      <c r="C463" s="82" t="s">
        <v>391</v>
      </c>
    </row>
    <row r="464" spans="1:3" x14ac:dyDescent="0.25">
      <c r="A464" s="82">
        <v>62262000</v>
      </c>
      <c r="B464" s="82" t="s">
        <v>853</v>
      </c>
      <c r="C464" s="82" t="s">
        <v>391</v>
      </c>
    </row>
    <row r="465" spans="1:3" x14ac:dyDescent="0.25">
      <c r="A465" s="82">
        <v>62262100</v>
      </c>
      <c r="B465" s="82" t="s">
        <v>115</v>
      </c>
      <c r="C465" s="82" t="s">
        <v>391</v>
      </c>
    </row>
    <row r="466" spans="1:3" x14ac:dyDescent="0.25">
      <c r="A466" s="82">
        <v>62262500</v>
      </c>
      <c r="B466" s="82" t="s">
        <v>116</v>
      </c>
      <c r="C466" s="82" t="s">
        <v>391</v>
      </c>
    </row>
    <row r="467" spans="1:3" x14ac:dyDescent="0.25">
      <c r="A467" s="82">
        <v>62263000</v>
      </c>
      <c r="B467" s="82" t="s">
        <v>854</v>
      </c>
      <c r="C467" s="82" t="s">
        <v>391</v>
      </c>
    </row>
    <row r="468" spans="1:3" x14ac:dyDescent="0.25">
      <c r="A468" s="82">
        <v>62263500</v>
      </c>
      <c r="B468" s="82" t="s">
        <v>118</v>
      </c>
      <c r="C468" s="82" t="s">
        <v>391</v>
      </c>
    </row>
    <row r="469" spans="1:3" x14ac:dyDescent="0.25">
      <c r="A469" s="82">
        <v>62264000</v>
      </c>
      <c r="B469" s="82" t="s">
        <v>119</v>
      </c>
      <c r="C469" s="82" t="s">
        <v>391</v>
      </c>
    </row>
    <row r="470" spans="1:3" x14ac:dyDescent="0.25">
      <c r="A470" s="82">
        <v>62265000</v>
      </c>
      <c r="B470" s="82" t="s">
        <v>120</v>
      </c>
      <c r="C470" s="82" t="s">
        <v>391</v>
      </c>
    </row>
    <row r="471" spans="1:3" x14ac:dyDescent="0.25">
      <c r="A471" s="82">
        <v>62266000</v>
      </c>
      <c r="B471" s="82" t="s">
        <v>855</v>
      </c>
      <c r="C471" s="82" t="s">
        <v>391</v>
      </c>
    </row>
    <row r="472" spans="1:3" x14ac:dyDescent="0.25">
      <c r="A472" s="82">
        <v>62266100</v>
      </c>
      <c r="B472" s="82" t="s">
        <v>856</v>
      </c>
      <c r="C472" s="82" t="s">
        <v>391</v>
      </c>
    </row>
    <row r="473" spans="1:3" x14ac:dyDescent="0.25">
      <c r="A473" s="82">
        <v>62266500</v>
      </c>
      <c r="B473" s="82" t="s">
        <v>123</v>
      </c>
      <c r="C473" s="82" t="s">
        <v>391</v>
      </c>
    </row>
    <row r="474" spans="1:3" x14ac:dyDescent="0.25">
      <c r="A474" s="82">
        <v>62267000</v>
      </c>
      <c r="B474" s="82" t="s">
        <v>124</v>
      </c>
      <c r="C474" s="82" t="s">
        <v>391</v>
      </c>
    </row>
    <row r="475" spans="1:3" x14ac:dyDescent="0.25">
      <c r="A475" s="82">
        <v>62267500</v>
      </c>
      <c r="B475" s="82" t="s">
        <v>857</v>
      </c>
      <c r="C475" s="82" t="s">
        <v>391</v>
      </c>
    </row>
    <row r="476" spans="1:3" x14ac:dyDescent="0.25">
      <c r="A476" s="82">
        <v>62268000</v>
      </c>
      <c r="B476" s="82" t="s">
        <v>858</v>
      </c>
      <c r="C476" s="82" t="s">
        <v>391</v>
      </c>
    </row>
    <row r="477" spans="1:3" x14ac:dyDescent="0.25">
      <c r="A477" s="82">
        <v>62270000</v>
      </c>
      <c r="B477" s="82" t="s">
        <v>126</v>
      </c>
      <c r="C477" s="82" t="s">
        <v>391</v>
      </c>
    </row>
    <row r="478" spans="1:3" x14ac:dyDescent="0.25">
      <c r="A478" s="82">
        <v>62275000</v>
      </c>
      <c r="B478" s="82" t="s">
        <v>859</v>
      </c>
      <c r="C478" s="82" t="s">
        <v>391</v>
      </c>
    </row>
    <row r="479" spans="1:3" x14ac:dyDescent="0.25">
      <c r="A479" s="82">
        <v>62284000</v>
      </c>
      <c r="B479" s="82" t="s">
        <v>128</v>
      </c>
      <c r="C479" s="82" t="s">
        <v>391</v>
      </c>
    </row>
    <row r="480" spans="1:3" x14ac:dyDescent="0.25">
      <c r="A480" s="82">
        <v>62310000</v>
      </c>
      <c r="B480" s="82" t="s">
        <v>129</v>
      </c>
      <c r="C480" s="82" t="s">
        <v>295</v>
      </c>
    </row>
    <row r="481" spans="1:3" x14ac:dyDescent="0.25">
      <c r="A481" s="82">
        <v>62330000</v>
      </c>
      <c r="B481" s="82" t="s">
        <v>130</v>
      </c>
      <c r="C481" s="82" t="s">
        <v>295</v>
      </c>
    </row>
    <row r="482" spans="1:3" x14ac:dyDescent="0.25">
      <c r="A482" s="82">
        <v>62340000</v>
      </c>
      <c r="B482" s="82" t="s">
        <v>131</v>
      </c>
      <c r="C482" s="82" t="s">
        <v>295</v>
      </c>
    </row>
    <row r="483" spans="1:3" x14ac:dyDescent="0.25">
      <c r="A483" s="82">
        <v>62360000</v>
      </c>
      <c r="B483" s="82" t="s">
        <v>132</v>
      </c>
      <c r="C483" s="82" t="s">
        <v>295</v>
      </c>
    </row>
    <row r="484" spans="1:3" x14ac:dyDescent="0.25">
      <c r="A484" s="82">
        <v>62370000</v>
      </c>
      <c r="B484" s="82" t="s">
        <v>133</v>
      </c>
      <c r="C484" s="82" t="s">
        <v>295</v>
      </c>
    </row>
    <row r="485" spans="1:3" x14ac:dyDescent="0.25">
      <c r="A485" s="82">
        <v>62380000</v>
      </c>
      <c r="B485" s="82" t="s">
        <v>134</v>
      </c>
      <c r="C485" s="82" t="s">
        <v>295</v>
      </c>
    </row>
    <row r="486" spans="1:3" x14ac:dyDescent="0.25">
      <c r="A486" s="82">
        <v>62410000</v>
      </c>
      <c r="B486" s="82" t="s">
        <v>135</v>
      </c>
      <c r="C486" s="82" t="s">
        <v>390</v>
      </c>
    </row>
    <row r="487" spans="1:3" x14ac:dyDescent="0.25">
      <c r="A487" s="82">
        <v>62420000</v>
      </c>
      <c r="B487" s="82" t="s">
        <v>136</v>
      </c>
      <c r="C487" s="82" t="s">
        <v>390</v>
      </c>
    </row>
    <row r="488" spans="1:3" x14ac:dyDescent="0.25">
      <c r="A488" s="82">
        <v>62430000</v>
      </c>
      <c r="B488" s="82" t="s">
        <v>860</v>
      </c>
      <c r="C488" s="82" t="s">
        <v>390</v>
      </c>
    </row>
    <row r="489" spans="1:3" x14ac:dyDescent="0.25">
      <c r="A489" s="82">
        <v>62440000</v>
      </c>
      <c r="B489" s="82" t="s">
        <v>137</v>
      </c>
      <c r="C489" s="82" t="s">
        <v>390</v>
      </c>
    </row>
    <row r="490" spans="1:3" x14ac:dyDescent="0.25">
      <c r="A490" s="82">
        <v>62450000</v>
      </c>
      <c r="B490" s="82" t="s">
        <v>138</v>
      </c>
      <c r="C490" s="82" t="s">
        <v>390</v>
      </c>
    </row>
    <row r="491" spans="1:3" x14ac:dyDescent="0.25">
      <c r="A491" s="82">
        <v>62510000</v>
      </c>
      <c r="B491" s="82" t="s">
        <v>861</v>
      </c>
      <c r="C491" s="82" t="s">
        <v>295</v>
      </c>
    </row>
    <row r="492" spans="1:3" x14ac:dyDescent="0.25">
      <c r="A492" s="82">
        <v>62550000</v>
      </c>
      <c r="B492" s="82" t="s">
        <v>140</v>
      </c>
      <c r="C492" s="82" t="s">
        <v>295</v>
      </c>
    </row>
    <row r="493" spans="1:3" x14ac:dyDescent="0.25">
      <c r="A493" s="82">
        <v>62560000</v>
      </c>
      <c r="B493" s="82" t="s">
        <v>862</v>
      </c>
      <c r="C493" s="82" t="s">
        <v>295</v>
      </c>
    </row>
    <row r="494" spans="1:3" x14ac:dyDescent="0.25">
      <c r="A494" s="82">
        <v>62570000</v>
      </c>
      <c r="B494" s="82" t="s">
        <v>142</v>
      </c>
      <c r="C494" s="82" t="s">
        <v>295</v>
      </c>
    </row>
    <row r="495" spans="1:3" x14ac:dyDescent="0.25">
      <c r="A495" s="82">
        <v>62610000</v>
      </c>
      <c r="B495" s="82" t="s">
        <v>143</v>
      </c>
      <c r="C495" s="82" t="s">
        <v>295</v>
      </c>
    </row>
    <row r="496" spans="1:3" x14ac:dyDescent="0.25">
      <c r="A496" s="82">
        <v>62620000</v>
      </c>
      <c r="B496" s="82" t="s">
        <v>144</v>
      </c>
      <c r="C496" s="82" t="s">
        <v>295</v>
      </c>
    </row>
    <row r="497" spans="1:3" x14ac:dyDescent="0.25">
      <c r="A497" s="82">
        <v>62780000</v>
      </c>
      <c r="B497" s="82" t="s">
        <v>529</v>
      </c>
      <c r="C497" s="82" t="s">
        <v>295</v>
      </c>
    </row>
    <row r="498" spans="1:3" x14ac:dyDescent="0.25">
      <c r="A498" s="82">
        <v>62781000</v>
      </c>
      <c r="B498" s="82" t="s">
        <v>146</v>
      </c>
      <c r="C498" s="82" t="s">
        <v>295</v>
      </c>
    </row>
    <row r="499" spans="1:3" x14ac:dyDescent="0.25">
      <c r="A499" s="82">
        <v>62782000</v>
      </c>
      <c r="B499" s="82" t="s">
        <v>863</v>
      </c>
      <c r="C499" s="82" t="s">
        <v>295</v>
      </c>
    </row>
    <row r="500" spans="1:3" x14ac:dyDescent="0.25">
      <c r="A500" s="82">
        <v>62810000</v>
      </c>
      <c r="B500" s="82" t="s">
        <v>530</v>
      </c>
      <c r="C500" s="82" t="s">
        <v>295</v>
      </c>
    </row>
    <row r="501" spans="1:3" x14ac:dyDescent="0.25">
      <c r="A501" s="82">
        <v>62810100</v>
      </c>
      <c r="B501" s="82" t="s">
        <v>149</v>
      </c>
      <c r="C501" s="82" t="s">
        <v>295</v>
      </c>
    </row>
    <row r="502" spans="1:3" x14ac:dyDescent="0.25">
      <c r="A502" s="82">
        <v>62811000</v>
      </c>
      <c r="B502" s="82" t="s">
        <v>150</v>
      </c>
      <c r="C502" s="82" t="s">
        <v>295</v>
      </c>
    </row>
    <row r="503" spans="1:3" x14ac:dyDescent="0.25">
      <c r="A503" s="82">
        <v>62812000</v>
      </c>
      <c r="B503" s="82" t="s">
        <v>151</v>
      </c>
      <c r="C503" s="82" t="s">
        <v>295</v>
      </c>
    </row>
    <row r="504" spans="1:3" x14ac:dyDescent="0.25">
      <c r="A504" s="82">
        <v>62813000</v>
      </c>
      <c r="B504" s="82" t="s">
        <v>864</v>
      </c>
      <c r="C504" s="82" t="s">
        <v>394</v>
      </c>
    </row>
    <row r="505" spans="1:3" x14ac:dyDescent="0.25">
      <c r="A505" s="82">
        <v>62840000</v>
      </c>
      <c r="B505" s="82" t="s">
        <v>152</v>
      </c>
      <c r="C505" s="82" t="s">
        <v>295</v>
      </c>
    </row>
    <row r="506" spans="1:3" x14ac:dyDescent="0.25">
      <c r="A506" s="82">
        <v>62999999</v>
      </c>
      <c r="B506" s="82" t="s">
        <v>618</v>
      </c>
      <c r="C506" s="82" t="s">
        <v>619</v>
      </c>
    </row>
    <row r="507" spans="1:3" x14ac:dyDescent="0.25">
      <c r="A507" s="82">
        <v>63000000</v>
      </c>
      <c r="B507" s="82" t="s">
        <v>1</v>
      </c>
      <c r="C507" s="82" t="s">
        <v>619</v>
      </c>
    </row>
    <row r="508" spans="1:3" x14ac:dyDescent="0.25">
      <c r="A508" s="82">
        <v>63330000</v>
      </c>
      <c r="B508" s="82" t="s">
        <v>153</v>
      </c>
      <c r="C508" s="82" t="s">
        <v>394</v>
      </c>
    </row>
    <row r="509" spans="1:3" x14ac:dyDescent="0.25">
      <c r="A509" s="82">
        <v>63331000</v>
      </c>
      <c r="B509" s="82" t="s">
        <v>154</v>
      </c>
      <c r="C509" s="82" t="s">
        <v>394</v>
      </c>
    </row>
    <row r="510" spans="1:3" x14ac:dyDescent="0.25">
      <c r="A510" s="82">
        <v>63340000</v>
      </c>
      <c r="B510" s="82" t="s">
        <v>155</v>
      </c>
      <c r="C510" s="82" t="s">
        <v>394</v>
      </c>
    </row>
    <row r="511" spans="1:3" x14ac:dyDescent="0.25">
      <c r="A511" s="82">
        <v>63350000</v>
      </c>
      <c r="B511" s="82" t="s">
        <v>11</v>
      </c>
      <c r="C511" s="82" t="s">
        <v>394</v>
      </c>
    </row>
    <row r="512" spans="1:3" x14ac:dyDescent="0.25">
      <c r="A512" s="82">
        <v>63510000</v>
      </c>
      <c r="B512" s="82" t="s">
        <v>156</v>
      </c>
      <c r="C512" s="82" t="s">
        <v>394</v>
      </c>
    </row>
    <row r="513" spans="1:3" x14ac:dyDescent="0.25">
      <c r="A513" s="82">
        <v>63511000</v>
      </c>
      <c r="B513" s="82" t="s">
        <v>157</v>
      </c>
      <c r="C513" s="82" t="s">
        <v>394</v>
      </c>
    </row>
    <row r="514" spans="1:3" x14ac:dyDescent="0.25">
      <c r="A514" s="82">
        <v>63512000</v>
      </c>
      <c r="B514" s="82" t="s">
        <v>158</v>
      </c>
      <c r="C514" s="82" t="s">
        <v>394</v>
      </c>
    </row>
    <row r="515" spans="1:3" x14ac:dyDescent="0.25">
      <c r="A515" s="82">
        <v>63514000</v>
      </c>
      <c r="B515" s="82" t="s">
        <v>159</v>
      </c>
      <c r="C515" s="82" t="s">
        <v>394</v>
      </c>
    </row>
    <row r="516" spans="1:3" x14ac:dyDescent="0.25">
      <c r="A516" s="82">
        <v>63540000</v>
      </c>
      <c r="B516" s="82" t="s">
        <v>160</v>
      </c>
      <c r="C516" s="82" t="s">
        <v>394</v>
      </c>
    </row>
    <row r="517" spans="1:3" x14ac:dyDescent="0.25">
      <c r="A517" s="82">
        <v>63542000</v>
      </c>
      <c r="B517" s="82" t="s">
        <v>161</v>
      </c>
      <c r="C517" s="82" t="s">
        <v>394</v>
      </c>
    </row>
    <row r="518" spans="1:3" x14ac:dyDescent="0.25">
      <c r="A518" s="82">
        <v>63543000</v>
      </c>
      <c r="B518" s="82" t="s">
        <v>162</v>
      </c>
      <c r="C518" s="82" t="s">
        <v>394</v>
      </c>
    </row>
    <row r="519" spans="1:3" x14ac:dyDescent="0.25">
      <c r="A519" s="82">
        <v>63544000</v>
      </c>
      <c r="B519" s="82" t="s">
        <v>163</v>
      </c>
      <c r="C519" s="82" t="s">
        <v>394</v>
      </c>
    </row>
    <row r="520" spans="1:3" x14ac:dyDescent="0.25">
      <c r="A520" s="82">
        <v>63580000</v>
      </c>
      <c r="B520" s="82" t="s">
        <v>865</v>
      </c>
      <c r="C520" s="82" t="s">
        <v>394</v>
      </c>
    </row>
    <row r="521" spans="1:3" x14ac:dyDescent="0.25">
      <c r="A521" s="82">
        <v>63580100</v>
      </c>
      <c r="B521" s="82" t="s">
        <v>531</v>
      </c>
      <c r="C521" s="82" t="s">
        <v>394</v>
      </c>
    </row>
    <row r="522" spans="1:3" x14ac:dyDescent="0.25">
      <c r="A522" s="82">
        <v>63580200</v>
      </c>
      <c r="B522" s="82" t="s">
        <v>866</v>
      </c>
      <c r="C522" s="82" t="s">
        <v>394</v>
      </c>
    </row>
    <row r="523" spans="1:3" x14ac:dyDescent="0.25">
      <c r="A523" s="82">
        <v>63580300</v>
      </c>
      <c r="B523" s="82" t="s">
        <v>867</v>
      </c>
      <c r="C523" s="82" t="s">
        <v>394</v>
      </c>
    </row>
    <row r="524" spans="1:3" x14ac:dyDescent="0.25">
      <c r="A524" s="82">
        <v>63580400</v>
      </c>
      <c r="B524" s="82" t="s">
        <v>868</v>
      </c>
      <c r="C524" s="82" t="s">
        <v>394</v>
      </c>
    </row>
    <row r="525" spans="1:3" x14ac:dyDescent="0.25">
      <c r="A525" s="82">
        <v>63580500</v>
      </c>
      <c r="B525" s="82" t="s">
        <v>164</v>
      </c>
      <c r="C525" s="82" t="s">
        <v>394</v>
      </c>
    </row>
    <row r="526" spans="1:3" x14ac:dyDescent="0.25">
      <c r="A526" s="82">
        <v>63581000</v>
      </c>
      <c r="B526" s="82" t="s">
        <v>869</v>
      </c>
      <c r="C526" s="82" t="s">
        <v>394</v>
      </c>
    </row>
    <row r="527" spans="1:3" x14ac:dyDescent="0.25">
      <c r="A527" s="82">
        <v>63582000</v>
      </c>
      <c r="B527" s="82" t="s">
        <v>165</v>
      </c>
      <c r="C527" s="82" t="s">
        <v>394</v>
      </c>
    </row>
    <row r="528" spans="1:3" x14ac:dyDescent="0.25">
      <c r="A528" s="82">
        <v>63710000</v>
      </c>
      <c r="B528" s="82" t="s">
        <v>10</v>
      </c>
      <c r="C528" s="82" t="s">
        <v>394</v>
      </c>
    </row>
    <row r="529" spans="1:3" x14ac:dyDescent="0.25">
      <c r="A529" s="82">
        <v>63780000</v>
      </c>
      <c r="B529" s="82" t="s">
        <v>166</v>
      </c>
      <c r="C529" s="82" t="s">
        <v>394</v>
      </c>
    </row>
    <row r="530" spans="1:3" x14ac:dyDescent="0.25">
      <c r="A530" s="82">
        <v>63999999</v>
      </c>
      <c r="B530" s="82" t="s">
        <v>870</v>
      </c>
      <c r="C530" s="82" t="s">
        <v>619</v>
      </c>
    </row>
    <row r="531" spans="1:3" x14ac:dyDescent="0.25">
      <c r="A531" s="82">
        <v>64000000</v>
      </c>
      <c r="B531" s="82" t="s">
        <v>871</v>
      </c>
      <c r="C531" s="82" t="s">
        <v>619</v>
      </c>
    </row>
    <row r="532" spans="1:3" x14ac:dyDescent="0.25">
      <c r="A532" s="82">
        <v>64110000</v>
      </c>
      <c r="B532" s="82" t="s">
        <v>167</v>
      </c>
      <c r="C532" s="82" t="s">
        <v>296</v>
      </c>
    </row>
    <row r="533" spans="1:3" x14ac:dyDescent="0.25">
      <c r="A533" s="82">
        <v>64110010</v>
      </c>
      <c r="B533" s="82" t="s">
        <v>168</v>
      </c>
      <c r="C533" s="82" t="s">
        <v>296</v>
      </c>
    </row>
    <row r="534" spans="1:3" x14ac:dyDescent="0.25">
      <c r="A534" s="82">
        <v>64110050</v>
      </c>
      <c r="B534" s="82" t="s">
        <v>872</v>
      </c>
      <c r="C534" s="82" t="s">
        <v>296</v>
      </c>
    </row>
    <row r="535" spans="1:3" x14ac:dyDescent="0.25">
      <c r="A535" s="82">
        <v>64110100</v>
      </c>
      <c r="B535" s="82" t="s">
        <v>169</v>
      </c>
      <c r="C535" s="82" t="s">
        <v>296</v>
      </c>
    </row>
    <row r="536" spans="1:3" x14ac:dyDescent="0.25">
      <c r="A536" s="82">
        <v>64120000</v>
      </c>
      <c r="B536" s="82" t="s">
        <v>532</v>
      </c>
      <c r="C536" s="82" t="s">
        <v>296</v>
      </c>
    </row>
    <row r="537" spans="1:3" x14ac:dyDescent="0.25">
      <c r="A537" s="82">
        <v>64140000</v>
      </c>
      <c r="B537" s="82" t="s">
        <v>170</v>
      </c>
      <c r="C537" s="82" t="s">
        <v>296</v>
      </c>
    </row>
    <row r="538" spans="1:3" x14ac:dyDescent="0.25">
      <c r="A538" s="82">
        <v>64140200</v>
      </c>
      <c r="B538" s="82" t="s">
        <v>533</v>
      </c>
      <c r="C538" s="82" t="s">
        <v>296</v>
      </c>
    </row>
    <row r="539" spans="1:3" x14ac:dyDescent="0.25">
      <c r="A539" s="82">
        <v>64141000</v>
      </c>
      <c r="B539" s="82" t="s">
        <v>171</v>
      </c>
      <c r="C539" s="82" t="s">
        <v>296</v>
      </c>
    </row>
    <row r="540" spans="1:3" x14ac:dyDescent="0.25">
      <c r="A540" s="82">
        <v>64142000</v>
      </c>
      <c r="B540" s="82" t="s">
        <v>172</v>
      </c>
      <c r="C540" s="82" t="s">
        <v>296</v>
      </c>
    </row>
    <row r="541" spans="1:3" x14ac:dyDescent="0.25">
      <c r="A541" s="82">
        <v>64143000</v>
      </c>
      <c r="B541" s="82" t="s">
        <v>173</v>
      </c>
      <c r="C541" s="82" t="s">
        <v>296</v>
      </c>
    </row>
    <row r="542" spans="1:3" x14ac:dyDescent="0.25">
      <c r="A542" s="82">
        <v>64144000</v>
      </c>
      <c r="B542" s="82" t="s">
        <v>534</v>
      </c>
      <c r="C542" s="82" t="s">
        <v>296</v>
      </c>
    </row>
    <row r="543" spans="1:3" x14ac:dyDescent="0.25">
      <c r="A543" s="82">
        <v>64145000</v>
      </c>
      <c r="B543" s="82" t="s">
        <v>496</v>
      </c>
      <c r="C543" s="82" t="s">
        <v>296</v>
      </c>
    </row>
    <row r="544" spans="1:3" x14ac:dyDescent="0.25">
      <c r="A544" s="82">
        <v>64150000</v>
      </c>
      <c r="B544" s="82" t="s">
        <v>175</v>
      </c>
      <c r="C544" s="82" t="s">
        <v>296</v>
      </c>
    </row>
    <row r="545" spans="1:3" x14ac:dyDescent="0.25">
      <c r="A545" s="82">
        <v>64510000</v>
      </c>
      <c r="B545" s="82" t="s">
        <v>12</v>
      </c>
      <c r="C545" s="82" t="s">
        <v>393</v>
      </c>
    </row>
    <row r="546" spans="1:3" x14ac:dyDescent="0.25">
      <c r="A546" s="82">
        <v>64512000</v>
      </c>
      <c r="B546" s="82" t="s">
        <v>535</v>
      </c>
      <c r="C546" s="82" t="s">
        <v>393</v>
      </c>
    </row>
    <row r="547" spans="1:3" x14ac:dyDescent="0.25">
      <c r="A547" s="82">
        <v>64521000</v>
      </c>
      <c r="B547" s="82" t="s">
        <v>873</v>
      </c>
      <c r="C547" s="82" t="s">
        <v>393</v>
      </c>
    </row>
    <row r="548" spans="1:3" x14ac:dyDescent="0.25">
      <c r="A548" s="82">
        <v>64522000</v>
      </c>
      <c r="B548" s="82" t="s">
        <v>9</v>
      </c>
      <c r="C548" s="82" t="s">
        <v>393</v>
      </c>
    </row>
    <row r="549" spans="1:3" x14ac:dyDescent="0.25">
      <c r="A549" s="82">
        <v>64522200</v>
      </c>
      <c r="B549" s="82" t="s">
        <v>536</v>
      </c>
      <c r="C549" s="82" t="s">
        <v>393</v>
      </c>
    </row>
    <row r="550" spans="1:3" x14ac:dyDescent="0.25">
      <c r="A550" s="82">
        <v>64531000</v>
      </c>
      <c r="B550" s="82" t="s">
        <v>707</v>
      </c>
      <c r="C550" s="82" t="s">
        <v>393</v>
      </c>
    </row>
    <row r="551" spans="1:3" x14ac:dyDescent="0.25">
      <c r="A551" s="82">
        <v>64531200</v>
      </c>
      <c r="B551" s="82" t="s">
        <v>537</v>
      </c>
      <c r="C551" s="82" t="s">
        <v>393</v>
      </c>
    </row>
    <row r="552" spans="1:3" x14ac:dyDescent="0.25">
      <c r="A552" s="82">
        <v>64532000</v>
      </c>
      <c r="B552" s="82" t="s">
        <v>874</v>
      </c>
      <c r="C552" s="82" t="s">
        <v>393</v>
      </c>
    </row>
    <row r="553" spans="1:3" x14ac:dyDescent="0.25">
      <c r="A553" s="82">
        <v>64532200</v>
      </c>
      <c r="B553" s="82" t="s">
        <v>538</v>
      </c>
      <c r="C553" s="82" t="s">
        <v>393</v>
      </c>
    </row>
    <row r="554" spans="1:3" x14ac:dyDescent="0.25">
      <c r="A554" s="82">
        <v>64540000</v>
      </c>
      <c r="B554" s="82" t="s">
        <v>7</v>
      </c>
      <c r="C554" s="82" t="s">
        <v>393</v>
      </c>
    </row>
    <row r="555" spans="1:3" x14ac:dyDescent="0.25">
      <c r="A555" s="82">
        <v>64550000</v>
      </c>
      <c r="B555" s="82" t="s">
        <v>176</v>
      </c>
      <c r="C555" s="82" t="s">
        <v>393</v>
      </c>
    </row>
    <row r="556" spans="1:3" x14ac:dyDescent="0.25">
      <c r="A556" s="82">
        <v>64580000</v>
      </c>
      <c r="B556" s="82" t="s">
        <v>8</v>
      </c>
      <c r="C556" s="82" t="s">
        <v>393</v>
      </c>
    </row>
    <row r="557" spans="1:3" x14ac:dyDescent="0.25">
      <c r="A557" s="82">
        <v>64582000</v>
      </c>
      <c r="B557" s="82" t="s">
        <v>539</v>
      </c>
      <c r="C557" s="82" t="s">
        <v>393</v>
      </c>
    </row>
    <row r="558" spans="1:3" x14ac:dyDescent="0.25">
      <c r="A558" s="82">
        <v>64600000</v>
      </c>
      <c r="B558" s="82" t="s">
        <v>875</v>
      </c>
      <c r="C558" s="82" t="s">
        <v>393</v>
      </c>
    </row>
    <row r="559" spans="1:3" x14ac:dyDescent="0.25">
      <c r="A559" s="82">
        <v>64710000</v>
      </c>
      <c r="B559" s="82" t="s">
        <v>177</v>
      </c>
      <c r="C559" s="82" t="s">
        <v>393</v>
      </c>
    </row>
    <row r="560" spans="1:3" x14ac:dyDescent="0.25">
      <c r="A560" s="82">
        <v>64720000</v>
      </c>
      <c r="B560" s="82" t="s">
        <v>178</v>
      </c>
      <c r="C560" s="82" t="s">
        <v>393</v>
      </c>
    </row>
    <row r="561" spans="1:3" x14ac:dyDescent="0.25">
      <c r="A561" s="82">
        <v>64750000</v>
      </c>
      <c r="B561" s="82" t="s">
        <v>179</v>
      </c>
      <c r="C561" s="82" t="s">
        <v>393</v>
      </c>
    </row>
    <row r="562" spans="1:3" x14ac:dyDescent="0.25">
      <c r="A562" s="82">
        <v>64810000</v>
      </c>
      <c r="B562" s="82" t="s">
        <v>180</v>
      </c>
      <c r="C562" s="82" t="s">
        <v>393</v>
      </c>
    </row>
    <row r="563" spans="1:3" x14ac:dyDescent="0.25">
      <c r="A563" s="82">
        <v>64900000</v>
      </c>
      <c r="B563" s="82" t="s">
        <v>876</v>
      </c>
      <c r="C563" s="82" t="s">
        <v>619</v>
      </c>
    </row>
    <row r="564" spans="1:3" x14ac:dyDescent="0.25">
      <c r="A564" s="82">
        <v>65000000</v>
      </c>
      <c r="B564" s="82" t="s">
        <v>877</v>
      </c>
      <c r="C564" s="82" t="s">
        <v>619</v>
      </c>
    </row>
    <row r="565" spans="1:3" x14ac:dyDescent="0.25">
      <c r="A565" s="82">
        <v>65160000</v>
      </c>
      <c r="B565" s="82" t="s">
        <v>181</v>
      </c>
      <c r="C565" s="82" t="s">
        <v>878</v>
      </c>
    </row>
    <row r="566" spans="1:3" x14ac:dyDescent="0.25">
      <c r="A566" s="82">
        <v>65400000</v>
      </c>
      <c r="B566" s="82" t="s">
        <v>182</v>
      </c>
      <c r="C566" s="82" t="s">
        <v>396</v>
      </c>
    </row>
    <row r="567" spans="1:3" x14ac:dyDescent="0.25">
      <c r="A567" s="82">
        <v>65800000</v>
      </c>
      <c r="B567" s="82" t="s">
        <v>183</v>
      </c>
      <c r="C567" s="82" t="s">
        <v>879</v>
      </c>
    </row>
    <row r="568" spans="1:3" x14ac:dyDescent="0.25">
      <c r="A568" s="82">
        <v>65999999</v>
      </c>
      <c r="B568" s="82" t="s">
        <v>880</v>
      </c>
      <c r="C568" s="82" t="s">
        <v>619</v>
      </c>
    </row>
    <row r="569" spans="1:3" x14ac:dyDescent="0.25">
      <c r="A569" s="82">
        <v>66000000</v>
      </c>
      <c r="B569" s="82" t="s">
        <v>881</v>
      </c>
      <c r="C569" s="82" t="s">
        <v>619</v>
      </c>
    </row>
    <row r="570" spans="1:3" x14ac:dyDescent="0.25">
      <c r="A570" s="82">
        <v>66116050</v>
      </c>
      <c r="B570" s="82" t="s">
        <v>882</v>
      </c>
      <c r="C570" s="82" t="s">
        <v>883</v>
      </c>
    </row>
    <row r="571" spans="1:3" x14ac:dyDescent="0.25">
      <c r="A571" s="82">
        <v>66116060</v>
      </c>
      <c r="B571" s="82" t="s">
        <v>884</v>
      </c>
      <c r="C571" s="82" t="s">
        <v>883</v>
      </c>
    </row>
    <row r="572" spans="1:3" x14ac:dyDescent="0.25">
      <c r="A572" s="82">
        <v>66116070</v>
      </c>
      <c r="B572" s="82" t="s">
        <v>885</v>
      </c>
      <c r="C572" s="82" t="s">
        <v>883</v>
      </c>
    </row>
    <row r="573" spans="1:3" x14ac:dyDescent="0.25">
      <c r="A573" s="82">
        <v>66116100</v>
      </c>
      <c r="B573" s="82" t="s">
        <v>886</v>
      </c>
      <c r="C573" s="82" t="s">
        <v>883</v>
      </c>
    </row>
    <row r="574" spans="1:3" x14ac:dyDescent="0.25">
      <c r="A574" s="82">
        <v>66116200</v>
      </c>
      <c r="B574" s="82" t="s">
        <v>887</v>
      </c>
      <c r="C574" s="82" t="s">
        <v>883</v>
      </c>
    </row>
    <row r="575" spans="1:3" x14ac:dyDescent="0.25">
      <c r="A575" s="82">
        <v>66116300</v>
      </c>
      <c r="B575" s="82" t="s">
        <v>888</v>
      </c>
      <c r="C575" s="82" t="s">
        <v>883</v>
      </c>
    </row>
    <row r="576" spans="1:3" x14ac:dyDescent="0.25">
      <c r="A576" s="82">
        <v>66116400</v>
      </c>
      <c r="B576" s="82" t="s">
        <v>889</v>
      </c>
      <c r="C576" s="82" t="s">
        <v>883</v>
      </c>
    </row>
    <row r="577" spans="1:3" x14ac:dyDescent="0.25">
      <c r="A577" s="82">
        <v>66116500</v>
      </c>
      <c r="B577" s="82" t="s">
        <v>890</v>
      </c>
      <c r="C577" s="82" t="s">
        <v>883</v>
      </c>
    </row>
    <row r="578" spans="1:3" x14ac:dyDescent="0.25">
      <c r="A578" s="82">
        <v>66116600</v>
      </c>
      <c r="B578" s="82" t="s">
        <v>891</v>
      </c>
      <c r="C578" s="82" t="s">
        <v>883</v>
      </c>
    </row>
    <row r="579" spans="1:3" x14ac:dyDescent="0.25">
      <c r="A579" s="82">
        <v>66116700</v>
      </c>
      <c r="B579" s="82" t="s">
        <v>892</v>
      </c>
      <c r="C579" s="82" t="s">
        <v>883</v>
      </c>
    </row>
    <row r="580" spans="1:3" x14ac:dyDescent="0.25">
      <c r="A580" s="82">
        <v>66116800</v>
      </c>
      <c r="B580" s="82" t="s">
        <v>893</v>
      </c>
      <c r="C580" s="82" t="s">
        <v>883</v>
      </c>
    </row>
    <row r="581" spans="1:3" x14ac:dyDescent="0.25">
      <c r="A581" s="82">
        <v>66116900</v>
      </c>
      <c r="B581" s="82" t="s">
        <v>894</v>
      </c>
      <c r="C581" s="82" t="s">
        <v>883</v>
      </c>
    </row>
    <row r="582" spans="1:3" x14ac:dyDescent="0.25">
      <c r="A582" s="82">
        <v>66117000</v>
      </c>
      <c r="B582" s="82" t="s">
        <v>895</v>
      </c>
      <c r="C582" s="82" t="s">
        <v>883</v>
      </c>
    </row>
    <row r="583" spans="1:3" x14ac:dyDescent="0.25">
      <c r="A583" s="82">
        <v>66117100</v>
      </c>
      <c r="B583" s="82" t="s">
        <v>540</v>
      </c>
      <c r="C583" s="82" t="s">
        <v>883</v>
      </c>
    </row>
    <row r="584" spans="1:3" x14ac:dyDescent="0.25">
      <c r="A584" s="82">
        <v>66118000</v>
      </c>
      <c r="B584" s="82" t="s">
        <v>541</v>
      </c>
      <c r="C584" s="82" t="s">
        <v>883</v>
      </c>
    </row>
    <row r="585" spans="1:3" x14ac:dyDescent="0.25">
      <c r="A585" s="82">
        <v>66150000</v>
      </c>
      <c r="B585" s="82" t="s">
        <v>186</v>
      </c>
      <c r="C585" s="82" t="s">
        <v>883</v>
      </c>
    </row>
    <row r="586" spans="1:3" x14ac:dyDescent="0.25">
      <c r="A586" s="82">
        <v>66160000</v>
      </c>
      <c r="B586" s="82" t="s">
        <v>187</v>
      </c>
      <c r="C586" s="82" t="s">
        <v>883</v>
      </c>
    </row>
    <row r="587" spans="1:3" x14ac:dyDescent="0.25">
      <c r="A587" s="82">
        <v>66161000</v>
      </c>
      <c r="B587" s="82" t="s">
        <v>188</v>
      </c>
      <c r="C587" s="82" t="s">
        <v>883</v>
      </c>
    </row>
    <row r="588" spans="1:3" x14ac:dyDescent="0.25">
      <c r="A588" s="82">
        <v>66180000</v>
      </c>
      <c r="B588" s="82" t="s">
        <v>189</v>
      </c>
      <c r="C588" s="82" t="s">
        <v>883</v>
      </c>
    </row>
    <row r="589" spans="1:3" x14ac:dyDescent="0.25">
      <c r="A589" s="82">
        <v>66500000</v>
      </c>
      <c r="B589" s="82" t="s">
        <v>190</v>
      </c>
      <c r="C589" s="82" t="s">
        <v>883</v>
      </c>
    </row>
    <row r="590" spans="1:3" x14ac:dyDescent="0.25">
      <c r="A590" s="82">
        <v>66600000</v>
      </c>
      <c r="B590" s="82" t="s">
        <v>191</v>
      </c>
      <c r="C590" s="82" t="s">
        <v>883</v>
      </c>
    </row>
    <row r="591" spans="1:3" x14ac:dyDescent="0.25">
      <c r="A591" s="82">
        <v>66880000</v>
      </c>
      <c r="B591" s="82" t="s">
        <v>192</v>
      </c>
      <c r="C591" s="82" t="s">
        <v>883</v>
      </c>
    </row>
    <row r="592" spans="1:3" x14ac:dyDescent="0.25">
      <c r="A592" s="82">
        <v>66900000</v>
      </c>
      <c r="B592" s="82" t="s">
        <v>896</v>
      </c>
      <c r="C592" s="82" t="s">
        <v>619</v>
      </c>
    </row>
    <row r="593" spans="1:3" x14ac:dyDescent="0.25">
      <c r="A593" s="82">
        <v>67000000</v>
      </c>
      <c r="B593" s="82" t="s">
        <v>897</v>
      </c>
      <c r="C593" s="82" t="s">
        <v>619</v>
      </c>
    </row>
    <row r="594" spans="1:3" x14ac:dyDescent="0.25">
      <c r="A594" s="82">
        <v>67100000</v>
      </c>
      <c r="B594" s="82" t="s">
        <v>193</v>
      </c>
      <c r="C594" s="82" t="s">
        <v>879</v>
      </c>
    </row>
    <row r="595" spans="1:3" x14ac:dyDescent="0.25">
      <c r="A595" s="82">
        <v>67110000</v>
      </c>
      <c r="B595" s="82" t="s">
        <v>194</v>
      </c>
      <c r="C595" s="82" t="s">
        <v>879</v>
      </c>
    </row>
    <row r="596" spans="1:3" x14ac:dyDescent="0.25">
      <c r="A596" s="82">
        <v>67120000</v>
      </c>
      <c r="B596" s="82" t="s">
        <v>195</v>
      </c>
      <c r="C596" s="82" t="s">
        <v>879</v>
      </c>
    </row>
    <row r="597" spans="1:3" x14ac:dyDescent="0.25">
      <c r="A597" s="82">
        <v>67121000</v>
      </c>
      <c r="B597" s="82" t="s">
        <v>196</v>
      </c>
      <c r="C597" s="82" t="s">
        <v>879</v>
      </c>
    </row>
    <row r="598" spans="1:3" x14ac:dyDescent="0.25">
      <c r="A598" s="82">
        <v>67170000</v>
      </c>
      <c r="B598" s="82" t="s">
        <v>197</v>
      </c>
      <c r="C598" s="82" t="s">
        <v>879</v>
      </c>
    </row>
    <row r="599" spans="1:3" x14ac:dyDescent="0.25">
      <c r="A599" s="82">
        <v>67180000</v>
      </c>
      <c r="B599" s="82" t="s">
        <v>198</v>
      </c>
      <c r="C599" s="82" t="s">
        <v>879</v>
      </c>
    </row>
    <row r="600" spans="1:3" x14ac:dyDescent="0.25">
      <c r="A600" s="82">
        <v>67185000</v>
      </c>
      <c r="B600" s="82" t="s">
        <v>199</v>
      </c>
      <c r="C600" s="82" t="s">
        <v>879</v>
      </c>
    </row>
    <row r="601" spans="1:3" x14ac:dyDescent="0.25">
      <c r="A601" s="82">
        <v>67500000</v>
      </c>
      <c r="B601" s="82" t="s">
        <v>200</v>
      </c>
      <c r="C601" s="82" t="s">
        <v>879</v>
      </c>
    </row>
    <row r="602" spans="1:3" x14ac:dyDescent="0.25">
      <c r="A602" s="82">
        <v>67560000</v>
      </c>
      <c r="B602" s="82" t="s">
        <v>201</v>
      </c>
      <c r="C602" s="82" t="s">
        <v>879</v>
      </c>
    </row>
    <row r="603" spans="1:3" x14ac:dyDescent="0.25">
      <c r="A603" s="82">
        <v>67900000</v>
      </c>
      <c r="B603" s="82" t="s">
        <v>898</v>
      </c>
      <c r="C603" s="82" t="s">
        <v>619</v>
      </c>
    </row>
    <row r="604" spans="1:3" x14ac:dyDescent="0.25">
      <c r="A604" s="82">
        <v>68000000</v>
      </c>
      <c r="B604" s="82" t="s">
        <v>899</v>
      </c>
      <c r="C604" s="82" t="s">
        <v>619</v>
      </c>
    </row>
    <row r="605" spans="1:3" x14ac:dyDescent="0.25">
      <c r="A605" s="82">
        <v>68111000</v>
      </c>
      <c r="B605" s="82" t="s">
        <v>202</v>
      </c>
      <c r="C605" s="82" t="s">
        <v>297</v>
      </c>
    </row>
    <row r="606" spans="1:3" x14ac:dyDescent="0.25">
      <c r="A606" s="82">
        <v>68112000</v>
      </c>
      <c r="B606" s="82" t="s">
        <v>203</v>
      </c>
      <c r="C606" s="82" t="s">
        <v>297</v>
      </c>
    </row>
    <row r="607" spans="1:3" x14ac:dyDescent="0.25">
      <c r="A607" s="82">
        <v>68160000</v>
      </c>
      <c r="B607" s="82" t="s">
        <v>204</v>
      </c>
      <c r="C607" s="82" t="s">
        <v>900</v>
      </c>
    </row>
    <row r="608" spans="1:3" x14ac:dyDescent="0.25">
      <c r="A608" s="82">
        <v>68173000</v>
      </c>
      <c r="B608" s="82" t="s">
        <v>205</v>
      </c>
      <c r="C608" s="82" t="s">
        <v>396</v>
      </c>
    </row>
    <row r="609" spans="1:3" x14ac:dyDescent="0.25">
      <c r="A609" s="82">
        <v>68174000</v>
      </c>
      <c r="B609" s="82" t="s">
        <v>206</v>
      </c>
      <c r="C609" s="82" t="s">
        <v>396</v>
      </c>
    </row>
    <row r="610" spans="1:3" x14ac:dyDescent="0.25">
      <c r="A610" s="82">
        <v>68650000</v>
      </c>
      <c r="B610" s="82" t="s">
        <v>207</v>
      </c>
      <c r="C610" s="82" t="s">
        <v>398</v>
      </c>
    </row>
    <row r="611" spans="1:3" x14ac:dyDescent="0.25">
      <c r="A611" s="82">
        <v>68666200</v>
      </c>
      <c r="B611" s="82" t="s">
        <v>901</v>
      </c>
      <c r="C611" s="82" t="s">
        <v>398</v>
      </c>
    </row>
    <row r="612" spans="1:3" x14ac:dyDescent="0.25">
      <c r="A612" s="82">
        <v>68710000</v>
      </c>
      <c r="B612" s="82" t="s">
        <v>209</v>
      </c>
      <c r="C612" s="82" t="s">
        <v>400</v>
      </c>
    </row>
    <row r="613" spans="1:3" x14ac:dyDescent="0.25">
      <c r="A613" s="82">
        <v>68721000</v>
      </c>
      <c r="B613" s="82" t="s">
        <v>902</v>
      </c>
      <c r="C613" s="82" t="s">
        <v>400</v>
      </c>
    </row>
    <row r="614" spans="1:3" x14ac:dyDescent="0.25">
      <c r="A614" s="82">
        <v>68750000</v>
      </c>
      <c r="B614" s="82" t="s">
        <v>211</v>
      </c>
      <c r="C614" s="82" t="s">
        <v>400</v>
      </c>
    </row>
    <row r="615" spans="1:3" x14ac:dyDescent="0.25">
      <c r="A615" s="82">
        <v>68751000</v>
      </c>
      <c r="B615" s="82" t="s">
        <v>212</v>
      </c>
      <c r="C615" s="82" t="s">
        <v>400</v>
      </c>
    </row>
    <row r="616" spans="1:3" x14ac:dyDescent="0.25">
      <c r="A616" s="82">
        <v>68760000</v>
      </c>
      <c r="B616" s="82" t="s">
        <v>903</v>
      </c>
      <c r="C616" s="82" t="s">
        <v>400</v>
      </c>
    </row>
    <row r="617" spans="1:3" x14ac:dyDescent="0.25">
      <c r="A617" s="82">
        <v>68900000</v>
      </c>
      <c r="B617" s="82" t="s">
        <v>904</v>
      </c>
      <c r="C617" s="82" t="s">
        <v>619</v>
      </c>
    </row>
    <row r="618" spans="1:3" x14ac:dyDescent="0.25">
      <c r="A618" s="82">
        <v>69000000</v>
      </c>
      <c r="B618" s="82" t="s">
        <v>905</v>
      </c>
      <c r="C618" s="82" t="s">
        <v>619</v>
      </c>
    </row>
    <row r="619" spans="1:3" x14ac:dyDescent="0.25">
      <c r="A619" s="82">
        <v>69110000</v>
      </c>
      <c r="B619" s="82" t="s">
        <v>906</v>
      </c>
      <c r="C619" s="82" t="s">
        <v>878</v>
      </c>
    </row>
    <row r="620" spans="1:3" x14ac:dyDescent="0.25">
      <c r="A620" s="82">
        <v>69500000</v>
      </c>
      <c r="B620" s="82" t="s">
        <v>214</v>
      </c>
      <c r="C620" s="82" t="s">
        <v>402</v>
      </c>
    </row>
    <row r="621" spans="1:3" x14ac:dyDescent="0.25">
      <c r="A621" s="82">
        <v>69530000</v>
      </c>
      <c r="B621" s="82" t="s">
        <v>215</v>
      </c>
      <c r="C621" s="82" t="s">
        <v>402</v>
      </c>
    </row>
    <row r="622" spans="1:3" x14ac:dyDescent="0.25">
      <c r="A622" s="82">
        <v>69900000</v>
      </c>
      <c r="B622" s="82" t="s">
        <v>216</v>
      </c>
      <c r="C622" s="82" t="s">
        <v>402</v>
      </c>
    </row>
    <row r="623" spans="1:3" x14ac:dyDescent="0.25">
      <c r="A623" s="82">
        <v>69999990</v>
      </c>
      <c r="B623" s="82" t="s">
        <v>907</v>
      </c>
      <c r="C623" s="82" t="s">
        <v>619</v>
      </c>
    </row>
    <row r="624" spans="1:3" x14ac:dyDescent="0.25">
      <c r="A624" s="82">
        <v>69999999</v>
      </c>
      <c r="B624" s="82" t="s">
        <v>908</v>
      </c>
      <c r="C624" s="82" t="s">
        <v>619</v>
      </c>
    </row>
    <row r="625" spans="1:3" x14ac:dyDescent="0.25">
      <c r="A625" s="82">
        <v>70000000</v>
      </c>
      <c r="B625" s="82" t="s">
        <v>909</v>
      </c>
      <c r="C625" s="82" t="s">
        <v>619</v>
      </c>
    </row>
    <row r="626" spans="1:3" x14ac:dyDescent="0.25">
      <c r="A626" s="82">
        <v>70100100</v>
      </c>
      <c r="B626" s="82" t="s">
        <v>217</v>
      </c>
      <c r="C626" s="82" t="s">
        <v>387</v>
      </c>
    </row>
    <row r="627" spans="1:3" x14ac:dyDescent="0.25">
      <c r="A627" s="82">
        <v>70111000</v>
      </c>
      <c r="B627" s="82" t="s">
        <v>218</v>
      </c>
      <c r="C627" s="82" t="s">
        <v>387</v>
      </c>
    </row>
    <row r="628" spans="1:3" x14ac:dyDescent="0.25">
      <c r="A628" s="82">
        <v>70112000</v>
      </c>
      <c r="B628" s="82" t="s">
        <v>219</v>
      </c>
      <c r="C628" s="82" t="s">
        <v>387</v>
      </c>
    </row>
    <row r="629" spans="1:3" x14ac:dyDescent="0.25">
      <c r="A629" s="82">
        <v>70113000</v>
      </c>
      <c r="B629" s="82" t="s">
        <v>910</v>
      </c>
      <c r="C629" s="82" t="s">
        <v>387</v>
      </c>
    </row>
    <row r="630" spans="1:3" x14ac:dyDescent="0.25">
      <c r="A630" s="82">
        <v>70113100</v>
      </c>
      <c r="B630" s="82" t="s">
        <v>911</v>
      </c>
      <c r="C630" s="82" t="s">
        <v>387</v>
      </c>
    </row>
    <row r="631" spans="1:3" x14ac:dyDescent="0.25">
      <c r="A631" s="82">
        <v>70114000</v>
      </c>
      <c r="B631" s="82" t="s">
        <v>222</v>
      </c>
      <c r="C631" s="82" t="s">
        <v>387</v>
      </c>
    </row>
    <row r="632" spans="1:3" x14ac:dyDescent="0.25">
      <c r="A632" s="82">
        <v>70115000</v>
      </c>
      <c r="B632" s="82" t="s">
        <v>542</v>
      </c>
      <c r="C632" s="82" t="s">
        <v>387</v>
      </c>
    </row>
    <row r="633" spans="1:3" x14ac:dyDescent="0.25">
      <c r="A633" s="82">
        <v>70115100</v>
      </c>
      <c r="B633" s="82" t="s">
        <v>912</v>
      </c>
      <c r="C633" s="82" t="s">
        <v>387</v>
      </c>
    </row>
    <row r="634" spans="1:3" x14ac:dyDescent="0.25">
      <c r="A634" s="82">
        <v>70120000</v>
      </c>
      <c r="B634" s="82" t="s">
        <v>225</v>
      </c>
      <c r="C634" s="82" t="s">
        <v>387</v>
      </c>
    </row>
    <row r="635" spans="1:3" x14ac:dyDescent="0.25">
      <c r="A635" s="82">
        <v>70121000</v>
      </c>
      <c r="B635" s="82" t="s">
        <v>226</v>
      </c>
      <c r="C635" s="82" t="s">
        <v>387</v>
      </c>
    </row>
    <row r="636" spans="1:3" x14ac:dyDescent="0.25">
      <c r="A636" s="82">
        <v>70122000</v>
      </c>
      <c r="B636" s="82" t="s">
        <v>913</v>
      </c>
      <c r="C636" s="82" t="s">
        <v>387</v>
      </c>
    </row>
    <row r="637" spans="1:3" x14ac:dyDescent="0.25">
      <c r="A637" s="82">
        <v>70122100</v>
      </c>
      <c r="B637" s="82" t="s">
        <v>228</v>
      </c>
      <c r="C637" s="82" t="s">
        <v>387</v>
      </c>
    </row>
    <row r="638" spans="1:3" x14ac:dyDescent="0.25">
      <c r="A638" s="82">
        <v>70122200</v>
      </c>
      <c r="B638" s="82" t="s">
        <v>543</v>
      </c>
      <c r="C638" s="82" t="s">
        <v>387</v>
      </c>
    </row>
    <row r="639" spans="1:3" x14ac:dyDescent="0.25">
      <c r="A639" s="82">
        <v>70123000</v>
      </c>
      <c r="B639" s="82" t="s">
        <v>914</v>
      </c>
      <c r="C639" s="82" t="s">
        <v>387</v>
      </c>
    </row>
    <row r="640" spans="1:3" x14ac:dyDescent="0.25">
      <c r="A640" s="82">
        <v>70124000</v>
      </c>
      <c r="B640" s="82" t="s">
        <v>915</v>
      </c>
      <c r="C640" s="82" t="s">
        <v>387</v>
      </c>
    </row>
    <row r="641" spans="1:3" x14ac:dyDescent="0.25">
      <c r="A641" s="82">
        <v>70125000</v>
      </c>
      <c r="B641" s="82" t="s">
        <v>916</v>
      </c>
      <c r="C641" s="82" t="s">
        <v>387</v>
      </c>
    </row>
    <row r="642" spans="1:3" x14ac:dyDescent="0.25">
      <c r="A642" s="82">
        <v>70125100</v>
      </c>
      <c r="B642" s="82" t="s">
        <v>544</v>
      </c>
      <c r="C642" s="82" t="s">
        <v>387</v>
      </c>
    </row>
    <row r="643" spans="1:3" x14ac:dyDescent="0.25">
      <c r="A643" s="82">
        <v>70125200</v>
      </c>
      <c r="B643" s="82" t="s">
        <v>545</v>
      </c>
      <c r="C643" s="82" t="s">
        <v>387</v>
      </c>
    </row>
    <row r="644" spans="1:3" x14ac:dyDescent="0.25">
      <c r="A644" s="82">
        <v>70130000</v>
      </c>
      <c r="B644" s="82" t="s">
        <v>235</v>
      </c>
      <c r="C644" s="82" t="s">
        <v>387</v>
      </c>
    </row>
    <row r="645" spans="1:3" x14ac:dyDescent="0.25">
      <c r="A645" s="82">
        <v>70131000</v>
      </c>
      <c r="B645" s="82" t="s">
        <v>236</v>
      </c>
      <c r="C645" s="82" t="s">
        <v>387</v>
      </c>
    </row>
    <row r="646" spans="1:3" x14ac:dyDescent="0.25">
      <c r="A646" s="82">
        <v>70199999</v>
      </c>
      <c r="B646" s="82" t="s">
        <v>917</v>
      </c>
      <c r="C646" s="82" t="s">
        <v>619</v>
      </c>
    </row>
    <row r="647" spans="1:3" x14ac:dyDescent="0.25">
      <c r="A647" s="82">
        <v>70600000</v>
      </c>
      <c r="B647" s="82" t="s">
        <v>918</v>
      </c>
      <c r="C647" s="82" t="s">
        <v>619</v>
      </c>
    </row>
    <row r="648" spans="1:3" x14ac:dyDescent="0.25">
      <c r="A648" s="82">
        <v>70626300</v>
      </c>
      <c r="B648" s="82" t="s">
        <v>237</v>
      </c>
      <c r="C648" s="82" t="s">
        <v>387</v>
      </c>
    </row>
    <row r="649" spans="1:3" x14ac:dyDescent="0.25">
      <c r="A649" s="82">
        <v>70626310</v>
      </c>
      <c r="B649" s="82" t="s">
        <v>919</v>
      </c>
      <c r="C649" s="82" t="s">
        <v>387</v>
      </c>
    </row>
    <row r="650" spans="1:3" x14ac:dyDescent="0.25">
      <c r="A650" s="82">
        <v>70626400</v>
      </c>
      <c r="B650" s="82" t="s">
        <v>920</v>
      </c>
      <c r="C650" s="82" t="s">
        <v>387</v>
      </c>
    </row>
    <row r="651" spans="1:3" x14ac:dyDescent="0.25">
      <c r="A651" s="82">
        <v>70636400</v>
      </c>
      <c r="B651" s="82" t="s">
        <v>238</v>
      </c>
      <c r="C651" s="82" t="s">
        <v>387</v>
      </c>
    </row>
    <row r="652" spans="1:3" x14ac:dyDescent="0.25">
      <c r="A652" s="82">
        <v>70636410</v>
      </c>
      <c r="B652" s="82" t="s">
        <v>921</v>
      </c>
      <c r="C652" s="82" t="s">
        <v>387</v>
      </c>
    </row>
    <row r="653" spans="1:3" x14ac:dyDescent="0.25">
      <c r="A653" s="82">
        <v>70646400</v>
      </c>
      <c r="B653" s="82" t="s">
        <v>240</v>
      </c>
      <c r="C653" s="82" t="s">
        <v>387</v>
      </c>
    </row>
    <row r="654" spans="1:3" x14ac:dyDescent="0.25">
      <c r="A654" s="82">
        <v>70699999</v>
      </c>
      <c r="B654" s="82" t="s">
        <v>922</v>
      </c>
      <c r="C654" s="82" t="s">
        <v>619</v>
      </c>
    </row>
    <row r="655" spans="1:3" x14ac:dyDescent="0.25">
      <c r="A655" s="82">
        <v>70700000</v>
      </c>
      <c r="B655" s="82" t="s">
        <v>241</v>
      </c>
      <c r="C655" s="82" t="s">
        <v>619</v>
      </c>
    </row>
    <row r="656" spans="1:3" x14ac:dyDescent="0.25">
      <c r="A656" s="82">
        <v>70711000</v>
      </c>
      <c r="B656" s="82" t="s">
        <v>242</v>
      </c>
      <c r="C656" s="82" t="s">
        <v>387</v>
      </c>
    </row>
    <row r="657" spans="1:3" x14ac:dyDescent="0.25">
      <c r="A657" s="82">
        <v>70712000</v>
      </c>
      <c r="B657" s="82" t="s">
        <v>243</v>
      </c>
      <c r="C657" s="82" t="s">
        <v>387</v>
      </c>
    </row>
    <row r="658" spans="1:3" x14ac:dyDescent="0.25">
      <c r="A658" s="82">
        <v>70712500</v>
      </c>
      <c r="B658" s="82" t="s">
        <v>923</v>
      </c>
      <c r="C658" s="82" t="s">
        <v>387</v>
      </c>
    </row>
    <row r="659" spans="1:3" x14ac:dyDescent="0.25">
      <c r="A659" s="82">
        <v>70713000</v>
      </c>
      <c r="B659" s="82" t="s">
        <v>924</v>
      </c>
      <c r="C659" s="82" t="s">
        <v>387</v>
      </c>
    </row>
    <row r="660" spans="1:3" x14ac:dyDescent="0.25">
      <c r="A660" s="82">
        <v>70713100</v>
      </c>
      <c r="B660" s="82" t="s">
        <v>925</v>
      </c>
      <c r="C660" s="82" t="s">
        <v>387</v>
      </c>
    </row>
    <row r="661" spans="1:3" x14ac:dyDescent="0.25">
      <c r="A661" s="82">
        <v>70714000</v>
      </c>
      <c r="B661" s="82" t="s">
        <v>247</v>
      </c>
      <c r="C661" s="82" t="s">
        <v>387</v>
      </c>
    </row>
    <row r="662" spans="1:3" x14ac:dyDescent="0.25">
      <c r="A662" s="82">
        <v>70720000</v>
      </c>
      <c r="B662" s="82" t="s">
        <v>248</v>
      </c>
      <c r="C662" s="82" t="s">
        <v>387</v>
      </c>
    </row>
    <row r="663" spans="1:3" x14ac:dyDescent="0.25">
      <c r="A663" s="82">
        <v>70721000</v>
      </c>
      <c r="B663" s="82" t="s">
        <v>249</v>
      </c>
      <c r="C663" s="82" t="s">
        <v>387</v>
      </c>
    </row>
    <row r="664" spans="1:3" x14ac:dyDescent="0.25">
      <c r="A664" s="82">
        <v>70722000</v>
      </c>
      <c r="B664" s="82" t="s">
        <v>926</v>
      </c>
      <c r="C664" s="82" t="s">
        <v>387</v>
      </c>
    </row>
    <row r="665" spans="1:3" x14ac:dyDescent="0.25">
      <c r="A665" s="82">
        <v>70730000</v>
      </c>
      <c r="B665" s="82" t="s">
        <v>251</v>
      </c>
      <c r="C665" s="82" t="s">
        <v>387</v>
      </c>
    </row>
    <row r="666" spans="1:3" x14ac:dyDescent="0.25">
      <c r="A666" s="82">
        <v>70730100</v>
      </c>
      <c r="B666" s="82" t="s">
        <v>546</v>
      </c>
      <c r="C666" s="82" t="s">
        <v>387</v>
      </c>
    </row>
    <row r="667" spans="1:3" x14ac:dyDescent="0.25">
      <c r="A667" s="82">
        <v>70730200</v>
      </c>
      <c r="B667" s="82" t="s">
        <v>927</v>
      </c>
      <c r="C667" s="82" t="s">
        <v>387</v>
      </c>
    </row>
    <row r="668" spans="1:3" x14ac:dyDescent="0.25">
      <c r="A668" s="82">
        <v>70731000</v>
      </c>
      <c r="B668" s="82" t="s">
        <v>254</v>
      </c>
      <c r="C668" s="82" t="s">
        <v>387</v>
      </c>
    </row>
    <row r="669" spans="1:3" x14ac:dyDescent="0.25">
      <c r="A669" s="82">
        <v>70799999</v>
      </c>
      <c r="B669" s="82" t="s">
        <v>928</v>
      </c>
      <c r="C669" s="82" t="s">
        <v>619</v>
      </c>
    </row>
    <row r="670" spans="1:3" x14ac:dyDescent="0.25">
      <c r="A670" s="82">
        <v>70800000</v>
      </c>
      <c r="B670" s="82" t="s">
        <v>929</v>
      </c>
      <c r="C670" s="82" t="s">
        <v>619</v>
      </c>
    </row>
    <row r="671" spans="1:3" x14ac:dyDescent="0.25">
      <c r="A671" s="82">
        <v>70850000</v>
      </c>
      <c r="B671" s="82" t="s">
        <v>255</v>
      </c>
      <c r="C671" s="82" t="s">
        <v>387</v>
      </c>
    </row>
    <row r="672" spans="1:3" x14ac:dyDescent="0.25">
      <c r="A672" s="82">
        <v>70851000</v>
      </c>
      <c r="B672" s="82" t="s">
        <v>256</v>
      </c>
      <c r="C672" s="82" t="s">
        <v>387</v>
      </c>
    </row>
    <row r="673" spans="1:3" x14ac:dyDescent="0.25">
      <c r="A673" s="82">
        <v>70851010</v>
      </c>
      <c r="B673" s="82" t="s">
        <v>930</v>
      </c>
      <c r="C673" s="82" t="s">
        <v>387</v>
      </c>
    </row>
    <row r="674" spans="1:3" x14ac:dyDescent="0.25">
      <c r="A674" s="82">
        <v>70851100</v>
      </c>
      <c r="B674" s="82" t="s">
        <v>258</v>
      </c>
      <c r="C674" s="82" t="s">
        <v>387</v>
      </c>
    </row>
    <row r="675" spans="1:3" x14ac:dyDescent="0.25">
      <c r="A675" s="82">
        <v>70851200</v>
      </c>
      <c r="B675" s="82" t="s">
        <v>259</v>
      </c>
      <c r="C675" s="82" t="s">
        <v>387</v>
      </c>
    </row>
    <row r="676" spans="1:3" x14ac:dyDescent="0.25">
      <c r="A676" s="82">
        <v>70851300</v>
      </c>
      <c r="B676" s="82" t="s">
        <v>260</v>
      </c>
      <c r="C676" s="82" t="s">
        <v>387</v>
      </c>
    </row>
    <row r="677" spans="1:3" x14ac:dyDescent="0.25">
      <c r="A677" s="82">
        <v>70851400</v>
      </c>
      <c r="B677" s="82" t="s">
        <v>261</v>
      </c>
      <c r="C677" s="82" t="s">
        <v>387</v>
      </c>
    </row>
    <row r="678" spans="1:3" x14ac:dyDescent="0.25">
      <c r="A678" s="82">
        <v>70852300</v>
      </c>
      <c r="B678" s="82" t="s">
        <v>262</v>
      </c>
      <c r="C678" s="82" t="s">
        <v>387</v>
      </c>
    </row>
    <row r="679" spans="1:3" x14ac:dyDescent="0.25">
      <c r="A679" s="82">
        <v>70852310</v>
      </c>
      <c r="B679" s="82" t="s">
        <v>931</v>
      </c>
      <c r="C679" s="82" t="s">
        <v>387</v>
      </c>
    </row>
    <row r="680" spans="1:3" x14ac:dyDescent="0.25">
      <c r="A680" s="82">
        <v>70852400</v>
      </c>
      <c r="B680" s="82" t="s">
        <v>932</v>
      </c>
      <c r="C680" s="82" t="s">
        <v>387</v>
      </c>
    </row>
    <row r="681" spans="1:3" x14ac:dyDescent="0.25">
      <c r="A681" s="82">
        <v>70853400</v>
      </c>
      <c r="B681" s="82" t="s">
        <v>263</v>
      </c>
      <c r="C681" s="82" t="s">
        <v>387</v>
      </c>
    </row>
    <row r="682" spans="1:3" x14ac:dyDescent="0.25">
      <c r="A682" s="82">
        <v>70853500</v>
      </c>
      <c r="B682" s="82" t="s">
        <v>264</v>
      </c>
      <c r="C682" s="82" t="s">
        <v>387</v>
      </c>
    </row>
    <row r="683" spans="1:3" x14ac:dyDescent="0.25">
      <c r="A683" s="82">
        <v>70854400</v>
      </c>
      <c r="B683" s="82" t="s">
        <v>265</v>
      </c>
      <c r="C683" s="82" t="s">
        <v>387</v>
      </c>
    </row>
    <row r="684" spans="1:3" x14ac:dyDescent="0.25">
      <c r="A684" s="82">
        <v>70854500</v>
      </c>
      <c r="B684" s="82" t="s">
        <v>547</v>
      </c>
      <c r="C684" s="82" t="s">
        <v>387</v>
      </c>
    </row>
    <row r="685" spans="1:3" x14ac:dyDescent="0.25">
      <c r="A685" s="82">
        <v>70900000</v>
      </c>
      <c r="B685" s="82" t="s">
        <v>266</v>
      </c>
      <c r="C685" s="82" t="s">
        <v>387</v>
      </c>
    </row>
    <row r="686" spans="1:3" x14ac:dyDescent="0.25">
      <c r="A686" s="82">
        <v>70910000</v>
      </c>
      <c r="B686" s="82" t="s">
        <v>548</v>
      </c>
      <c r="C686" s="82" t="s">
        <v>387</v>
      </c>
    </row>
    <row r="687" spans="1:3" x14ac:dyDescent="0.25">
      <c r="A687" s="82">
        <v>70999990</v>
      </c>
      <c r="B687" s="82" t="s">
        <v>933</v>
      </c>
      <c r="C687" s="82" t="s">
        <v>619</v>
      </c>
    </row>
    <row r="688" spans="1:3" x14ac:dyDescent="0.25">
      <c r="A688" s="82">
        <v>70999991</v>
      </c>
      <c r="B688" s="82" t="s">
        <v>934</v>
      </c>
      <c r="C688" s="82" t="s">
        <v>619</v>
      </c>
    </row>
    <row r="689" spans="1:3" x14ac:dyDescent="0.25">
      <c r="A689" s="82">
        <v>71000000</v>
      </c>
      <c r="B689" s="82" t="s">
        <v>935</v>
      </c>
      <c r="C689" s="82" t="s">
        <v>619</v>
      </c>
    </row>
    <row r="690" spans="1:3" x14ac:dyDescent="0.25">
      <c r="A690" s="82">
        <v>71350000</v>
      </c>
      <c r="B690" s="82" t="s">
        <v>268</v>
      </c>
      <c r="C690" s="82" t="s">
        <v>294</v>
      </c>
    </row>
    <row r="691" spans="1:3" x14ac:dyDescent="0.25">
      <c r="A691" s="82">
        <v>71900000</v>
      </c>
      <c r="B691" s="82" t="s">
        <v>936</v>
      </c>
      <c r="C691" s="82" t="s">
        <v>619</v>
      </c>
    </row>
    <row r="692" spans="1:3" x14ac:dyDescent="0.25">
      <c r="A692" s="82">
        <v>72000000</v>
      </c>
      <c r="B692" s="82" t="s">
        <v>937</v>
      </c>
      <c r="C692" s="82" t="s">
        <v>619</v>
      </c>
    </row>
    <row r="693" spans="1:3" x14ac:dyDescent="0.25">
      <c r="A693" s="82">
        <v>74000000</v>
      </c>
      <c r="B693" s="82" t="s">
        <v>269</v>
      </c>
      <c r="C693" s="82" t="s">
        <v>395</v>
      </c>
    </row>
    <row r="694" spans="1:3" x14ac:dyDescent="0.25">
      <c r="A694" s="82">
        <v>75800000</v>
      </c>
      <c r="B694" s="82" t="s">
        <v>270</v>
      </c>
      <c r="C694" s="82" t="s">
        <v>879</v>
      </c>
    </row>
    <row r="695" spans="1:3" x14ac:dyDescent="0.25">
      <c r="A695" s="82">
        <v>75900000</v>
      </c>
      <c r="B695" s="82" t="s">
        <v>938</v>
      </c>
      <c r="C695" s="82" t="s">
        <v>619</v>
      </c>
    </row>
    <row r="696" spans="1:3" x14ac:dyDescent="0.25">
      <c r="A696" s="82">
        <v>76000000</v>
      </c>
      <c r="B696" s="82" t="s">
        <v>939</v>
      </c>
      <c r="C696" s="82" t="s">
        <v>883</v>
      </c>
    </row>
    <row r="697" spans="1:3" x14ac:dyDescent="0.25">
      <c r="A697" s="82">
        <v>76110000</v>
      </c>
      <c r="B697" s="82" t="s">
        <v>271</v>
      </c>
      <c r="C697" s="82" t="s">
        <v>883</v>
      </c>
    </row>
    <row r="698" spans="1:3" x14ac:dyDescent="0.25">
      <c r="A698" s="82">
        <v>76310000</v>
      </c>
      <c r="B698" s="82" t="s">
        <v>272</v>
      </c>
      <c r="C698" s="82" t="s">
        <v>883</v>
      </c>
    </row>
    <row r="699" spans="1:3" x14ac:dyDescent="0.25">
      <c r="A699" s="82">
        <v>76400000</v>
      </c>
      <c r="B699" s="82" t="s">
        <v>273</v>
      </c>
      <c r="C699" s="82" t="s">
        <v>883</v>
      </c>
    </row>
    <row r="700" spans="1:3" x14ac:dyDescent="0.25">
      <c r="A700" s="82">
        <v>76500000</v>
      </c>
      <c r="B700" s="82" t="s">
        <v>274</v>
      </c>
      <c r="C700" s="82" t="s">
        <v>883</v>
      </c>
    </row>
    <row r="701" spans="1:3" x14ac:dyDescent="0.25">
      <c r="A701" s="82">
        <v>76600000</v>
      </c>
      <c r="B701" s="82" t="s">
        <v>275</v>
      </c>
      <c r="C701" s="82" t="s">
        <v>883</v>
      </c>
    </row>
    <row r="702" spans="1:3" x14ac:dyDescent="0.25">
      <c r="A702" s="82">
        <v>76700000</v>
      </c>
      <c r="B702" s="82" t="s">
        <v>276</v>
      </c>
      <c r="C702" s="82" t="s">
        <v>883</v>
      </c>
    </row>
    <row r="703" spans="1:3" x14ac:dyDescent="0.25">
      <c r="A703" s="82">
        <v>76800000</v>
      </c>
      <c r="B703" s="82" t="s">
        <v>277</v>
      </c>
      <c r="C703" s="82" t="s">
        <v>883</v>
      </c>
    </row>
    <row r="704" spans="1:3" x14ac:dyDescent="0.25">
      <c r="A704" s="82">
        <v>76999999</v>
      </c>
      <c r="B704" s="82" t="s">
        <v>940</v>
      </c>
      <c r="C704" s="82" t="s">
        <v>619</v>
      </c>
    </row>
    <row r="705" spans="1:3" x14ac:dyDescent="0.25">
      <c r="A705" s="82">
        <v>77000000</v>
      </c>
      <c r="B705" s="82" t="s">
        <v>941</v>
      </c>
      <c r="C705" s="82" t="s">
        <v>619</v>
      </c>
    </row>
    <row r="706" spans="1:3" x14ac:dyDescent="0.25">
      <c r="A706" s="82">
        <v>77100000</v>
      </c>
      <c r="B706" s="82" t="s">
        <v>278</v>
      </c>
      <c r="C706" s="82" t="s">
        <v>879</v>
      </c>
    </row>
    <row r="707" spans="1:3" x14ac:dyDescent="0.25">
      <c r="A707" s="82">
        <v>77170000</v>
      </c>
      <c r="B707" s="82" t="s">
        <v>942</v>
      </c>
      <c r="C707" s="82" t="s">
        <v>879</v>
      </c>
    </row>
    <row r="708" spans="1:3" x14ac:dyDescent="0.25">
      <c r="A708" s="82">
        <v>77172000</v>
      </c>
      <c r="B708" s="82" t="s">
        <v>943</v>
      </c>
      <c r="C708" s="82" t="s">
        <v>879</v>
      </c>
    </row>
    <row r="709" spans="1:3" x14ac:dyDescent="0.25">
      <c r="A709" s="82">
        <v>77180000</v>
      </c>
      <c r="B709" s="82" t="s">
        <v>281</v>
      </c>
      <c r="C709" s="82" t="s">
        <v>879</v>
      </c>
    </row>
    <row r="710" spans="1:3" x14ac:dyDescent="0.25">
      <c r="A710" s="82">
        <v>77500000</v>
      </c>
      <c r="B710" s="82" t="s">
        <v>282</v>
      </c>
      <c r="C710" s="82" t="s">
        <v>879</v>
      </c>
    </row>
    <row r="711" spans="1:3" x14ac:dyDescent="0.25">
      <c r="A711" s="82">
        <v>77560000</v>
      </c>
      <c r="B711" s="82" t="s">
        <v>283</v>
      </c>
      <c r="C711" s="82" t="s">
        <v>879</v>
      </c>
    </row>
    <row r="712" spans="1:3" x14ac:dyDescent="0.25">
      <c r="A712" s="82">
        <v>77880000</v>
      </c>
      <c r="B712" s="82" t="s">
        <v>284</v>
      </c>
      <c r="C712" s="82" t="s">
        <v>879</v>
      </c>
    </row>
    <row r="713" spans="1:3" x14ac:dyDescent="0.25">
      <c r="A713" s="82">
        <v>77900000</v>
      </c>
      <c r="B713" s="82" t="s">
        <v>944</v>
      </c>
      <c r="C713" s="82" t="s">
        <v>619</v>
      </c>
    </row>
    <row r="714" spans="1:3" x14ac:dyDescent="0.25">
      <c r="A714" s="82">
        <v>78000000</v>
      </c>
      <c r="B714" s="82" t="s">
        <v>945</v>
      </c>
      <c r="C714" s="82" t="s">
        <v>619</v>
      </c>
    </row>
    <row r="715" spans="1:3" x14ac:dyDescent="0.25">
      <c r="A715" s="82">
        <v>78173000</v>
      </c>
      <c r="B715" s="82" t="s">
        <v>285</v>
      </c>
      <c r="C715" s="82" t="s">
        <v>396</v>
      </c>
    </row>
    <row r="716" spans="1:3" x14ac:dyDescent="0.25">
      <c r="A716" s="82">
        <v>78174000</v>
      </c>
      <c r="B716" s="82" t="s">
        <v>286</v>
      </c>
      <c r="C716" s="82" t="s">
        <v>396</v>
      </c>
    </row>
    <row r="717" spans="1:3" x14ac:dyDescent="0.25">
      <c r="A717" s="82">
        <v>78650000</v>
      </c>
      <c r="B717" s="82" t="s">
        <v>287</v>
      </c>
      <c r="C717" s="82" t="s">
        <v>398</v>
      </c>
    </row>
    <row r="718" spans="1:3" x14ac:dyDescent="0.25">
      <c r="A718" s="82">
        <v>78700000</v>
      </c>
      <c r="B718" s="82" t="s">
        <v>946</v>
      </c>
      <c r="C718" s="82" t="s">
        <v>398</v>
      </c>
    </row>
    <row r="719" spans="1:3" x14ac:dyDescent="0.25">
      <c r="A719" s="82">
        <v>78750000</v>
      </c>
      <c r="B719" s="82" t="s">
        <v>289</v>
      </c>
      <c r="C719" s="82" t="s">
        <v>400</v>
      </c>
    </row>
    <row r="720" spans="1:3" x14ac:dyDescent="0.25">
      <c r="A720" s="82">
        <v>78751000</v>
      </c>
      <c r="B720" s="82" t="s">
        <v>947</v>
      </c>
      <c r="C720" s="82" t="s">
        <v>400</v>
      </c>
    </row>
    <row r="721" spans="1:3" x14ac:dyDescent="0.25">
      <c r="A721" s="82">
        <v>78760000</v>
      </c>
      <c r="B721" s="82" t="s">
        <v>948</v>
      </c>
      <c r="C721" s="82" t="s">
        <v>400</v>
      </c>
    </row>
    <row r="722" spans="1:3" x14ac:dyDescent="0.25">
      <c r="A722" s="82">
        <v>79100000</v>
      </c>
      <c r="B722" s="82" t="s">
        <v>949</v>
      </c>
      <c r="C722" s="82" t="s">
        <v>295</v>
      </c>
    </row>
    <row r="723" spans="1:3" x14ac:dyDescent="0.25">
      <c r="A723" s="82">
        <v>79110000</v>
      </c>
      <c r="B723" s="82" t="s">
        <v>950</v>
      </c>
      <c r="C723" s="82" t="s">
        <v>295</v>
      </c>
    </row>
    <row r="724" spans="1:3" x14ac:dyDescent="0.25">
      <c r="A724" s="82">
        <v>79900000</v>
      </c>
      <c r="B724" s="82" t="s">
        <v>951</v>
      </c>
      <c r="C724" s="82" t="s">
        <v>619</v>
      </c>
    </row>
    <row r="725" spans="1:3" x14ac:dyDescent="0.25">
      <c r="A725" s="82">
        <v>79990000</v>
      </c>
      <c r="B725" s="82" t="s">
        <v>952</v>
      </c>
      <c r="C725" s="82" t="s">
        <v>619</v>
      </c>
    </row>
    <row r="726" spans="1:3" x14ac:dyDescent="0.25">
      <c r="A726" s="82">
        <v>89999999</v>
      </c>
      <c r="B726" s="82" t="s">
        <v>953</v>
      </c>
      <c r="C726" s="82" t="s">
        <v>954</v>
      </c>
    </row>
    <row r="727" spans="1:3" x14ac:dyDescent="0.25">
      <c r="A727" s="82">
        <v>999999980</v>
      </c>
      <c r="B727" s="82" t="s">
        <v>955</v>
      </c>
      <c r="C727" s="82" t="s">
        <v>619</v>
      </c>
    </row>
    <row r="728" spans="1:3" x14ac:dyDescent="0.25">
      <c r="A728" s="82">
        <v>999999990</v>
      </c>
      <c r="B728" s="82" t="s">
        <v>956</v>
      </c>
      <c r="C728" s="82" t="s">
        <v>619</v>
      </c>
    </row>
    <row r="729" spans="1:3" x14ac:dyDescent="0.25">
      <c r="A729" s="82">
        <v>44566110</v>
      </c>
      <c r="B729" s="82" t="s">
        <v>729</v>
      </c>
      <c r="C729" s="82"/>
    </row>
  </sheetData>
  <autoFilter ref="A1:C377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5"/>
  <sheetViews>
    <sheetView workbookViewId="0">
      <selection activeCell="E15" sqref="E15"/>
    </sheetView>
  </sheetViews>
  <sheetFormatPr baseColWidth="10" defaultRowHeight="15" x14ac:dyDescent="0.25"/>
  <sheetData>
    <row r="3" spans="1:5" x14ac:dyDescent="0.25">
      <c r="A3" t="s">
        <v>549</v>
      </c>
    </row>
    <row r="5" spans="1:5" x14ac:dyDescent="0.25">
      <c r="A5" t="s">
        <v>550</v>
      </c>
    </row>
    <row r="7" spans="1:5" x14ac:dyDescent="0.25">
      <c r="A7" t="s">
        <v>551</v>
      </c>
    </row>
    <row r="8" spans="1:5" x14ac:dyDescent="0.25">
      <c r="B8" t="s">
        <v>552</v>
      </c>
      <c r="D8" t="s">
        <v>553</v>
      </c>
    </row>
    <row r="9" spans="1:5" x14ac:dyDescent="0.25">
      <c r="B9" t="s">
        <v>554</v>
      </c>
      <c r="D9" t="s">
        <v>555</v>
      </c>
    </row>
    <row r="10" spans="1:5" x14ac:dyDescent="0.25">
      <c r="D10" t="s">
        <v>556</v>
      </c>
      <c r="E10" t="s">
        <v>557</v>
      </c>
    </row>
    <row r="12" spans="1:5" x14ac:dyDescent="0.25">
      <c r="B12" t="s">
        <v>558</v>
      </c>
    </row>
    <row r="14" spans="1:5" x14ac:dyDescent="0.25">
      <c r="B14" t="s">
        <v>559</v>
      </c>
    </row>
    <row r="15" spans="1:5" x14ac:dyDescent="0.25">
      <c r="B15" t="s">
        <v>560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DATABASE</vt:lpstr>
      <vt:lpstr>REPORTING</vt:lpstr>
      <vt:lpstr>MAPPING</vt:lpstr>
      <vt:lpstr>Feuille de dialogue</vt:lpstr>
      <vt:lpstr>DATABASE!MMXII</vt:lpstr>
    </vt:vector>
  </TitlesOfParts>
  <Company>GLOBAL SERVICE PROVIDER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Glineur</dc:creator>
  <cp:lastModifiedBy>Patrick GLINEUR</cp:lastModifiedBy>
  <cp:lastPrinted>2014-09-16T12:17:06Z</cp:lastPrinted>
  <dcterms:created xsi:type="dcterms:W3CDTF">2014-05-19T12:02:39Z</dcterms:created>
  <dcterms:modified xsi:type="dcterms:W3CDTF">2018-06-26T11:55:13Z</dcterms:modified>
</cp:coreProperties>
</file>