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05" yWindow="-105" windowWidth="19425" windowHeight="10425" tabRatio="519" activeTab="6"/>
  </bookViews>
  <sheets>
    <sheet name="Menu" sheetId="9" r:id="rId1"/>
    <sheet name="Menu (2)" sheetId="16" state="hidden" r:id="rId2"/>
    <sheet name="REPORT" sheetId="3" state="hidden" r:id="rId3"/>
    <sheet name="Optimisation" sheetId="15" state="hidden" r:id="rId4"/>
    <sheet name="CellMAG" sheetId="12" state="hidden" r:id="rId5"/>
    <sheet name="matriceIndex" sheetId="5" state="hidden" r:id="rId6"/>
    <sheet name="paramètres" sheetId="4" r:id="rId7"/>
    <sheet name="RoulageInterTache" sheetId="8" state="hidden" r:id="rId8"/>
  </sheets>
  <functionGroups builtInGroupCount="17"/>
  <definedNames>
    <definedName name="_xlnm._FilterDatabase" localSheetId="4" hidden="1">CellMAG!$A$1:$B$57</definedName>
    <definedName name="_xlnm._FilterDatabase" localSheetId="3" hidden="1">Optimisation!$A$1:$P$401</definedName>
    <definedName name="_xlnm._FilterDatabase" localSheetId="2" hidden="1">REPORT!$A$1:$A$142</definedName>
    <definedName name="disque">paramètres!$C$12</definedName>
    <definedName name="fichier_horodaté__.dat">paramètres!$C$33</definedName>
    <definedName name="fichier_horodaté_csv_du_solver">paramètres!$C$32</definedName>
    <definedName name="historisation">paramètres!$K$35</definedName>
    <definedName name="MagDepose">OFFSET(CellMAG!$A$2,,,COUNTA(CellMAG!$A$2:$A$1000),2)</definedName>
    <definedName name="n°_colonne_début_données">paramètres!$C$30</definedName>
    <definedName name="n°_colonne_des_cellules_de_départ">paramètres!$C$26</definedName>
    <definedName name="n°_colonne_des_cellules_de_dépose">paramètres!$C$27</definedName>
    <definedName name="n°_ligne_début_données">paramètres!$C$29</definedName>
    <definedName name="nblig">COUNTA(OFFSET(REPORT!$A$2,,,COUNTA(REPORT!$A$2:$A$1482),1))</definedName>
    <definedName name="nom_fichier">paramètres!$C$13</definedName>
    <definedName name="nombre_de_colonnes_de_données">paramètres!$C$28</definedName>
    <definedName name="Ordonnancement_optimisé_horodaté">paramètres!$C$35</definedName>
    <definedName name="répertoire_de_travail">paramètres!$C$11</definedName>
    <definedName name="répertoire_historique">paramètres!$C$14</definedName>
    <definedName name="Report_horodaté">paramètres!$C$34</definedName>
    <definedName name="Resultat">OFFSET(RoulageInterTache!$B$2,,,COUNTA(RoulageInterTache!$B$1:$B$1464),1)</definedName>
    <definedName name="solver_eng" localSheetId="5" hidden="1">1</definedName>
    <definedName name="solver_eng" localSheetId="6" hidden="1">1</definedName>
    <definedName name="solver_neg" localSheetId="5" hidden="1">1</definedName>
    <definedName name="solver_neg" localSheetId="6" hidden="1">1</definedName>
    <definedName name="solver_num" localSheetId="5" hidden="1">0</definedName>
    <definedName name="solver_num" localSheetId="6" hidden="1">0</definedName>
    <definedName name="solver_opt" localSheetId="5" hidden="1">matriceIndex!$J$3</definedName>
    <definedName name="solver_opt" localSheetId="6" hidden="1">paramètres!#REF!</definedName>
    <definedName name="solver_typ" localSheetId="5" hidden="1">1</definedName>
    <definedName name="solver_typ" localSheetId="6" hidden="1">1</definedName>
    <definedName name="solver_val" localSheetId="5" hidden="1">0</definedName>
    <definedName name="solver_val" localSheetId="6" hidden="1">0</definedName>
    <definedName name="solver_ver" localSheetId="5" hidden="1">3</definedName>
    <definedName name="solver_ver" localSheetId="6" hidden="1">3</definedName>
    <definedName name="traversée_cellule">paramètres!$C$8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" i="15" l="1"/>
  <c r="P4" i="15"/>
  <c r="P5" i="15"/>
  <c r="P6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2" i="15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2" i="3"/>
  <c r="X2" i="15" a="1"/>
  <c r="AH3" i="15" l="1"/>
  <c r="AF5" i="15"/>
  <c r="AD7" i="15"/>
  <c r="AB9" i="15"/>
  <c r="Z11" i="15"/>
  <c r="X13" i="15"/>
  <c r="AI14" i="15"/>
  <c r="AG16" i="15"/>
  <c r="AE18" i="15"/>
  <c r="AC20" i="15"/>
  <c r="AA22" i="15"/>
  <c r="Y24" i="15"/>
  <c r="AJ25" i="15"/>
  <c r="AH27" i="15"/>
  <c r="AF29" i="15"/>
  <c r="AD31" i="15"/>
  <c r="AB33" i="15"/>
  <c r="Z35" i="15"/>
  <c r="X37" i="15"/>
  <c r="AI38" i="15"/>
  <c r="AG40" i="15"/>
  <c r="AE42" i="15"/>
  <c r="AC44" i="15"/>
  <c r="AA46" i="15"/>
  <c r="Y48" i="15"/>
  <c r="AJ49" i="15"/>
  <c r="AH51" i="15"/>
  <c r="AF53" i="15"/>
  <c r="AD55" i="15"/>
  <c r="AB57" i="15"/>
  <c r="Z59" i="15"/>
  <c r="X61" i="15"/>
  <c r="AI62" i="15"/>
  <c r="AG64" i="15"/>
  <c r="AE66" i="15"/>
  <c r="AC68" i="15"/>
  <c r="AA70" i="15"/>
  <c r="Y72" i="15"/>
  <c r="AJ73" i="15"/>
  <c r="AH75" i="15"/>
  <c r="AF77" i="15"/>
  <c r="AD79" i="15"/>
  <c r="AB81" i="15"/>
  <c r="Z83" i="15"/>
  <c r="X85" i="15"/>
  <c r="AI86" i="15"/>
  <c r="AG88" i="15"/>
  <c r="AE90" i="15"/>
  <c r="AC92" i="15"/>
  <c r="AA94" i="15"/>
  <c r="Y96" i="15"/>
  <c r="AJ97" i="15"/>
  <c r="AH99" i="15"/>
  <c r="AF101" i="15"/>
  <c r="AD103" i="15"/>
  <c r="AB105" i="15"/>
  <c r="Z107" i="15"/>
  <c r="Z5" i="15"/>
  <c r="Y18" i="15"/>
  <c r="AJ19" i="15"/>
  <c r="AH21" i="15"/>
  <c r="AF23" i="15"/>
  <c r="AD25" i="15"/>
  <c r="Z29" i="15"/>
  <c r="AG34" i="15"/>
  <c r="AE36" i="15"/>
  <c r="AA40" i="15"/>
  <c r="AJ43" i="15"/>
  <c r="AH45" i="15"/>
  <c r="AB51" i="15"/>
  <c r="AI56" i="15"/>
  <c r="AE60" i="15"/>
  <c r="AA64" i="15"/>
  <c r="AD73" i="15"/>
  <c r="AC86" i="15"/>
  <c r="AF95" i="15"/>
  <c r="Z101" i="15"/>
  <c r="X2" i="15"/>
  <c r="AI3" i="15"/>
  <c r="AG5" i="15"/>
  <c r="AE7" i="15"/>
  <c r="AC9" i="15"/>
  <c r="AA11" i="15"/>
  <c r="Y13" i="15"/>
  <c r="AJ14" i="15"/>
  <c r="AH16" i="15"/>
  <c r="AF18" i="15"/>
  <c r="AD20" i="15"/>
  <c r="AB22" i="15"/>
  <c r="Z24" i="15"/>
  <c r="X26" i="15"/>
  <c r="AI27" i="15"/>
  <c r="AG29" i="15"/>
  <c r="AE31" i="15"/>
  <c r="AC33" i="15"/>
  <c r="AA35" i="15"/>
  <c r="Y37" i="15"/>
  <c r="AJ38" i="15"/>
  <c r="AH40" i="15"/>
  <c r="AF42" i="15"/>
  <c r="AD44" i="15"/>
  <c r="AB46" i="15"/>
  <c r="Z48" i="15"/>
  <c r="X50" i="15"/>
  <c r="AI51" i="15"/>
  <c r="AG53" i="15"/>
  <c r="AE55" i="15"/>
  <c r="AC57" i="15"/>
  <c r="AA59" i="15"/>
  <c r="Y61" i="15"/>
  <c r="AJ62" i="15"/>
  <c r="AH64" i="15"/>
  <c r="AF66" i="15"/>
  <c r="AD68" i="15"/>
  <c r="AB70" i="15"/>
  <c r="Z72" i="15"/>
  <c r="X74" i="15"/>
  <c r="AI75" i="15"/>
  <c r="AG77" i="15"/>
  <c r="AE79" i="15"/>
  <c r="AC81" i="15"/>
  <c r="AA83" i="15"/>
  <c r="Y85" i="15"/>
  <c r="AJ86" i="15"/>
  <c r="AH88" i="15"/>
  <c r="AF90" i="15"/>
  <c r="AD92" i="15"/>
  <c r="AB94" i="15"/>
  <c r="Z96" i="15"/>
  <c r="X98" i="15"/>
  <c r="AI99" i="15"/>
  <c r="AG101" i="15"/>
  <c r="AE103" i="15"/>
  <c r="AC105" i="15"/>
  <c r="AA107" i="15"/>
  <c r="Y2" i="15"/>
  <c r="AJ3" i="15"/>
  <c r="AH5" i="15"/>
  <c r="AF7" i="15"/>
  <c r="AD9" i="15"/>
  <c r="AB11" i="15"/>
  <c r="Z13" i="15"/>
  <c r="X15" i="15"/>
  <c r="AI16" i="15"/>
  <c r="AG18" i="15"/>
  <c r="AE20" i="15"/>
  <c r="AC22" i="15"/>
  <c r="AA24" i="15"/>
  <c r="Y26" i="15"/>
  <c r="AJ27" i="15"/>
  <c r="AH29" i="15"/>
  <c r="AF31" i="15"/>
  <c r="AD33" i="15"/>
  <c r="AB35" i="15"/>
  <c r="Z37" i="15"/>
  <c r="X39" i="15"/>
  <c r="AI40" i="15"/>
  <c r="AG42" i="15"/>
  <c r="AE44" i="15"/>
  <c r="AC46" i="15"/>
  <c r="AA48" i="15"/>
  <c r="Y50" i="15"/>
  <c r="AJ51" i="15"/>
  <c r="AH53" i="15"/>
  <c r="AF55" i="15"/>
  <c r="AD57" i="15"/>
  <c r="AB59" i="15"/>
  <c r="Z61" i="15"/>
  <c r="X63" i="15"/>
  <c r="AI64" i="15"/>
  <c r="AG66" i="15"/>
  <c r="AE68" i="15"/>
  <c r="AC70" i="15"/>
  <c r="AA72" i="15"/>
  <c r="Y74" i="15"/>
  <c r="AJ75" i="15"/>
  <c r="AH77" i="15"/>
  <c r="AF79" i="15"/>
  <c r="AD81" i="15"/>
  <c r="AB83" i="15"/>
  <c r="Z85" i="15"/>
  <c r="X87" i="15"/>
  <c r="AI88" i="15"/>
  <c r="AG90" i="15"/>
  <c r="AE92" i="15"/>
  <c r="AC94" i="15"/>
  <c r="AA96" i="15"/>
  <c r="Y98" i="15"/>
  <c r="AJ99" i="15"/>
  <c r="AH101" i="15"/>
  <c r="AF103" i="15"/>
  <c r="AD105" i="15"/>
  <c r="AB107" i="15"/>
  <c r="AG10" i="15"/>
  <c r="Z2" i="15"/>
  <c r="X4" i="15"/>
  <c r="AI5" i="15"/>
  <c r="AG7" i="15"/>
  <c r="AE9" i="15"/>
  <c r="AC11" i="15"/>
  <c r="AA13" i="15"/>
  <c r="Y15" i="15"/>
  <c r="AJ16" i="15"/>
  <c r="AH18" i="15"/>
  <c r="AF20" i="15"/>
  <c r="AD22" i="15"/>
  <c r="AB24" i="15"/>
  <c r="Z26" i="15"/>
  <c r="X28" i="15"/>
  <c r="AI29" i="15"/>
  <c r="AG31" i="15"/>
  <c r="AE33" i="15"/>
  <c r="AC35" i="15"/>
  <c r="AA37" i="15"/>
  <c r="Y39" i="15"/>
  <c r="AJ40" i="15"/>
  <c r="AH42" i="15"/>
  <c r="AF44" i="15"/>
  <c r="AD46" i="15"/>
  <c r="AB48" i="15"/>
  <c r="Z50" i="15"/>
  <c r="X52" i="15"/>
  <c r="AI53" i="15"/>
  <c r="AG55" i="15"/>
  <c r="AE57" i="15"/>
  <c r="AC59" i="15"/>
  <c r="AA61" i="15"/>
  <c r="Y63" i="15"/>
  <c r="AJ64" i="15"/>
  <c r="AH66" i="15"/>
  <c r="AF68" i="15"/>
  <c r="AD70" i="15"/>
  <c r="AB72" i="15"/>
  <c r="Z74" i="15"/>
  <c r="X76" i="15"/>
  <c r="AI77" i="15"/>
  <c r="AG79" i="15"/>
  <c r="AE81" i="15"/>
  <c r="AC83" i="15"/>
  <c r="AA85" i="15"/>
  <c r="Y87" i="15"/>
  <c r="AJ88" i="15"/>
  <c r="AH90" i="15"/>
  <c r="AF92" i="15"/>
  <c r="AD94" i="15"/>
  <c r="AB96" i="15"/>
  <c r="Z98" i="15"/>
  <c r="X100" i="15"/>
  <c r="AI101" i="15"/>
  <c r="AG103" i="15"/>
  <c r="AE105" i="15"/>
  <c r="AC107" i="15"/>
  <c r="AE12" i="15"/>
  <c r="AA2" i="15"/>
  <c r="Y4" i="15"/>
  <c r="AJ5" i="15"/>
  <c r="AH7" i="15"/>
  <c r="AF9" i="15"/>
  <c r="AD11" i="15"/>
  <c r="AB13" i="15"/>
  <c r="Z15" i="15"/>
  <c r="X17" i="15"/>
  <c r="AI18" i="15"/>
  <c r="AG20" i="15"/>
  <c r="AE22" i="15"/>
  <c r="AC24" i="15"/>
  <c r="AA26" i="15"/>
  <c r="Y28" i="15"/>
  <c r="AJ29" i="15"/>
  <c r="AH31" i="15"/>
  <c r="AF33" i="15"/>
  <c r="AD35" i="15"/>
  <c r="AB37" i="15"/>
  <c r="Z39" i="15"/>
  <c r="X41" i="15"/>
  <c r="AI42" i="15"/>
  <c r="AG44" i="15"/>
  <c r="AE46" i="15"/>
  <c r="AC48" i="15"/>
  <c r="AA50" i="15"/>
  <c r="Y52" i="15"/>
  <c r="AJ53" i="15"/>
  <c r="AH55" i="15"/>
  <c r="AF57" i="15"/>
  <c r="AD59" i="15"/>
  <c r="AB61" i="15"/>
  <c r="Z63" i="15"/>
  <c r="X65" i="15"/>
  <c r="AI66" i="15"/>
  <c r="AG68" i="15"/>
  <c r="AE70" i="15"/>
  <c r="AC72" i="15"/>
  <c r="AA74" i="15"/>
  <c r="Y76" i="15"/>
  <c r="AJ77" i="15"/>
  <c r="AH79" i="15"/>
  <c r="AF81" i="15"/>
  <c r="AD83" i="15"/>
  <c r="AB85" i="15"/>
  <c r="Z87" i="15"/>
  <c r="X89" i="15"/>
  <c r="AI90" i="15"/>
  <c r="AG92" i="15"/>
  <c r="AE94" i="15"/>
  <c r="AC96" i="15"/>
  <c r="AA98" i="15"/>
  <c r="Y100" i="15"/>
  <c r="AJ101" i="15"/>
  <c r="AH103" i="15"/>
  <c r="AF105" i="15"/>
  <c r="AD107" i="15"/>
  <c r="AB2" i="15"/>
  <c r="Z4" i="15"/>
  <c r="X6" i="15"/>
  <c r="AI7" i="15"/>
  <c r="AG9" i="15"/>
  <c r="AE11" i="15"/>
  <c r="AC13" i="15"/>
  <c r="AA15" i="15"/>
  <c r="Y17" i="15"/>
  <c r="AJ18" i="15"/>
  <c r="AH20" i="15"/>
  <c r="AF22" i="15"/>
  <c r="AD24" i="15"/>
  <c r="AB26" i="15"/>
  <c r="Z28" i="15"/>
  <c r="X30" i="15"/>
  <c r="AI31" i="15"/>
  <c r="AG33" i="15"/>
  <c r="AE35" i="15"/>
  <c r="AC37" i="15"/>
  <c r="AA39" i="15"/>
  <c r="Y41" i="15"/>
  <c r="AJ42" i="15"/>
  <c r="AH44" i="15"/>
  <c r="AF46" i="15"/>
  <c r="AD48" i="15"/>
  <c r="AB50" i="15"/>
  <c r="Z52" i="15"/>
  <c r="X54" i="15"/>
  <c r="AI55" i="15"/>
  <c r="AG57" i="15"/>
  <c r="AE59" i="15"/>
  <c r="AC61" i="15"/>
  <c r="AA63" i="15"/>
  <c r="Y65" i="15"/>
  <c r="AJ66" i="15"/>
  <c r="AH68" i="15"/>
  <c r="AF70" i="15"/>
  <c r="AD72" i="15"/>
  <c r="AB74" i="15"/>
  <c r="Z76" i="15"/>
  <c r="X78" i="15"/>
  <c r="AI79" i="15"/>
  <c r="AG81" i="15"/>
  <c r="AE83" i="15"/>
  <c r="AC85" i="15"/>
  <c r="AA87" i="15"/>
  <c r="Y89" i="15"/>
  <c r="AJ90" i="15"/>
  <c r="AH92" i="15"/>
  <c r="AF94" i="15"/>
  <c r="AD96" i="15"/>
  <c r="AB98" i="15"/>
  <c r="Z100" i="15"/>
  <c r="X102" i="15"/>
  <c r="AI103" i="15"/>
  <c r="AG105" i="15"/>
  <c r="AE107" i="15"/>
  <c r="AB75" i="15"/>
  <c r="AC2" i="15"/>
  <c r="AA4" i="15"/>
  <c r="Y6" i="15"/>
  <c r="AJ7" i="15"/>
  <c r="AH9" i="15"/>
  <c r="AF11" i="15"/>
  <c r="AD13" i="15"/>
  <c r="AB15" i="15"/>
  <c r="Z17" i="15"/>
  <c r="X19" i="15"/>
  <c r="AI20" i="15"/>
  <c r="AG22" i="15"/>
  <c r="AE24" i="15"/>
  <c r="AC26" i="15"/>
  <c r="AA28" i="15"/>
  <c r="Y30" i="15"/>
  <c r="AJ31" i="15"/>
  <c r="AH33" i="15"/>
  <c r="AF35" i="15"/>
  <c r="AD37" i="15"/>
  <c r="AB39" i="15"/>
  <c r="Z41" i="15"/>
  <c r="X43" i="15"/>
  <c r="AI44" i="15"/>
  <c r="AG46" i="15"/>
  <c r="AE48" i="15"/>
  <c r="AC50" i="15"/>
  <c r="AA52" i="15"/>
  <c r="Y54" i="15"/>
  <c r="AJ55" i="15"/>
  <c r="AH57" i="15"/>
  <c r="AF59" i="15"/>
  <c r="AD61" i="15"/>
  <c r="AB63" i="15"/>
  <c r="Z65" i="15"/>
  <c r="X67" i="15"/>
  <c r="AI68" i="15"/>
  <c r="AG70" i="15"/>
  <c r="AE72" i="15"/>
  <c r="AC74" i="15"/>
  <c r="AA76" i="15"/>
  <c r="Y78" i="15"/>
  <c r="AJ79" i="15"/>
  <c r="AH81" i="15"/>
  <c r="AF83" i="15"/>
  <c r="AD85" i="15"/>
  <c r="AB87" i="15"/>
  <c r="Z89" i="15"/>
  <c r="X91" i="15"/>
  <c r="AI92" i="15"/>
  <c r="AG94" i="15"/>
  <c r="AE96" i="15"/>
  <c r="AC98" i="15"/>
  <c r="AA100" i="15"/>
  <c r="Y102" i="15"/>
  <c r="AJ103" i="15"/>
  <c r="AH105" i="15"/>
  <c r="AF107" i="15"/>
  <c r="Y90" i="15"/>
  <c r="AD2" i="15"/>
  <c r="AB4" i="15"/>
  <c r="Z6" i="15"/>
  <c r="X8" i="15"/>
  <c r="AI9" i="15"/>
  <c r="AG11" i="15"/>
  <c r="AE13" i="15"/>
  <c r="AC15" i="15"/>
  <c r="AA17" i="15"/>
  <c r="Y19" i="15"/>
  <c r="AJ20" i="15"/>
  <c r="AH22" i="15"/>
  <c r="AF24" i="15"/>
  <c r="AD26" i="15"/>
  <c r="AB28" i="15"/>
  <c r="Z30" i="15"/>
  <c r="X32" i="15"/>
  <c r="AI33" i="15"/>
  <c r="AG35" i="15"/>
  <c r="AE37" i="15"/>
  <c r="AC39" i="15"/>
  <c r="AA41" i="15"/>
  <c r="Y43" i="15"/>
  <c r="AJ44" i="15"/>
  <c r="AH46" i="15"/>
  <c r="AF48" i="15"/>
  <c r="AD50" i="15"/>
  <c r="AB52" i="15"/>
  <c r="Z54" i="15"/>
  <c r="X56" i="15"/>
  <c r="AI57" i="15"/>
  <c r="AG59" i="15"/>
  <c r="AE61" i="15"/>
  <c r="AC63" i="15"/>
  <c r="AA65" i="15"/>
  <c r="Y67" i="15"/>
  <c r="AJ68" i="15"/>
  <c r="AH70" i="15"/>
  <c r="AF72" i="15"/>
  <c r="AD74" i="15"/>
  <c r="AB76" i="15"/>
  <c r="Z78" i="15"/>
  <c r="X80" i="15"/>
  <c r="AI81" i="15"/>
  <c r="AG83" i="15"/>
  <c r="AE85" i="15"/>
  <c r="AC87" i="15"/>
  <c r="AA89" i="15"/>
  <c r="Y91" i="15"/>
  <c r="AJ92" i="15"/>
  <c r="AH94" i="15"/>
  <c r="AF96" i="15"/>
  <c r="AD98" i="15"/>
  <c r="AB100" i="15"/>
  <c r="Z102" i="15"/>
  <c r="X104" i="15"/>
  <c r="AI105" i="15"/>
  <c r="AG107" i="15"/>
  <c r="AB3" i="15"/>
  <c r="X31" i="15"/>
  <c r="Y42" i="15"/>
  <c r="AF47" i="15"/>
  <c r="X55" i="15"/>
  <c r="AC62" i="15"/>
  <c r="Y66" i="15"/>
  <c r="AH69" i="15"/>
  <c r="AF71" i="15"/>
  <c r="X79" i="15"/>
  <c r="AA88" i="15"/>
  <c r="AJ91" i="15"/>
  <c r="AD97" i="15"/>
  <c r="AB99" i="15"/>
  <c r="AI104" i="15"/>
  <c r="AD3" i="15"/>
  <c r="AE14" i="15"/>
  <c r="AC16" i="15"/>
  <c r="AA18" i="15"/>
  <c r="Y20" i="15"/>
  <c r="AJ21" i="15"/>
  <c r="AD27" i="15"/>
  <c r="AB29" i="15"/>
  <c r="Z31" i="15"/>
  <c r="X33" i="15"/>
  <c r="AI34" i="15"/>
  <c r="AG36" i="15"/>
  <c r="AE2" i="15"/>
  <c r="AC4" i="15"/>
  <c r="AA6" i="15"/>
  <c r="Y8" i="15"/>
  <c r="AJ9" i="15"/>
  <c r="AH11" i="15"/>
  <c r="AF13" i="15"/>
  <c r="AD15" i="15"/>
  <c r="AB17" i="15"/>
  <c r="Z19" i="15"/>
  <c r="X21" i="15"/>
  <c r="AI22" i="15"/>
  <c r="AG24" i="15"/>
  <c r="AE26" i="15"/>
  <c r="AC28" i="15"/>
  <c r="AA30" i="15"/>
  <c r="Y32" i="15"/>
  <c r="AJ33" i="15"/>
  <c r="AH35" i="15"/>
  <c r="AF37" i="15"/>
  <c r="AD39" i="15"/>
  <c r="AB41" i="15"/>
  <c r="Z43" i="15"/>
  <c r="X45" i="15"/>
  <c r="AI46" i="15"/>
  <c r="AG48" i="15"/>
  <c r="AE50" i="15"/>
  <c r="AC52" i="15"/>
  <c r="AA54" i="15"/>
  <c r="Y56" i="15"/>
  <c r="AJ57" i="15"/>
  <c r="AH59" i="15"/>
  <c r="AF61" i="15"/>
  <c r="AD63" i="15"/>
  <c r="AB65" i="15"/>
  <c r="Z67" i="15"/>
  <c r="X69" i="15"/>
  <c r="AI70" i="15"/>
  <c r="AG72" i="15"/>
  <c r="AE74" i="15"/>
  <c r="AC76" i="15"/>
  <c r="AA78" i="15"/>
  <c r="Y80" i="15"/>
  <c r="AJ81" i="15"/>
  <c r="AH83" i="15"/>
  <c r="AF85" i="15"/>
  <c r="AD87" i="15"/>
  <c r="AB89" i="15"/>
  <c r="Z91" i="15"/>
  <c r="X93" i="15"/>
  <c r="AI94" i="15"/>
  <c r="AG96" i="15"/>
  <c r="AE98" i="15"/>
  <c r="AC100" i="15"/>
  <c r="AA102" i="15"/>
  <c r="Y104" i="15"/>
  <c r="AJ105" i="15"/>
  <c r="AH107" i="15"/>
  <c r="AI32" i="15"/>
  <c r="AF2" i="15"/>
  <c r="AD4" i="15"/>
  <c r="AB6" i="15"/>
  <c r="Z8" i="15"/>
  <c r="X10" i="15"/>
  <c r="AI11" i="15"/>
  <c r="AG13" i="15"/>
  <c r="AE15" i="15"/>
  <c r="AC17" i="15"/>
  <c r="AA19" i="15"/>
  <c r="Y21" i="15"/>
  <c r="AJ22" i="15"/>
  <c r="AH24" i="15"/>
  <c r="AF26" i="15"/>
  <c r="AD28" i="15"/>
  <c r="AB30" i="15"/>
  <c r="Z32" i="15"/>
  <c r="X34" i="15"/>
  <c r="AI35" i="15"/>
  <c r="AG37" i="15"/>
  <c r="AE39" i="15"/>
  <c r="AC41" i="15"/>
  <c r="AA43" i="15"/>
  <c r="Y45" i="15"/>
  <c r="AJ46" i="15"/>
  <c r="AH48" i="15"/>
  <c r="AF50" i="15"/>
  <c r="AD52" i="15"/>
  <c r="AB54" i="15"/>
  <c r="Z56" i="15"/>
  <c r="X58" i="15"/>
  <c r="AI59" i="15"/>
  <c r="AG61" i="15"/>
  <c r="AE63" i="15"/>
  <c r="AC65" i="15"/>
  <c r="AA67" i="15"/>
  <c r="Y69" i="15"/>
  <c r="AJ70" i="15"/>
  <c r="AH72" i="15"/>
  <c r="AF74" i="15"/>
  <c r="AD76" i="15"/>
  <c r="AB78" i="15"/>
  <c r="Z80" i="15"/>
  <c r="X82" i="15"/>
  <c r="AI83" i="15"/>
  <c r="AG85" i="15"/>
  <c r="AE87" i="15"/>
  <c r="AC89" i="15"/>
  <c r="AA91" i="15"/>
  <c r="Y93" i="15"/>
  <c r="AJ94" i="15"/>
  <c r="AH96" i="15"/>
  <c r="AF98" i="15"/>
  <c r="AD100" i="15"/>
  <c r="AB102" i="15"/>
  <c r="Z104" i="15"/>
  <c r="X106" i="15"/>
  <c r="AI107" i="15"/>
  <c r="AC14" i="15"/>
  <c r="AG2" i="15"/>
  <c r="AE4" i="15"/>
  <c r="AC6" i="15"/>
  <c r="AA8" i="15"/>
  <c r="Y10" i="15"/>
  <c r="AJ11" i="15"/>
  <c r="AH13" i="15"/>
  <c r="AF15" i="15"/>
  <c r="AD17" i="15"/>
  <c r="AB19" i="15"/>
  <c r="Z21" i="15"/>
  <c r="X23" i="15"/>
  <c r="AI24" i="15"/>
  <c r="AG26" i="15"/>
  <c r="AE28" i="15"/>
  <c r="AC30" i="15"/>
  <c r="AA32" i="15"/>
  <c r="Y34" i="15"/>
  <c r="AJ35" i="15"/>
  <c r="AH37" i="15"/>
  <c r="AF39" i="15"/>
  <c r="AD41" i="15"/>
  <c r="AB43" i="15"/>
  <c r="Z45" i="15"/>
  <c r="X47" i="15"/>
  <c r="AI48" i="15"/>
  <c r="AG50" i="15"/>
  <c r="AE52" i="15"/>
  <c r="AC54" i="15"/>
  <c r="AA56" i="15"/>
  <c r="Y58" i="15"/>
  <c r="AJ59" i="15"/>
  <c r="AH61" i="15"/>
  <c r="AF63" i="15"/>
  <c r="AD65" i="15"/>
  <c r="AB67" i="15"/>
  <c r="Z69" i="15"/>
  <c r="X71" i="15"/>
  <c r="AI72" i="15"/>
  <c r="AG74" i="15"/>
  <c r="AE76" i="15"/>
  <c r="AC78" i="15"/>
  <c r="AA80" i="15"/>
  <c r="Y82" i="15"/>
  <c r="AJ83" i="15"/>
  <c r="AH85" i="15"/>
  <c r="AF87" i="15"/>
  <c r="AD89" i="15"/>
  <c r="AB91" i="15"/>
  <c r="Z93" i="15"/>
  <c r="X95" i="15"/>
  <c r="AI96" i="15"/>
  <c r="AG98" i="15"/>
  <c r="AE100" i="15"/>
  <c r="AC102" i="15"/>
  <c r="AA104" i="15"/>
  <c r="Y106" i="15"/>
  <c r="AJ107" i="15"/>
  <c r="AH2" i="15"/>
  <c r="AF4" i="15"/>
  <c r="AD6" i="15"/>
  <c r="AB8" i="15"/>
  <c r="Z10" i="15"/>
  <c r="X12" i="15"/>
  <c r="AI13" i="15"/>
  <c r="AG15" i="15"/>
  <c r="AE17" i="15"/>
  <c r="AC19" i="15"/>
  <c r="AA21" i="15"/>
  <c r="Y23" i="15"/>
  <c r="AJ24" i="15"/>
  <c r="AH26" i="15"/>
  <c r="AF28" i="15"/>
  <c r="AD30" i="15"/>
  <c r="AB32" i="15"/>
  <c r="Z34" i="15"/>
  <c r="X36" i="15"/>
  <c r="AI37" i="15"/>
  <c r="AG39" i="15"/>
  <c r="AE41" i="15"/>
  <c r="AC43" i="15"/>
  <c r="AA45" i="15"/>
  <c r="Y47" i="15"/>
  <c r="AJ48" i="15"/>
  <c r="AH50" i="15"/>
  <c r="AF52" i="15"/>
  <c r="AD54" i="15"/>
  <c r="AB56" i="15"/>
  <c r="Z58" i="15"/>
  <c r="X60" i="15"/>
  <c r="AI61" i="15"/>
  <c r="AG63" i="15"/>
  <c r="AE65" i="15"/>
  <c r="AC67" i="15"/>
  <c r="AA69" i="15"/>
  <c r="Y71" i="15"/>
  <c r="AJ72" i="15"/>
  <c r="AH74" i="15"/>
  <c r="AF76" i="15"/>
  <c r="AD78" i="15"/>
  <c r="AB80" i="15"/>
  <c r="Z82" i="15"/>
  <c r="X84" i="15"/>
  <c r="AI85" i="15"/>
  <c r="AG87" i="15"/>
  <c r="AE89" i="15"/>
  <c r="AC91" i="15"/>
  <c r="AA93" i="15"/>
  <c r="Y95" i="15"/>
  <c r="AJ96" i="15"/>
  <c r="AH98" i="15"/>
  <c r="AF100" i="15"/>
  <c r="AD102" i="15"/>
  <c r="AB104" i="15"/>
  <c r="Z106" i="15"/>
  <c r="Z77" i="15"/>
  <c r="AI2" i="15"/>
  <c r="AG4" i="15"/>
  <c r="AE6" i="15"/>
  <c r="AC8" i="15"/>
  <c r="AA10" i="15"/>
  <c r="Y12" i="15"/>
  <c r="AJ13" i="15"/>
  <c r="AH15" i="15"/>
  <c r="AF17" i="15"/>
  <c r="AD19" i="15"/>
  <c r="AB21" i="15"/>
  <c r="Z23" i="15"/>
  <c r="X25" i="15"/>
  <c r="AI26" i="15"/>
  <c r="AG28" i="15"/>
  <c r="AE30" i="15"/>
  <c r="AC32" i="15"/>
  <c r="AA34" i="15"/>
  <c r="Y36" i="15"/>
  <c r="AJ37" i="15"/>
  <c r="AH39" i="15"/>
  <c r="AF41" i="15"/>
  <c r="AD43" i="15"/>
  <c r="AB45" i="15"/>
  <c r="Z47" i="15"/>
  <c r="X49" i="15"/>
  <c r="AI50" i="15"/>
  <c r="AG52" i="15"/>
  <c r="AE54" i="15"/>
  <c r="AC56" i="15"/>
  <c r="AA58" i="15"/>
  <c r="Y60" i="15"/>
  <c r="AJ61" i="15"/>
  <c r="AH63" i="15"/>
  <c r="AF65" i="15"/>
  <c r="AD67" i="15"/>
  <c r="AB69" i="15"/>
  <c r="Z71" i="15"/>
  <c r="X73" i="15"/>
  <c r="AI74" i="15"/>
  <c r="AG76" i="15"/>
  <c r="AE78" i="15"/>
  <c r="AC80" i="15"/>
  <c r="AA82" i="15"/>
  <c r="Y84" i="15"/>
  <c r="AJ85" i="15"/>
  <c r="AH87" i="15"/>
  <c r="AF89" i="15"/>
  <c r="AD91" i="15"/>
  <c r="AB93" i="15"/>
  <c r="Z95" i="15"/>
  <c r="X97" i="15"/>
  <c r="AI98" i="15"/>
  <c r="AG100" i="15"/>
  <c r="AE102" i="15"/>
  <c r="AC104" i="15"/>
  <c r="AA106" i="15"/>
  <c r="AJ2" i="15"/>
  <c r="AH4" i="15"/>
  <c r="AF6" i="15"/>
  <c r="AD8" i="15"/>
  <c r="AB10" i="15"/>
  <c r="Z12" i="15"/>
  <c r="X14" i="15"/>
  <c r="AI15" i="15"/>
  <c r="AG17" i="15"/>
  <c r="AE19" i="15"/>
  <c r="AC21" i="15"/>
  <c r="AA23" i="15"/>
  <c r="Y25" i="15"/>
  <c r="AJ26" i="15"/>
  <c r="AH28" i="15"/>
  <c r="AF30" i="15"/>
  <c r="AD32" i="15"/>
  <c r="AB34" i="15"/>
  <c r="Z36" i="15"/>
  <c r="X38" i="15"/>
  <c r="AI39" i="15"/>
  <c r="AG41" i="15"/>
  <c r="AE43" i="15"/>
  <c r="AC45" i="15"/>
  <c r="AA47" i="15"/>
  <c r="Y49" i="15"/>
  <c r="AJ50" i="15"/>
  <c r="AH52" i="15"/>
  <c r="AF54" i="15"/>
  <c r="AD56" i="15"/>
  <c r="AB58" i="15"/>
  <c r="Z60" i="15"/>
  <c r="X62" i="15"/>
  <c r="AI63" i="15"/>
  <c r="AG65" i="15"/>
  <c r="AE67" i="15"/>
  <c r="AC69" i="15"/>
  <c r="AA71" i="15"/>
  <c r="Y73" i="15"/>
  <c r="AJ74" i="15"/>
  <c r="AH76" i="15"/>
  <c r="AF78" i="15"/>
  <c r="AD80" i="15"/>
  <c r="AB82" i="15"/>
  <c r="Z84" i="15"/>
  <c r="X86" i="15"/>
  <c r="AI87" i="15"/>
  <c r="AG89" i="15"/>
  <c r="AE91" i="15"/>
  <c r="AC93" i="15"/>
  <c r="AA95" i="15"/>
  <c r="Y97" i="15"/>
  <c r="AJ98" i="15"/>
  <c r="AH100" i="15"/>
  <c r="AF102" i="15"/>
  <c r="AD104" i="15"/>
  <c r="AB106" i="15"/>
  <c r="AE84" i="15"/>
  <c r="X3" i="15"/>
  <c r="AI4" i="15"/>
  <c r="AG6" i="15"/>
  <c r="AE8" i="15"/>
  <c r="AC10" i="15"/>
  <c r="AA12" i="15"/>
  <c r="Y14" i="15"/>
  <c r="AJ15" i="15"/>
  <c r="AH17" i="15"/>
  <c r="AF19" i="15"/>
  <c r="AD21" i="15"/>
  <c r="AB23" i="15"/>
  <c r="Z25" i="15"/>
  <c r="X27" i="15"/>
  <c r="AI28" i="15"/>
  <c r="AG30" i="15"/>
  <c r="AE32" i="15"/>
  <c r="AC34" i="15"/>
  <c r="AA36" i="15"/>
  <c r="Y38" i="15"/>
  <c r="AJ39" i="15"/>
  <c r="AH41" i="15"/>
  <c r="AF43" i="15"/>
  <c r="AD45" i="15"/>
  <c r="AB47" i="15"/>
  <c r="Z49" i="15"/>
  <c r="X51" i="15"/>
  <c r="AI52" i="15"/>
  <c r="AG54" i="15"/>
  <c r="AE56" i="15"/>
  <c r="AC58" i="15"/>
  <c r="AA60" i="15"/>
  <c r="Y62" i="15"/>
  <c r="AJ63" i="15"/>
  <c r="AH65" i="15"/>
  <c r="AF67" i="15"/>
  <c r="AD69" i="15"/>
  <c r="AB71" i="15"/>
  <c r="Z73" i="15"/>
  <c r="X75" i="15"/>
  <c r="AI76" i="15"/>
  <c r="AG78" i="15"/>
  <c r="AE80" i="15"/>
  <c r="AC82" i="15"/>
  <c r="AA84" i="15"/>
  <c r="Y86" i="15"/>
  <c r="AJ87" i="15"/>
  <c r="AH89" i="15"/>
  <c r="AF91" i="15"/>
  <c r="AD93" i="15"/>
  <c r="AB95" i="15"/>
  <c r="Z97" i="15"/>
  <c r="X99" i="15"/>
  <c r="AI100" i="15"/>
  <c r="AG102" i="15"/>
  <c r="AE104" i="15"/>
  <c r="AC106" i="15"/>
  <c r="Y3" i="15"/>
  <c r="AJ4" i="15"/>
  <c r="AH6" i="15"/>
  <c r="AF8" i="15"/>
  <c r="AD10" i="15"/>
  <c r="AB12" i="15"/>
  <c r="Z14" i="15"/>
  <c r="X16" i="15"/>
  <c r="AI17" i="15"/>
  <c r="AG19" i="15"/>
  <c r="AE21" i="15"/>
  <c r="AC23" i="15"/>
  <c r="AA25" i="15"/>
  <c r="Y27" i="15"/>
  <c r="AJ28" i="15"/>
  <c r="AH30" i="15"/>
  <c r="AF32" i="15"/>
  <c r="AD34" i="15"/>
  <c r="AB36" i="15"/>
  <c r="Z38" i="15"/>
  <c r="X40" i="15"/>
  <c r="AI41" i="15"/>
  <c r="AG43" i="15"/>
  <c r="AE45" i="15"/>
  <c r="AC47" i="15"/>
  <c r="AA49" i="15"/>
  <c r="Y51" i="15"/>
  <c r="AJ52" i="15"/>
  <c r="AH54" i="15"/>
  <c r="AF56" i="15"/>
  <c r="AD58" i="15"/>
  <c r="AB60" i="15"/>
  <c r="Z62" i="15"/>
  <c r="X64" i="15"/>
  <c r="AI65" i="15"/>
  <c r="AG67" i="15"/>
  <c r="AE69" i="15"/>
  <c r="AC71" i="15"/>
  <c r="AA73" i="15"/>
  <c r="Y75" i="15"/>
  <c r="AJ76" i="15"/>
  <c r="AH78" i="15"/>
  <c r="AF80" i="15"/>
  <c r="AD82" i="15"/>
  <c r="AB84" i="15"/>
  <c r="Z86" i="15"/>
  <c r="X88" i="15"/>
  <c r="AI89" i="15"/>
  <c r="AG91" i="15"/>
  <c r="AE93" i="15"/>
  <c r="AC95" i="15"/>
  <c r="AA97" i="15"/>
  <c r="Y99" i="15"/>
  <c r="AJ100" i="15"/>
  <c r="AH102" i="15"/>
  <c r="AF104" i="15"/>
  <c r="AD106" i="15"/>
  <c r="AI8" i="15"/>
  <c r="AB27" i="15"/>
  <c r="AC38" i="15"/>
  <c r="AD49" i="15"/>
  <c r="AG58" i="15"/>
  <c r="AJ67" i="15"/>
  <c r="AG82" i="15"/>
  <c r="AH93" i="15"/>
  <c r="X103" i="15"/>
  <c r="Z3" i="15"/>
  <c r="X5" i="15"/>
  <c r="AI6" i="15"/>
  <c r="AG8" i="15"/>
  <c r="AE10" i="15"/>
  <c r="AC12" i="15"/>
  <c r="AA14" i="15"/>
  <c r="Y16" i="15"/>
  <c r="AJ17" i="15"/>
  <c r="AH19" i="15"/>
  <c r="AF21" i="15"/>
  <c r="AD23" i="15"/>
  <c r="AB25" i="15"/>
  <c r="Z27" i="15"/>
  <c r="X29" i="15"/>
  <c r="AI30" i="15"/>
  <c r="AG32" i="15"/>
  <c r="AE34" i="15"/>
  <c r="AC36" i="15"/>
  <c r="AA38" i="15"/>
  <c r="Y40" i="15"/>
  <c r="AJ41" i="15"/>
  <c r="AH43" i="15"/>
  <c r="AF45" i="15"/>
  <c r="AD47" i="15"/>
  <c r="AB49" i="15"/>
  <c r="Z51" i="15"/>
  <c r="X53" i="15"/>
  <c r="AI54" i="15"/>
  <c r="AG56" i="15"/>
  <c r="AE58" i="15"/>
  <c r="AC60" i="15"/>
  <c r="AA62" i="15"/>
  <c r="Y64" i="15"/>
  <c r="AJ65" i="15"/>
  <c r="AH67" i="15"/>
  <c r="AF69" i="15"/>
  <c r="AD71" i="15"/>
  <c r="AB73" i="15"/>
  <c r="Z75" i="15"/>
  <c r="X77" i="15"/>
  <c r="AI78" i="15"/>
  <c r="AG80" i="15"/>
  <c r="AE82" i="15"/>
  <c r="AC84" i="15"/>
  <c r="AA86" i="15"/>
  <c r="Y88" i="15"/>
  <c r="AJ89" i="15"/>
  <c r="AH91" i="15"/>
  <c r="AF93" i="15"/>
  <c r="AD95" i="15"/>
  <c r="AB97" i="15"/>
  <c r="Z99" i="15"/>
  <c r="X101" i="15"/>
  <c r="AI102" i="15"/>
  <c r="AG104" i="15"/>
  <c r="AE106" i="15"/>
  <c r="AA16" i="15"/>
  <c r="AA3" i="15"/>
  <c r="Y5" i="15"/>
  <c r="AJ6" i="15"/>
  <c r="AH8" i="15"/>
  <c r="AF10" i="15"/>
  <c r="AD12" i="15"/>
  <c r="AB14" i="15"/>
  <c r="Z16" i="15"/>
  <c r="X18" i="15"/>
  <c r="AI19" i="15"/>
  <c r="AG21" i="15"/>
  <c r="AE23" i="15"/>
  <c r="AC25" i="15"/>
  <c r="AA27" i="15"/>
  <c r="Y29" i="15"/>
  <c r="AJ30" i="15"/>
  <c r="AH32" i="15"/>
  <c r="AF34" i="15"/>
  <c r="AD36" i="15"/>
  <c r="AB38" i="15"/>
  <c r="Z40" i="15"/>
  <c r="X42" i="15"/>
  <c r="AI43" i="15"/>
  <c r="AG45" i="15"/>
  <c r="AE47" i="15"/>
  <c r="AC49" i="15"/>
  <c r="AA51" i="15"/>
  <c r="Y53" i="15"/>
  <c r="AJ54" i="15"/>
  <c r="AH56" i="15"/>
  <c r="AF58" i="15"/>
  <c r="AD60" i="15"/>
  <c r="AB62" i="15"/>
  <c r="Z64" i="15"/>
  <c r="X66" i="15"/>
  <c r="AI67" i="15"/>
  <c r="AG69" i="15"/>
  <c r="AE71" i="15"/>
  <c r="AC73" i="15"/>
  <c r="AA75" i="15"/>
  <c r="Y77" i="15"/>
  <c r="AJ78" i="15"/>
  <c r="AH80" i="15"/>
  <c r="AF82" i="15"/>
  <c r="AD84" i="15"/>
  <c r="AB86" i="15"/>
  <c r="Z88" i="15"/>
  <c r="X90" i="15"/>
  <c r="AI91" i="15"/>
  <c r="AG93" i="15"/>
  <c r="AE95" i="15"/>
  <c r="AC97" i="15"/>
  <c r="AA99" i="15"/>
  <c r="Y101" i="15"/>
  <c r="AJ102" i="15"/>
  <c r="AH104" i="15"/>
  <c r="AF106" i="15"/>
  <c r="X7" i="15"/>
  <c r="Z53" i="15"/>
  <c r="AI80" i="15"/>
  <c r="AG106" i="15"/>
  <c r="AC3" i="15"/>
  <c r="AA5" i="15"/>
  <c r="Y7" i="15"/>
  <c r="AJ8" i="15"/>
  <c r="AH10" i="15"/>
  <c r="AF12" i="15"/>
  <c r="AD14" i="15"/>
  <c r="AB16" i="15"/>
  <c r="Z18" i="15"/>
  <c r="X20" i="15"/>
  <c r="AI21" i="15"/>
  <c r="AG23" i="15"/>
  <c r="AE25" i="15"/>
  <c r="AC27" i="15"/>
  <c r="AA29" i="15"/>
  <c r="Y31" i="15"/>
  <c r="AJ32" i="15"/>
  <c r="AH34" i="15"/>
  <c r="AF36" i="15"/>
  <c r="AD38" i="15"/>
  <c r="AB40" i="15"/>
  <c r="Z42" i="15"/>
  <c r="X44" i="15"/>
  <c r="AI45" i="15"/>
  <c r="AG47" i="15"/>
  <c r="AE49" i="15"/>
  <c r="AC51" i="15"/>
  <c r="AA53" i="15"/>
  <c r="Y55" i="15"/>
  <c r="AJ56" i="15"/>
  <c r="AH58" i="15"/>
  <c r="AF60" i="15"/>
  <c r="AD62" i="15"/>
  <c r="AB64" i="15"/>
  <c r="Z66" i="15"/>
  <c r="X68" i="15"/>
  <c r="AI69" i="15"/>
  <c r="AG71" i="15"/>
  <c r="AE73" i="15"/>
  <c r="AC75" i="15"/>
  <c r="AA77" i="15"/>
  <c r="Y79" i="15"/>
  <c r="AJ80" i="15"/>
  <c r="AH82" i="15"/>
  <c r="AF84" i="15"/>
  <c r="AD86" i="15"/>
  <c r="AB88" i="15"/>
  <c r="Z90" i="15"/>
  <c r="X92" i="15"/>
  <c r="AI93" i="15"/>
  <c r="AG95" i="15"/>
  <c r="AE97" i="15"/>
  <c r="AC99" i="15"/>
  <c r="AA101" i="15"/>
  <c r="Y103" i="15"/>
  <c r="AJ104" i="15"/>
  <c r="AH106" i="15"/>
  <c r="AE3" i="15"/>
  <c r="AC5" i="15"/>
  <c r="AA7" i="15"/>
  <c r="Y9" i="15"/>
  <c r="AJ10" i="15"/>
  <c r="AH12" i="15"/>
  <c r="AF14" i="15"/>
  <c r="AD16" i="15"/>
  <c r="AB18" i="15"/>
  <c r="Z20" i="15"/>
  <c r="X22" i="15"/>
  <c r="AI23" i="15"/>
  <c r="AG25" i="15"/>
  <c r="AE27" i="15"/>
  <c r="AC29" i="15"/>
  <c r="AA31" i="15"/>
  <c r="Y33" i="15"/>
  <c r="AJ34" i="15"/>
  <c r="AH36" i="15"/>
  <c r="AF38" i="15"/>
  <c r="AD40" i="15"/>
  <c r="AB42" i="15"/>
  <c r="Z44" i="15"/>
  <c r="X46" i="15"/>
  <c r="AI47" i="15"/>
  <c r="AG49" i="15"/>
  <c r="AE51" i="15"/>
  <c r="AC53" i="15"/>
  <c r="AA55" i="15"/>
  <c r="Y57" i="15"/>
  <c r="AJ58" i="15"/>
  <c r="AH60" i="15"/>
  <c r="AF62" i="15"/>
  <c r="AD64" i="15"/>
  <c r="AB66" i="15"/>
  <c r="Z68" i="15"/>
  <c r="X70" i="15"/>
  <c r="AI71" i="15"/>
  <c r="AG73" i="15"/>
  <c r="AE75" i="15"/>
  <c r="AC77" i="15"/>
  <c r="AA79" i="15"/>
  <c r="Y81" i="15"/>
  <c r="AJ82" i="15"/>
  <c r="AH84" i="15"/>
  <c r="AF86" i="15"/>
  <c r="AD88" i="15"/>
  <c r="AB90" i="15"/>
  <c r="Z92" i="15"/>
  <c r="X94" i="15"/>
  <c r="AI95" i="15"/>
  <c r="AG97" i="15"/>
  <c r="AE99" i="15"/>
  <c r="AC101" i="15"/>
  <c r="AA103" i="15"/>
  <c r="Y105" i="15"/>
  <c r="AJ106" i="15"/>
  <c r="AF3" i="15"/>
  <c r="AD5" i="15"/>
  <c r="AB7" i="15"/>
  <c r="Z9" i="15"/>
  <c r="X11" i="15"/>
  <c r="AI12" i="15"/>
  <c r="AG14" i="15"/>
  <c r="AE16" i="15"/>
  <c r="AC18" i="15"/>
  <c r="AA20" i="15"/>
  <c r="Y22" i="15"/>
  <c r="AJ23" i="15"/>
  <c r="AH25" i="15"/>
  <c r="AF27" i="15"/>
  <c r="AD29" i="15"/>
  <c r="AB31" i="15"/>
  <c r="Z33" i="15"/>
  <c r="X35" i="15"/>
  <c r="AI36" i="15"/>
  <c r="AG38" i="15"/>
  <c r="AE40" i="15"/>
  <c r="AC42" i="15"/>
  <c r="AA44" i="15"/>
  <c r="Y46" i="15"/>
  <c r="AJ47" i="15"/>
  <c r="AH49" i="15"/>
  <c r="AF51" i="15"/>
  <c r="AD53" i="15"/>
  <c r="AB55" i="15"/>
  <c r="Z57" i="15"/>
  <c r="X59" i="15"/>
  <c r="AI60" i="15"/>
  <c r="AG62" i="15"/>
  <c r="AE64" i="15"/>
  <c r="AC66" i="15"/>
  <c r="AA68" i="15"/>
  <c r="Y70" i="15"/>
  <c r="AJ71" i="15"/>
  <c r="AH73" i="15"/>
  <c r="AF75" i="15"/>
  <c r="AD77" i="15"/>
  <c r="AB79" i="15"/>
  <c r="Z81" i="15"/>
  <c r="X83" i="15"/>
  <c r="AI84" i="15"/>
  <c r="AG86" i="15"/>
  <c r="AE88" i="15"/>
  <c r="AC90" i="15"/>
  <c r="AA92" i="15"/>
  <c r="Y94" i="15"/>
  <c r="AJ95" i="15"/>
  <c r="AH97" i="15"/>
  <c r="AF99" i="15"/>
  <c r="AD101" i="15"/>
  <c r="AB103" i="15"/>
  <c r="Z105" i="15"/>
  <c r="X107" i="15"/>
  <c r="AG3" i="15"/>
  <c r="Y35" i="15"/>
  <c r="AI58" i="15"/>
  <c r="X81" i="15"/>
  <c r="Z103" i="15"/>
  <c r="Y107" i="15"/>
  <c r="Y92" i="15"/>
  <c r="Z70" i="15"/>
  <c r="AB5" i="15"/>
  <c r="AJ36" i="15"/>
  <c r="Y59" i="15"/>
  <c r="AA81" i="15"/>
  <c r="AC103" i="15"/>
  <c r="AJ84" i="15"/>
  <c r="AF88" i="15"/>
  <c r="AH14" i="15"/>
  <c r="AE5" i="15"/>
  <c r="AE38" i="15"/>
  <c r="AG60" i="15"/>
  <c r="AI82" i="15"/>
  <c r="X105" i="15"/>
  <c r="AF40" i="15"/>
  <c r="Z7" i="15"/>
  <c r="AH38" i="15"/>
  <c r="AJ60" i="15"/>
  <c r="Y83" i="15"/>
  <c r="AA105" i="15"/>
  <c r="AH62" i="15"/>
  <c r="AB68" i="15"/>
  <c r="AC7" i="15"/>
  <c r="AC40" i="15"/>
  <c r="AE62" i="15"/>
  <c r="AG84" i="15"/>
  <c r="AI106" i="15"/>
  <c r="AJ69" i="15"/>
  <c r="X9" i="15"/>
  <c r="AG12" i="15"/>
  <c r="AF16" i="15"/>
  <c r="AA9" i="15"/>
  <c r="AA42" i="15"/>
  <c r="AC64" i="15"/>
  <c r="AE86" i="15"/>
  <c r="AD66" i="15"/>
  <c r="AD90" i="15"/>
  <c r="AD18" i="15"/>
  <c r="AI10" i="15"/>
  <c r="AD42" i="15"/>
  <c r="AF64" i="15"/>
  <c r="AH86" i="15"/>
  <c r="Y11" i="15"/>
  <c r="Y44" i="15"/>
  <c r="AA66" i="15"/>
  <c r="AC88" i="15"/>
  <c r="AB44" i="15"/>
  <c r="Z46" i="15"/>
  <c r="X48" i="15"/>
  <c r="AJ12" i="15"/>
  <c r="AJ45" i="15"/>
  <c r="Y68" i="15"/>
  <c r="AA90" i="15"/>
  <c r="AH47" i="15"/>
  <c r="X72" i="15"/>
  <c r="AB92" i="15"/>
  <c r="AB20" i="15"/>
  <c r="AF49" i="15"/>
  <c r="AH71" i="15"/>
  <c r="AJ93" i="15"/>
  <c r="Z22" i="15"/>
  <c r="AI49" i="15"/>
  <c r="Z94" i="15"/>
  <c r="AH23" i="15"/>
  <c r="AD51" i="15"/>
  <c r="AF73" i="15"/>
  <c r="AH95" i="15"/>
  <c r="X24" i="15"/>
  <c r="AG51" i="15"/>
  <c r="AI73" i="15"/>
  <c r="X96" i="15"/>
  <c r="AF25" i="15"/>
  <c r="AB53" i="15"/>
  <c r="AD75" i="15"/>
  <c r="AF97" i="15"/>
  <c r="AI25" i="15"/>
  <c r="AE53" i="15"/>
  <c r="AG75" i="15"/>
  <c r="AI97" i="15"/>
  <c r="AG27" i="15"/>
  <c r="Z55" i="15"/>
  <c r="AB77" i="15"/>
  <c r="AD99" i="15"/>
  <c r="AE29" i="15"/>
  <c r="AE77" i="15"/>
  <c r="AG99" i="15"/>
  <c r="X57" i="15"/>
  <c r="AA57" i="15"/>
  <c r="AC55" i="15"/>
  <c r="AC31" i="15"/>
  <c r="Z79" i="15"/>
  <c r="AB101" i="15"/>
  <c r="AA33" i="15"/>
  <c r="AC79" i="15"/>
  <c r="AE101" i="15"/>
  <c r="C21" i="4"/>
  <c r="C22" i="4"/>
  <c r="C20" i="4"/>
  <c r="X1" i="15" l="1"/>
  <c r="P1" i="15" l="1"/>
  <c r="C17" i="4"/>
  <c r="K18" i="4"/>
  <c r="J15" i="4"/>
  <c r="J14" i="4"/>
  <c r="K17" i="4" s="1"/>
  <c r="J13" i="4"/>
  <c r="I11" i="4"/>
  <c r="C18" i="4"/>
  <c r="C16" i="4"/>
  <c r="C12" i="4"/>
  <c r="AK1" i="15" l="1"/>
  <c r="C19" i="4"/>
  <c r="B23" i="5" l="1"/>
  <c r="C23" i="5"/>
  <c r="D23" i="5"/>
  <c r="E23" i="5"/>
  <c r="F23" i="5"/>
  <c r="G23" i="5"/>
  <c r="H23" i="5"/>
  <c r="B24" i="5"/>
  <c r="C24" i="5"/>
  <c r="D24" i="5"/>
  <c r="E24" i="5"/>
  <c r="F24" i="5"/>
  <c r="G24" i="5"/>
  <c r="H24" i="5"/>
  <c r="B25" i="5"/>
  <c r="C25" i="5"/>
  <c r="D25" i="5"/>
  <c r="E25" i="5"/>
  <c r="F25" i="5"/>
  <c r="G25" i="5"/>
  <c r="H25" i="5"/>
  <c r="B26" i="5"/>
  <c r="C26" i="5"/>
  <c r="D26" i="5"/>
  <c r="E26" i="5"/>
  <c r="F26" i="5"/>
  <c r="G26" i="5"/>
  <c r="H26" i="5"/>
  <c r="B27" i="5"/>
  <c r="C27" i="5"/>
  <c r="D27" i="5"/>
  <c r="E27" i="5"/>
  <c r="F27" i="5"/>
  <c r="G27" i="5"/>
  <c r="H27" i="5"/>
  <c r="B28" i="5"/>
  <c r="C28" i="5"/>
  <c r="D28" i="5"/>
  <c r="E28" i="5"/>
  <c r="F28" i="5"/>
  <c r="G28" i="5"/>
  <c r="H28" i="5"/>
  <c r="C22" i="5"/>
  <c r="D22" i="5"/>
  <c r="E22" i="5"/>
  <c r="F22" i="5"/>
  <c r="G22" i="5"/>
  <c r="H22" i="5"/>
  <c r="B22" i="5"/>
  <c r="C12" i="5"/>
  <c r="D12" i="5" l="1"/>
  <c r="E12" i="5"/>
  <c r="F12" i="5"/>
  <c r="G12" i="5"/>
  <c r="H12" i="5"/>
  <c r="C13" i="5"/>
  <c r="D13" i="5"/>
  <c r="E13" i="5"/>
  <c r="F13" i="5"/>
  <c r="G13" i="5"/>
  <c r="H13" i="5"/>
  <c r="C14" i="5"/>
  <c r="D14" i="5"/>
  <c r="E14" i="5"/>
  <c r="F14" i="5"/>
  <c r="G14" i="5"/>
  <c r="H14" i="5"/>
  <c r="C15" i="5"/>
  <c r="D15" i="5"/>
  <c r="E15" i="5"/>
  <c r="F15" i="5"/>
  <c r="G15" i="5"/>
  <c r="H15" i="5"/>
  <c r="C16" i="5"/>
  <c r="D16" i="5"/>
  <c r="E16" i="5"/>
  <c r="F16" i="5"/>
  <c r="G16" i="5"/>
  <c r="H16" i="5"/>
  <c r="C17" i="5"/>
  <c r="D17" i="5"/>
  <c r="E17" i="5"/>
  <c r="F17" i="5"/>
  <c r="G17" i="5"/>
  <c r="H17" i="5"/>
  <c r="C18" i="5"/>
  <c r="D18" i="5"/>
  <c r="E18" i="5"/>
  <c r="F18" i="5"/>
  <c r="G18" i="5"/>
  <c r="H18" i="5"/>
  <c r="B13" i="5"/>
  <c r="B14" i="5"/>
  <c r="B15" i="5"/>
  <c r="B16" i="5"/>
  <c r="B17" i="5"/>
  <c r="B18" i="5"/>
  <c r="B12" i="5"/>
</calcChain>
</file>

<file path=xl/sharedStrings.xml><?xml version="1.0" encoding="utf-8"?>
<sst xmlns="http://schemas.openxmlformats.org/spreadsheetml/2006/main" count="2803" uniqueCount="596">
  <si>
    <t xml:space="preserve">Cellule de dépose en fonction du magasin </t>
  </si>
  <si>
    <t>Batîment</t>
  </si>
  <si>
    <t>Queue Group</t>
  </si>
  <si>
    <t>Destination group</t>
  </si>
  <si>
    <t>Outbound</t>
  </si>
  <si>
    <t>Item</t>
  </si>
  <si>
    <t>Description</t>
  </si>
  <si>
    <t>Location</t>
  </si>
  <si>
    <t>Cellule</t>
  </si>
  <si>
    <t>Status</t>
  </si>
  <si>
    <t>TO</t>
  </si>
  <si>
    <t>Jour</t>
  </si>
  <si>
    <t>Heure</t>
  </si>
  <si>
    <t>B</t>
  </si>
  <si>
    <t>C</t>
  </si>
  <si>
    <t>D</t>
  </si>
  <si>
    <t>E</t>
  </si>
  <si>
    <t>F</t>
  </si>
  <si>
    <t>G</t>
  </si>
  <si>
    <t>H</t>
  </si>
  <si>
    <t>Aléa</t>
  </si>
  <si>
    <t>Pause</t>
  </si>
  <si>
    <t>Moyenne coiffe</t>
  </si>
  <si>
    <t>sec</t>
  </si>
  <si>
    <t>%</t>
  </si>
  <si>
    <t>Prise de pal</t>
  </si>
  <si>
    <t>Traversé cel</t>
  </si>
  <si>
    <t>roulage</t>
  </si>
  <si>
    <t>répertoire de travail</t>
  </si>
  <si>
    <t>D:\roulage\</t>
  </si>
  <si>
    <t>disque</t>
  </si>
  <si>
    <t>nom fichier</t>
  </si>
  <si>
    <t>modèle Glpk</t>
  </si>
  <si>
    <t>fichier excel</t>
  </si>
  <si>
    <t>glpk_4_65_stdcall.dll</t>
  </si>
  <si>
    <t>sous-dossier "historique" qui contient :</t>
  </si>
  <si>
    <t>data Glpk  horodaté</t>
  </si>
  <si>
    <t>résultat  horodaté en csv</t>
  </si>
  <si>
    <t xml:space="preserve">data Glpk </t>
  </si>
  <si>
    <t>répertoire historique</t>
  </si>
  <si>
    <t>ordre</t>
  </si>
  <si>
    <t>n° colonne des cellules de départ</t>
  </si>
  <si>
    <t>n° colonne des cellules de dépose</t>
  </si>
  <si>
    <t>nombre de colonnes de données</t>
  </si>
  <si>
    <t>n° ligne début données</t>
  </si>
  <si>
    <t>n° colonne début données</t>
  </si>
  <si>
    <t>Liste des lignes ordonnées</t>
  </si>
  <si>
    <t>historisation</t>
  </si>
  <si>
    <t>délais sans optimisation</t>
  </si>
  <si>
    <t>délais avec optimisation</t>
  </si>
  <si>
    <t>horodatage
+ récent en haut</t>
  </si>
  <si>
    <t>séquence optimisée</t>
  </si>
  <si>
    <t>récupération solver</t>
  </si>
  <si>
    <t>SMC3</t>
  </si>
  <si>
    <t>Waiting</t>
  </si>
  <si>
    <t>STABILISATEUR BLANC POUR GRAVIERS</t>
  </si>
  <si>
    <t>PLANCHE CHENE  MASSIF 2000X180X20MM</t>
  </si>
  <si>
    <t>B01A017</t>
  </si>
  <si>
    <t>PLANCHE CHENE  MASSIF 2000X140X20MM</t>
  </si>
  <si>
    <t>B01B128</t>
  </si>
  <si>
    <t>Created</t>
  </si>
  <si>
    <t>B01A051</t>
  </si>
  <si>
    <t>ETAGERE BOIS/METAL 140X70X30</t>
  </si>
  <si>
    <t>B01A039</t>
  </si>
  <si>
    <t>6 ADHESIFS EMBALLAGE 50X66 DIALL</t>
  </si>
  <si>
    <t>B01A032</t>
  </si>
  <si>
    <t>SURPRESSEUR 100L 1100W ENERGER</t>
  </si>
  <si>
    <t>FOUR INOX MULTIFONCTION BEKO</t>
  </si>
  <si>
    <t>PULVERISATEUR 5L</t>
  </si>
  <si>
    <t>ETAGERE BOIS/METAL 180X75X35 EXA</t>
  </si>
  <si>
    <t>Cellule de dépose en fonction du magasin</t>
  </si>
  <si>
    <t>user</t>
  </si>
  <si>
    <t>jvdo</t>
  </si>
  <si>
    <t>Nbre de tâches</t>
  </si>
  <si>
    <t>Gain</t>
  </si>
  <si>
    <t>Durée totale traitement</t>
  </si>
  <si>
    <t>préparation</t>
  </si>
  <si>
    <t>calcul</t>
  </si>
  <si>
    <t>présentation</t>
  </si>
  <si>
    <t>Détail du traitement</t>
  </si>
  <si>
    <t>0,00</t>
  </si>
  <si>
    <t>6,77</t>
  </si>
  <si>
    <t>_20190326_212207</t>
  </si>
  <si>
    <t>6,41</t>
  </si>
  <si>
    <t>0,30</t>
  </si>
  <si>
    <t>_20190326_213953</t>
  </si>
  <si>
    <t>1,55</t>
  </si>
  <si>
    <t>0,02</t>
  </si>
  <si>
    <t>1,24</t>
  </si>
  <si>
    <t>0,27</t>
  </si>
  <si>
    <t>_20190327_171438</t>
  </si>
  <si>
    <t>1,50</t>
  </si>
  <si>
    <t>1,18</t>
  </si>
  <si>
    <t>0,28</t>
  </si>
  <si>
    <t>_20190327_171511</t>
  </si>
  <si>
    <t>6,21</t>
  </si>
  <si>
    <t>5,84</t>
  </si>
  <si>
    <t>0,31</t>
  </si>
  <si>
    <t>_20190327_171638</t>
  </si>
  <si>
    <t>6,19</t>
  </si>
  <si>
    <t>5,82</t>
  </si>
  <si>
    <t>0,29</t>
  </si>
  <si>
    <t>_20190327_172318</t>
  </si>
  <si>
    <t>6,85</t>
  </si>
  <si>
    <t>6,09</t>
  </si>
  <si>
    <t>0,75</t>
  </si>
  <si>
    <t>_20190327_173919</t>
  </si>
  <si>
    <t>12,89</t>
  </si>
  <si>
    <t>6,35</t>
  </si>
  <si>
    <t>6,52</t>
  </si>
  <si>
    <t>_20190327_174139</t>
  </si>
  <si>
    <t>7,22</t>
  </si>
  <si>
    <t>6,46</t>
  </si>
  <si>
    <t>0,73</t>
  </si>
  <si>
    <t>_20190327_175013</t>
  </si>
  <si>
    <t>6,80</t>
  </si>
  <si>
    <t>6,36</t>
  </si>
  <si>
    <t>0,38</t>
  </si>
  <si>
    <t>_20190327_175201</t>
  </si>
  <si>
    <t>6,73</t>
  </si>
  <si>
    <t>6,29</t>
  </si>
  <si>
    <t>0,37</t>
  </si>
  <si>
    <t>_20190327_180006</t>
  </si>
  <si>
    <t>1,21</t>
  </si>
  <si>
    <t>_20190327_181331</t>
  </si>
  <si>
    <t>1,60</t>
  </si>
  <si>
    <t>0,01</t>
  </si>
  <si>
    <t>1,27</t>
  </si>
  <si>
    <t>_20190327_181355</t>
  </si>
  <si>
    <t>6,84</t>
  </si>
  <si>
    <t>6,43</t>
  </si>
  <si>
    <t>0,34</t>
  </si>
  <si>
    <t>_20190327_181413</t>
  </si>
  <si>
    <t>6,33</t>
  </si>
  <si>
    <t>_20190327_181434</t>
  </si>
  <si>
    <t>6,70</t>
  </si>
  <si>
    <t>6,31</t>
  </si>
  <si>
    <t>0,33</t>
  </si>
  <si>
    <t>_20190327_181455</t>
  </si>
  <si>
    <t>6,30</t>
  </si>
  <si>
    <t>_20190327_181524</t>
  </si>
  <si>
    <t>6,72</t>
  </si>
  <si>
    <t>0,32</t>
  </si>
  <si>
    <t>_20190327_181555</t>
  </si>
  <si>
    <t>1,53</t>
  </si>
  <si>
    <t>1,20</t>
  </si>
  <si>
    <t>_20190327_181821</t>
  </si>
  <si>
    <t>6,81</t>
  </si>
  <si>
    <t>0,26</t>
  </si>
  <si>
    <t>_20190327_181901</t>
  </si>
  <si>
    <t>1,23</t>
  </si>
  <si>
    <t>_20190327_181914</t>
  </si>
  <si>
    <t>6,74</t>
  </si>
  <si>
    <t>6,39</t>
  </si>
  <si>
    <t>_20190327_181933</t>
  </si>
  <si>
    <t>6,38</t>
  </si>
  <si>
    <t>_20190327_181951</t>
  </si>
  <si>
    <t>1,52</t>
  </si>
  <si>
    <t>_20190327_182001</t>
  </si>
  <si>
    <t>6,79</t>
  </si>
  <si>
    <t>_20190327_184037</t>
  </si>
  <si>
    <t>6,08</t>
  </si>
  <si>
    <t>5,70</t>
  </si>
  <si>
    <t>_20190327_184059</t>
  </si>
  <si>
    <t>_20190327_184115</t>
  </si>
  <si>
    <t>_20190327_185144</t>
  </si>
  <si>
    <t>5,74</t>
  </si>
  <si>
    <t>_20190327_185211</t>
  </si>
  <si>
    <t>1,51</t>
  </si>
  <si>
    <t>_20190327_185223</t>
  </si>
  <si>
    <t>6,69</t>
  </si>
  <si>
    <t>6,34</t>
  </si>
  <si>
    <t>=paramètres!$C$12</t>
  </si>
  <si>
    <t>=paramètres!$K$35</t>
  </si>
  <si>
    <t>MagDepose</t>
  </si>
  <si>
    <t>=DECALER(CellMAG!$A$2;;;NBVAL(CellMAG!$A$2:$A$1000);2)</t>
  </si>
  <si>
    <t>n°_colonne_début_données</t>
  </si>
  <si>
    <t>=paramètres!$C$28</t>
  </si>
  <si>
    <t>n°_colonne_des_cellules_de_départ</t>
  </si>
  <si>
    <t>=paramètres!$C$24</t>
  </si>
  <si>
    <t>n°_colonne_des_cellules_de_dépose</t>
  </si>
  <si>
    <t>=paramètres!$C$25</t>
  </si>
  <si>
    <t>n°_ligne_début_données</t>
  </si>
  <si>
    <t>=paramètres!$C$27</t>
  </si>
  <si>
    <t>nblig</t>
  </si>
  <si>
    <t>=NBVAL(DECALER(REPORT!$A$2;;;NBVAL(REPORT!$A$2:$A$1482);1))</t>
  </si>
  <si>
    <t>nom_fichier</t>
  </si>
  <si>
    <t>=paramètres!$C$13</t>
  </si>
  <si>
    <t>nombre_de_colonnes_de_données</t>
  </si>
  <si>
    <t>=paramètres!$C$26</t>
  </si>
  <si>
    <t>répertoire_de_travail</t>
  </si>
  <si>
    <t>=paramètres!$C$11</t>
  </si>
  <si>
    <t>répertoire_historique</t>
  </si>
  <si>
    <t>=paramètres!$C$14</t>
  </si>
  <si>
    <t>Resultat</t>
  </si>
  <si>
    <t>=DECALER(RoulageInterTache!$B$2;;;NBVAL(RoulageInterTache!$B$1:$B$1464);1)</t>
  </si>
  <si>
    <t>traversée_cellule</t>
  </si>
  <si>
    <t>=paramètres!$C$8</t>
  </si>
  <si>
    <t xml:space="preserve">    'historisation dans paramètres</t>
  </si>
  <si>
    <t>2000    With Sheets("paramètres").[historisation]</t>
  </si>
  <si>
    <t>2010        .Offset(1, 0).EntireRow.Insert shift:=xlDown, CopyOrigin:=xlFormatFromRightOrBelow</t>
  </si>
  <si>
    <t>2020        .Offset(1, 0) = Environ("username")</t>
  </si>
  <si>
    <t>2030        .Offset(1, 1) = horodatage</t>
  </si>
  <si>
    <t>2040        .Offset(1, 2) = tot_pas_optim</t>
  </si>
  <si>
    <t>2050        .Offset(1, 3) = tot_optim</t>
  </si>
  <si>
    <t>2060        .Offset(1, 4) = tot_pas_optim - tot_optim</t>
  </si>
  <si>
    <t>2070        .Offset(1, 5) = nblig</t>
  </si>
  <si>
    <t>2080        .Offset(1, 6) = Format(Timer - vtime0, "0.00")</t>
  </si>
  <si>
    <t>2090        .Offset(1, 7) = Format(vtime3 - vtime2, "0.00")</t>
  </si>
  <si>
    <t>2110        .Offset(1, 8) = Format(vtime4 - vtime3, "0.00")</t>
  </si>
  <si>
    <t>2120        .Offset(1, 9) = Format(Timer - vtime4, "0.00")</t>
  </si>
  <si>
    <t>2130    End With</t>
  </si>
  <si>
    <t>ou encore lorsqu'on calcule les délais inter-tâches de l'ordonnancement optimisé :</t>
  </si>
  <si>
    <t>150     trajet=Sheets("REPORT").Cells(ligDébut, colDébut).Resize(nblig, nbcol)</t>
  </si>
  <si>
    <t>identifie le tableau de correspondance n° de magasin / Cellules de dépose</t>
  </si>
  <si>
    <t>Il est utilisé dans la procédure Report() du module Report_Erase :</t>
  </si>
  <si>
    <t>Il sert à créer la formule de la colonne M:M, "cellule de dépose".</t>
  </si>
  <si>
    <t>1110    Resultat = Range("A2").Resize(nblig, 1)</t>
  </si>
  <si>
    <t>Module Optimiseur, procédure optimisation_roulage()</t>
  </si>
  <si>
    <t>il sera restocké, inchangé, en fin de procédure, dans la feuille "RoulageInterTache" :</t>
  </si>
  <si>
    <t>il est utilisé là :</t>
  </si>
  <si>
    <t>Est utilisé à la fin de la procédure optimisation_roulage() du module Optimiseur :</t>
  </si>
  <si>
    <t>210    répertoire = Replace(chemin, drive, "")</t>
  </si>
  <si>
    <t>220    ChDrive drive</t>
  </si>
  <si>
    <t>230    ChDir chemin</t>
  </si>
  <si>
    <t>240    fname = chemin &amp; nom_fichier</t>
  </si>
  <si>
    <t>250    fichier_model = fname &amp; ".mod"</t>
  </si>
  <si>
    <t>260    horodatage = "_" &amp; Format(Now(), "yyyymmdd") &amp; "_" &amp; Format(Now(), "hhmmss")</t>
  </si>
  <si>
    <t>270    fichier_dat_horodaté = chemin &amp; "historique\" &amp; nom_fichier &amp; horodatage &amp; ".dat"</t>
  </si>
  <si>
    <t>280    fichier_csv_horodaté = chemin &amp; "historique\" &amp; nom_fichier &amp; horodatage &amp; ".csv"</t>
  </si>
  <si>
    <t>290    fichier_dat = fname &amp; ".dat"</t>
  </si>
  <si>
    <t xml:space="preserve"> 11:00AM</t>
  </si>
  <si>
    <t xml:space="preserve"> 12:30PM</t>
  </si>
  <si>
    <t xml:space="preserve">  1:30PM</t>
  </si>
  <si>
    <t xml:space="preserve">  3:00PM</t>
  </si>
  <si>
    <t xml:space="preserve">  4:30PM</t>
  </si>
  <si>
    <t>_20190328_035809</t>
  </si>
  <si>
    <t>6,75</t>
  </si>
  <si>
    <t>6,23</t>
  </si>
  <si>
    <t>TO-0184111-FP-MASSE-CFP-1919</t>
  </si>
  <si>
    <t>O-01957270</t>
  </si>
  <si>
    <t>SUPPORT PLANTER POUR POT BOIS 90X90</t>
  </si>
  <si>
    <t>B01B096</t>
  </si>
  <si>
    <t>TO-0184111</t>
  </si>
  <si>
    <t>Mar 19 2019</t>
  </si>
  <si>
    <t>TO-0184223-FP-SMC3B-CFP-1943</t>
  </si>
  <si>
    <t>O-01954047</t>
  </si>
  <si>
    <t>B01G2913</t>
  </si>
  <si>
    <t>TO-0184223</t>
  </si>
  <si>
    <t>TO-0184210-FP-MASSE-LG-1783</t>
  </si>
  <si>
    <t>O-01952404</t>
  </si>
  <si>
    <t>TO-0184210</t>
  </si>
  <si>
    <t>TO-0184210-FP-MASSE-R30-1783</t>
  </si>
  <si>
    <t>O-01952819</t>
  </si>
  <si>
    <t>TO-0184259-FP-SMC3B-R69-1733</t>
  </si>
  <si>
    <t>O-01950348</t>
  </si>
  <si>
    <t>FAUTEUIL INCLINABLE BATZ NOIR</t>
  </si>
  <si>
    <t>B01E1332</t>
  </si>
  <si>
    <t>TO-0184259</t>
  </si>
  <si>
    <t>TO-0184380-14 81903-FP-MASSE-CFP-1704</t>
  </si>
  <si>
    <t>O-01957492</t>
  </si>
  <si>
    <t>TO-0184380</t>
  </si>
  <si>
    <t>TO-0184259-FP-MASSE-LG-1733</t>
  </si>
  <si>
    <t>O-01954191</t>
  </si>
  <si>
    <t>TABLE DENIA 180/230X90</t>
  </si>
  <si>
    <t>LOT DE 2 CHAISES DENIA</t>
  </si>
  <si>
    <t>B01E1933</t>
  </si>
  <si>
    <t>TO-0184240-FP-SMC3B-R69-1914</t>
  </si>
  <si>
    <t>O-01954151</t>
  </si>
  <si>
    <t>FAUTEUIL INCLINABLE DENIA</t>
  </si>
  <si>
    <t>B01F1641</t>
  </si>
  <si>
    <t>TO-0184240</t>
  </si>
  <si>
    <t>B01F5142</t>
  </si>
  <si>
    <t>B01E0613</t>
  </si>
  <si>
    <t>TO-0184240-FP-SMC3B-CFP-1914</t>
  </si>
  <si>
    <t>O-01953651</t>
  </si>
  <si>
    <t>B01G2712</t>
  </si>
  <si>
    <t>B01G0812</t>
  </si>
  <si>
    <t>B01G3712</t>
  </si>
  <si>
    <t>TO-0184107-FP-MASSE-R10-1903</t>
  </si>
  <si>
    <t>O-01957163</t>
  </si>
  <si>
    <t>TO-0184107</t>
  </si>
  <si>
    <t>TO-0184109-FP-MASSE-CFP-1911</t>
  </si>
  <si>
    <t>O-01956821</t>
  </si>
  <si>
    <t>FAIENCE 10X20 TRENTIE NOIRE 0,8M‚</t>
  </si>
  <si>
    <t>B01B092</t>
  </si>
  <si>
    <t>TO-0184109</t>
  </si>
  <si>
    <t>TO-0184096-FP-MASSE-R10-1756</t>
  </si>
  <si>
    <t>O-01955328</t>
  </si>
  <si>
    <t>ETAGERE BOIS/METAL 180X150X60 EXA</t>
  </si>
  <si>
    <t>B01A022</t>
  </si>
  <si>
    <t>TO-0184096</t>
  </si>
  <si>
    <t>TO-0184105-FP-SMC3-CFP-1900</t>
  </si>
  <si>
    <t>O-01952148</t>
  </si>
  <si>
    <t>CLIM DC INVERTER 5200W CONFORT</t>
  </si>
  <si>
    <t>B01G1421</t>
  </si>
  <si>
    <t>TO-0184105</t>
  </si>
  <si>
    <t>TO-0184188-FP-SMC3B-R69-1723</t>
  </si>
  <si>
    <t>O-01950339</t>
  </si>
  <si>
    <t>B01F1242</t>
  </si>
  <si>
    <t>TO-0184188</t>
  </si>
  <si>
    <t>TO-0184214-FP-SMC3B-R69-1901</t>
  </si>
  <si>
    <t>O-01950230</t>
  </si>
  <si>
    <t>B01F5042</t>
  </si>
  <si>
    <t>TO-0184214</t>
  </si>
  <si>
    <t>B01E0141</t>
  </si>
  <si>
    <t>B01F0132</t>
  </si>
  <si>
    <t>TO-0184188-FP-MASSE-R10-1723</t>
  </si>
  <si>
    <t>O-01952755</t>
  </si>
  <si>
    <t>TO-0184237-FP-MASSE-CFP-1935</t>
  </si>
  <si>
    <t>O-01952582</t>
  </si>
  <si>
    <t>TO-0184237</t>
  </si>
  <si>
    <t>TO-0184207-FP-MASSE-LG-1777</t>
  </si>
  <si>
    <t>O-01950346</t>
  </si>
  <si>
    <t>BAIN DE SOLEIL DENIA</t>
  </si>
  <si>
    <t>B01A045</t>
  </si>
  <si>
    <t>TO-0184207</t>
  </si>
  <si>
    <t>TO-0184237-FP-MASSE-LG-1935</t>
  </si>
  <si>
    <t>O-01954167</t>
  </si>
  <si>
    <t>TO-0184104-FP-SMC3-FENCING 19-1797</t>
  </si>
  <si>
    <t>O-01950349</t>
  </si>
  <si>
    <t>PANNEAU NEVA CLOTURE EN METAL</t>
  </si>
  <si>
    <t>B01R004</t>
  </si>
  <si>
    <t>TO-0184104</t>
  </si>
  <si>
    <t>TO-0184237-FP-SMC3-CFP-1935</t>
  </si>
  <si>
    <t>O-01950693</t>
  </si>
  <si>
    <t>B01A043</t>
  </si>
  <si>
    <t>TO-0184394-FP-SMC3B-CFP-1768</t>
  </si>
  <si>
    <t>O-01952109</t>
  </si>
  <si>
    <t>B01G1112</t>
  </si>
  <si>
    <t>TO-0184394</t>
  </si>
  <si>
    <t xml:space="preserve">  5:30PM</t>
  </si>
  <si>
    <t>TO-0184110-FP-MASSE-CFP-1915</t>
  </si>
  <si>
    <t>O-01956993</t>
  </si>
  <si>
    <t>TO-0184110</t>
  </si>
  <si>
    <t>TO-0184091-8144457-FP-MASSE-LG-1704</t>
  </si>
  <si>
    <t>O-01950255</t>
  </si>
  <si>
    <t>TO-0184091</t>
  </si>
  <si>
    <t>TO-0184242-FP-MASSE-LG-1907</t>
  </si>
  <si>
    <t>O-01954148</t>
  </si>
  <si>
    <t>TO-0184242</t>
  </si>
  <si>
    <t>TO-0184242-FP-SMC3B-R69-1907</t>
  </si>
  <si>
    <t>B01E0611</t>
  </si>
  <si>
    <t>B01E4412</t>
  </si>
  <si>
    <t>B01E4332</t>
  </si>
  <si>
    <t>B01E4733</t>
  </si>
  <si>
    <t>B01F1733</t>
  </si>
  <si>
    <t>TO-0184110-FP-SMC3-FENCING 19-1915</t>
  </si>
  <si>
    <t>O-01950381</t>
  </si>
  <si>
    <t>TO-0184102-FP-SMC3-FENCING 19-1785</t>
  </si>
  <si>
    <t>O-01950323</t>
  </si>
  <si>
    <t>TO-0184102</t>
  </si>
  <si>
    <t xml:space="preserve">  6:30PM</t>
  </si>
  <si>
    <t>TO-0184094-FP-SMC3-CFP-1745</t>
  </si>
  <si>
    <t>O-01952140</t>
  </si>
  <si>
    <t>B01G2121</t>
  </si>
  <si>
    <t>TO-0184094</t>
  </si>
  <si>
    <t>TO-0184106-FP-SMC3B-R20-1902</t>
  </si>
  <si>
    <t>O-01956131</t>
  </si>
  <si>
    <t>DIABLE RABATTABLE MAC ALLISTER</t>
  </si>
  <si>
    <t>B01F4213</t>
  </si>
  <si>
    <t>TO-0184106</t>
  </si>
  <si>
    <t>O-01954190</t>
  </si>
  <si>
    <t>TO-0184225</t>
  </si>
  <si>
    <t>HOTTE CHEMIN.INOX/VERRE 60CM COOKE&amp;</t>
  </si>
  <si>
    <t>TO-0184102-FP-SMC3-R45-1785</t>
  </si>
  <si>
    <t>O-01957145</t>
  </si>
  <si>
    <t>TO-0184112</t>
  </si>
  <si>
    <t>TO-0184383-FP-SMC3D-LGT-1714</t>
  </si>
  <si>
    <t>O-01952795</t>
  </si>
  <si>
    <t>RADIATEUR ACIER K22 H60XL120 BLANC</t>
  </si>
  <si>
    <t>D01H4411</t>
  </si>
  <si>
    <t>TO-0184383</t>
  </si>
  <si>
    <t>TO-0184259-FP-SMC3D-R69-1733</t>
  </si>
  <si>
    <t>D01F0221</t>
  </si>
  <si>
    <t>D01C3641</t>
  </si>
  <si>
    <t>D01D4913</t>
  </si>
  <si>
    <t>TO-0184225-FP-SMC3D-R69-1737</t>
  </si>
  <si>
    <t>D01E3243</t>
  </si>
  <si>
    <t>D01E1813</t>
  </si>
  <si>
    <t>D01C5411</t>
  </si>
  <si>
    <t>TO-0184107-FP-SMC3-R20-1903</t>
  </si>
  <si>
    <t>O-01957157</t>
  </si>
  <si>
    <t>CHARIOT DE TRANSPORT</t>
  </si>
  <si>
    <t>D01H1841</t>
  </si>
  <si>
    <t>TO-0184242-FP-SMC3D-R69-1907</t>
  </si>
  <si>
    <t>TABLE DENIA 90X90</t>
  </si>
  <si>
    <t>D01C5431</t>
  </si>
  <si>
    <t>D01D3733</t>
  </si>
  <si>
    <t>TO-0184106-FP-SMC3D-R20-1902</t>
  </si>
  <si>
    <t>O-01956033</t>
  </si>
  <si>
    <t>D01G4911</t>
  </si>
  <si>
    <t>TO-0184102-FP-SMC3D-CFP-1785</t>
  </si>
  <si>
    <t>O-01955462</t>
  </si>
  <si>
    <t>D01B1232</t>
  </si>
  <si>
    <t>TO-0184112-FP-SMC3D-R69-1940</t>
  </si>
  <si>
    <t>O-01954153</t>
  </si>
  <si>
    <t>D01F2333</t>
  </si>
  <si>
    <t>TO-0184259-FP-SMC3E-R20-1733</t>
  </si>
  <si>
    <t>O-01955036</t>
  </si>
  <si>
    <t>E01G2632</t>
  </si>
  <si>
    <t>TO-0184240-FP-SMC3E-R69-1914</t>
  </si>
  <si>
    <t>E01C2943</t>
  </si>
  <si>
    <t>TO-0184109-FP-SMC3E-CFP-1911</t>
  </si>
  <si>
    <t>PAREMENT INT/EXT BETON MADERA BEIGE</t>
  </si>
  <si>
    <t>E01G1232</t>
  </si>
  <si>
    <t>TO-0184105-FP-SMC3E-R80-1900</t>
  </si>
  <si>
    <t>O-01952088</t>
  </si>
  <si>
    <t>4M READYCLIM 1/4 3/8 + MISE EN SERV</t>
  </si>
  <si>
    <t>E01G1743</t>
  </si>
  <si>
    <t>TO-0184104-FP-SMC3E-CFP-1797</t>
  </si>
  <si>
    <t>O-01955738</t>
  </si>
  <si>
    <t>ETABLI D'ATELIER MAGNUSSON</t>
  </si>
  <si>
    <t>E01B1923</t>
  </si>
  <si>
    <t>O-01956930</t>
  </si>
  <si>
    <t>ETAGERE BOIS/METAL 180X120X45 EXA</t>
  </si>
  <si>
    <t>E01A3722</t>
  </si>
  <si>
    <t>TO-0184237-FP-SMC3E-R69-1935</t>
  </si>
  <si>
    <t>E01H2463</t>
  </si>
  <si>
    <t>E01H3522</t>
  </si>
  <si>
    <t>TO-0184102-FP-SMC3-R80-1785</t>
  </si>
  <si>
    <t>O-01956998</t>
  </si>
  <si>
    <t>PANNEAU RAYONNANT DILLAM 500W</t>
  </si>
  <si>
    <t>E01H3643</t>
  </si>
  <si>
    <t>CANISSE BAMBOU1,2X3M</t>
  </si>
  <si>
    <t>O-01956874</t>
  </si>
  <si>
    <t>CARTON DE DEMENAGEMENT XL 72L</t>
  </si>
  <si>
    <t>O-01950430</t>
  </si>
  <si>
    <t>TO-0184210-FP-SMC3G-CFP-1783</t>
  </si>
  <si>
    <t>O-01950877</t>
  </si>
  <si>
    <t>G01E4912</t>
  </si>
  <si>
    <t>TO-0184107-FP-SMC3G-R10-1903</t>
  </si>
  <si>
    <t>G01H4321</t>
  </si>
  <si>
    <t>TO-0184207-FP-SMC3-CFP-1777</t>
  </si>
  <si>
    <t>TABLE SUMATRA 180X100X75</t>
  </si>
  <si>
    <t>G1R063</t>
  </si>
  <si>
    <t>TO-0184237-FP-SMC3G-R69-1935</t>
  </si>
  <si>
    <t>G01A0843</t>
  </si>
  <si>
    <t>G01B2943</t>
  </si>
  <si>
    <t>TO-0184242-FP-SMC3G-CFP-1907</t>
  </si>
  <si>
    <t>O-01950896</t>
  </si>
  <si>
    <t>G01B4431</t>
  </si>
  <si>
    <t>TO-0184091-FP-SMC3G-R69-1704</t>
  </si>
  <si>
    <t>O-01950329</t>
  </si>
  <si>
    <t>BBQ CHARBON ZELFO</t>
  </si>
  <si>
    <t>G01G0432</t>
  </si>
  <si>
    <t>TO-0184394-FP-SMC3G-CFP-1768</t>
  </si>
  <si>
    <t>G01E2212</t>
  </si>
  <si>
    <t>TO-0184112-FP-SMC3G-R69-1940</t>
  </si>
  <si>
    <t>G01A1413</t>
  </si>
  <si>
    <t>POMME DE TETE RONDE</t>
  </si>
  <si>
    <t>G01D0343</t>
  </si>
  <si>
    <t>TO-0184259-FP-SMC3-CFP-1733</t>
  </si>
  <si>
    <t>H01R006</t>
  </si>
  <si>
    <t>TO-0184240-FP-SMC3-R45-1914</t>
  </si>
  <si>
    <t>O-01953238</t>
  </si>
  <si>
    <t>EVIER QUARTZ ROMESCO NOIR + EGOUTTO</t>
  </si>
  <si>
    <t>H01A1141</t>
  </si>
  <si>
    <t>TO-0184188-FP-SMC3H-R69-1723</t>
  </si>
  <si>
    <t>O-01950369</t>
  </si>
  <si>
    <t>H01G0612</t>
  </si>
  <si>
    <t>H01G2211</t>
  </si>
  <si>
    <t>TO-0184188-FP-SMC3-CFP-1723</t>
  </si>
  <si>
    <t>TO-0184214-FP-SMC3H-R69-1901</t>
  </si>
  <si>
    <t>O-01950280</t>
  </si>
  <si>
    <t>H01G5142</t>
  </si>
  <si>
    <t>H01G2123</t>
  </si>
  <si>
    <t>TO-0184214-FP-SMC3-CFP-1901</t>
  </si>
  <si>
    <t>TO-0184096-FP-SMC3H-R69-1756</t>
  </si>
  <si>
    <t>O-01950389</t>
  </si>
  <si>
    <t>H01G2823</t>
  </si>
  <si>
    <t>H01G0343</t>
  </si>
  <si>
    <t>H01D2843</t>
  </si>
  <si>
    <t>H01D2643</t>
  </si>
  <si>
    <t>H01D2542</t>
  </si>
  <si>
    <t>H01G2441</t>
  </si>
  <si>
    <t>H01G0443</t>
  </si>
  <si>
    <t>TO-0184105-FP-SMC3H-CFP-1900</t>
  </si>
  <si>
    <t>CONTENEUR DECH MENAGERS+COUVERCLE 1</t>
  </si>
  <si>
    <t>H01G0721</t>
  </si>
  <si>
    <t>TO-0184104-FP-SMC3H-CFP-1797</t>
  </si>
  <si>
    <t>H01A3223</t>
  </si>
  <si>
    <t>SERVANTE 4 TIROIRS MAGNUSSON</t>
  </si>
  <si>
    <t>H01H2012</t>
  </si>
  <si>
    <t>TO-0184207-FP-SMC3H-R69-1777</t>
  </si>
  <si>
    <t>O-01950229</t>
  </si>
  <si>
    <t>H01G2843</t>
  </si>
  <si>
    <t>TO-0184207-FP-SMC3H-CFP-1777</t>
  </si>
  <si>
    <t>O-01952665</t>
  </si>
  <si>
    <t>H01G5023</t>
  </si>
  <si>
    <t>TO-0184237-FP-SMC3H-CFP-1935</t>
  </si>
  <si>
    <t>O-01950874</t>
  </si>
  <si>
    <t>H01D4933</t>
  </si>
  <si>
    <t>TO-0184091-FP-SMC3H-R30-1704</t>
  </si>
  <si>
    <t>O-01953336</t>
  </si>
  <si>
    <t>PANIER FIL COULISSANT PR CAISSON BA</t>
  </si>
  <si>
    <t>H01G2341</t>
  </si>
  <si>
    <t>TO-0184091-FP-SMC3H-R69-1704</t>
  </si>
  <si>
    <t>H01G5343</t>
  </si>
  <si>
    <t>H01H2411</t>
  </si>
  <si>
    <t>H01G1621</t>
  </si>
  <si>
    <t>TO-0184102-FP-SMC3H-FENCING 19-1785</t>
  </si>
  <si>
    <t>ROULEAU DE PAILLE 100X300</t>
  </si>
  <si>
    <t>H01C1212</t>
  </si>
  <si>
    <t>TO-0184106-FP-SMC3H-R20-1902</t>
  </si>
  <si>
    <t>DIABLE ESCALIER MAC ALLISTER</t>
  </si>
  <si>
    <t>H01B2941</t>
  </si>
  <si>
    <t>_20190328_035852</t>
  </si>
  <si>
    <t>1,22</t>
  </si>
  <si>
    <t>530   optim_initiale(i, 1) = traversée_cellule * Abs(Asc(trajet(i, colDépose)) - Asc(trajet(i + 1, colDépart)))</t>
  </si>
  <si>
    <t>620   vStr = vStr &amp; " " &amp; traversée_cellule * Abs(Asc(trajet(j, colDépose)) - Asc(trajet(i, colDépart)))</t>
  </si>
  <si>
    <t>1730  inter_tache = traversée_cellule * Abs(Asc(ordonnancement(i, colDépose + 1)) - Asc(ordonnancement(i + 1, colDépart + 1)))</t>
  </si>
  <si>
    <t>120   .[M2].FormulaR1C1 = "=IFERROR(VLOOKUP(RC[-10],CellMAG!MagDepose,2,0),"""")"</t>
  </si>
  <si>
    <t>130   .[M2].AutoFill Destination:=Range("M2:M800")</t>
  </si>
  <si>
    <t>1330    R(n + 1) = Resultat(R(n) - 1, 1): statut(R(n + 1) - 1) = 1</t>
  </si>
  <si>
    <t>1240    If statut(Resultat(R(n) - 1, 1) - 1) = 1 Then</t>
  </si>
  <si>
    <t>1230    R(n + 1) = Resultat(R(n) - 1, 1)</t>
  </si>
  <si>
    <t>1420    Sheets("RoulageInterTache").[A2].Resize(nblig, 1) = Resultat</t>
  </si>
  <si>
    <t>Noms définis dans les feuilles de calcul :</t>
  </si>
  <si>
    <t>Ces noms sont affectés aux variables ligDébut, colDébut, nbcol et nblig qui servent pour l'affectation, en ligne 150 de la</t>
  </si>
  <si>
    <t>procédure optimisation_roulage(), des données de la feuille REPORT au tableau trajet() :</t>
  </si>
  <si>
    <t>tous ces noms sont utilisés dans la procédure optimisation_roulage() du module Optimiseur pour gérer les noms de</t>
  </si>
  <si>
    <t>fichiers, qu'ils soient modèle, données pour le solver, qu'ils soient horodatés pour les csv ou dat (ils sont mis dans le sous</t>
  </si>
  <si>
    <t>répertoire historique)</t>
  </si>
  <si>
    <t>sont utilisées dans  la procédure optimisation_roulage() du module Optimiseur pour repérer le n° de colonne à utiliser</t>
  </si>
  <si>
    <t>dans la variable tableau trajet()</t>
  </si>
  <si>
    <t>c'est l'index de classement de l'ordonnancement optimal fourni par le solver : Resultat = Range("A2").Resize(nblig, 1) du</t>
  </si>
  <si>
    <t>fichier csv horodaté créé par le solver. c'est le fichier des tâches qui suivent la tâche de l'indice : Résultat(i) est le n° de la</t>
  </si>
  <si>
    <t>tâche qui suit la tâche i. en "retournant" ce tableau, on obtient dans le tableau R() la liste des indices de</t>
  </si>
  <si>
    <t>l'ordonnancement optimisé.</t>
  </si>
  <si>
    <t>ou</t>
  </si>
  <si>
    <t>DOCUMENTATION</t>
  </si>
  <si>
    <t>_20190329_001250</t>
  </si>
  <si>
    <t>0,25</t>
  </si>
  <si>
    <t>_20190329_002939</t>
  </si>
  <si>
    <t>0,83</t>
  </si>
  <si>
    <t>0,55</t>
  </si>
  <si>
    <t>_20190329_003300</t>
  </si>
  <si>
    <t>0,84</t>
  </si>
  <si>
    <t>_20190329_003515</t>
  </si>
  <si>
    <t>_20190329_003641</t>
  </si>
  <si>
    <t>0,85</t>
  </si>
  <si>
    <t>_20190329_004100</t>
  </si>
  <si>
    <t>_20190329_010243</t>
  </si>
  <si>
    <t>0,54</t>
  </si>
  <si>
    <t>_20190329_010448</t>
  </si>
  <si>
    <t>_20190329_011041</t>
  </si>
  <si>
    <t>10,05</t>
  </si>
  <si>
    <t>9,47</t>
  </si>
  <si>
    <t>Choix d'historiques :</t>
  </si>
  <si>
    <t>fichier horodaté ".dat"</t>
  </si>
  <si>
    <t>fichier horodaté csv du solver</t>
  </si>
  <si>
    <t>Report horodaté</t>
  </si>
  <si>
    <t>Ordonnancement optimisé horodaté</t>
  </si>
  <si>
    <t>O</t>
  </si>
  <si>
    <t>O/N</t>
  </si>
  <si>
    <t>Repérage des données du report :</t>
  </si>
  <si>
    <t>n° ou nbre ligne/colonne</t>
  </si>
  <si>
    <t>D:\roulage\historique\</t>
  </si>
  <si>
    <r>
      <t xml:space="preserve">bien respecter le format comme dans : </t>
    </r>
    <r>
      <rPr>
        <b/>
        <sz val="14"/>
        <color rgb="FFFF0000"/>
        <rFont val="Calibri"/>
        <family val="2"/>
      </rPr>
      <t>D:\roulage\</t>
    </r>
  </si>
  <si>
    <r>
      <t xml:space="preserve">bien respecter le format comme dans : </t>
    </r>
    <r>
      <rPr>
        <b/>
        <sz val="14"/>
        <color rgb="FFFF0000"/>
        <rFont val="Calibri"/>
        <family val="2"/>
      </rPr>
      <t>D:\roulage\historique\</t>
    </r>
  </si>
  <si>
    <t>le disque est calculé sur la base du réoertoire de travail au dessus</t>
  </si>
  <si>
    <t>pour info</t>
  </si>
  <si>
    <t>résultat  horodaté du report</t>
  </si>
  <si>
    <t>résultat  horodaté de l'optimisation</t>
  </si>
  <si>
    <t>_20190329_025926</t>
  </si>
  <si>
    <t>25,48</t>
  </si>
  <si>
    <t>0,57</t>
  </si>
  <si>
    <t>24,89</t>
  </si>
  <si>
    <t>_20190329_030222</t>
  </si>
  <si>
    <t>1,83</t>
  </si>
  <si>
    <t>1,26</t>
  </si>
  <si>
    <t>_20190329_030547</t>
  </si>
  <si>
    <t>59,19</t>
  </si>
  <si>
    <t>0,35</t>
  </si>
  <si>
    <t>_20190329_030706</t>
  </si>
  <si>
    <t>0,95</t>
  </si>
  <si>
    <t>0,36</t>
  </si>
  <si>
    <t>_20190329_034343</t>
  </si>
  <si>
    <t>207,74</t>
  </si>
  <si>
    <t>0,15</t>
  </si>
  <si>
    <t>_20190329_034705</t>
  </si>
  <si>
    <t>0,51</t>
  </si>
  <si>
    <t>_20190329_035721</t>
  </si>
  <si>
    <t>_20190329_035911</t>
  </si>
  <si>
    <t>0,16</t>
  </si>
  <si>
    <t>SMC4</t>
  </si>
  <si>
    <t>TO-0184113-FP-SMC4-LG-1944</t>
  </si>
  <si>
    <t>O-01953624</t>
  </si>
  <si>
    <t>JAMBE DE FORCE VERTE L2000</t>
  </si>
  <si>
    <t>D01A4931</t>
  </si>
  <si>
    <t>TO-0184113</t>
  </si>
  <si>
    <t xml:space="preserve">  9:30AM</t>
  </si>
  <si>
    <t>_20190329_040110</t>
  </si>
  <si>
    <t>0,97</t>
  </si>
  <si>
    <t>0,56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</si>
</sst>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Arial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b/>
      <sz val="11"/>
      <name val="Calibri"/>
      <family val="2"/>
    </font>
    <font>
      <b/>
      <sz val="18"/>
      <name val="Calibri"/>
      <family val="2"/>
    </font>
    <font>
      <b/>
      <sz val="12"/>
      <name val="Calibri"/>
      <family val="2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sz val="10"/>
      <color rgb="FF000000"/>
      <name val="Arial"/>
      <family val="2"/>
    </font>
    <font>
      <b/>
      <sz val="14"/>
      <name val="Calibri"/>
      <family val="2"/>
    </font>
    <font>
      <b/>
      <i/>
      <sz val="12"/>
      <color rgb="FF7030A0"/>
      <name val="Calibri"/>
      <family val="2"/>
    </font>
    <font>
      <b/>
      <i/>
      <sz val="11"/>
      <color rgb="FF7030A0"/>
      <name val="Calibri"/>
      <family val="2"/>
    </font>
    <font>
      <b/>
      <sz val="11"/>
      <color rgb="FF7030A0"/>
      <name val="Calibri"/>
      <family val="2"/>
    </font>
    <font>
      <b/>
      <sz val="10"/>
      <color rgb="FF002060"/>
      <name val="Courier New"/>
      <family val="3"/>
    </font>
    <font>
      <b/>
      <u/>
      <sz val="14"/>
      <name val="Calibri"/>
      <family val="2"/>
    </font>
    <font>
      <b/>
      <sz val="22"/>
      <name val="Calibri"/>
      <family val="2"/>
    </font>
    <font>
      <b/>
      <sz val="14"/>
      <color rgb="FFFF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1" fillId="0" borderId="0" xfId="0" applyFont="1" applyFill="1" applyBorder="1"/>
    <xf numFmtId="0" fontId="1" fillId="0" borderId="0" xfId="0" applyFont="1"/>
    <xf numFmtId="0" fontId="1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0" borderId="15" xfId="0" applyFont="1" applyFill="1" applyBorder="1"/>
    <xf numFmtId="0" fontId="1" fillId="0" borderId="7" xfId="0" applyFont="1" applyFill="1" applyBorder="1"/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0" borderId="6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11" borderId="6" xfId="0" applyFont="1" applyFill="1" applyBorder="1"/>
    <xf numFmtId="0" fontId="6" fillId="0" borderId="0" xfId="0" applyFont="1" applyFill="1" applyBorder="1"/>
    <xf numFmtId="0" fontId="7" fillId="0" borderId="0" xfId="0" applyFont="1" applyFill="1" applyBorder="1"/>
    <xf numFmtId="0" fontId="1" fillId="0" borderId="0" xfId="0" applyFont="1" applyFill="1" applyBorder="1"/>
    <xf numFmtId="0" fontId="3" fillId="11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wrapText="1" readingOrder="1"/>
    </xf>
    <xf numFmtId="0" fontId="2" fillId="2" borderId="17" xfId="0" applyNumberFormat="1" applyFont="1" applyFill="1" applyBorder="1" applyAlignment="1">
      <alignment horizontal="center" wrapText="1" readingOrder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13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3" fillId="12" borderId="6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readingOrder="1"/>
    </xf>
    <xf numFmtId="0" fontId="1" fillId="0" borderId="0" xfId="0" applyFont="1" applyFill="1" applyBorder="1" applyAlignment="1">
      <alignment horizontal="center" vertical="center" readingOrder="1"/>
    </xf>
    <xf numFmtId="0" fontId="0" fillId="0" borderId="0" xfId="0" applyAlignment="1">
      <alignment horizontal="center" vertical="center" readingOrder="1"/>
    </xf>
    <xf numFmtId="0" fontId="1" fillId="0" borderId="0" xfId="0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center" vertical="center" wrapText="1" readingOrder="1"/>
    </xf>
    <xf numFmtId="0" fontId="8" fillId="0" borderId="1" xfId="0" applyNumberFormat="1" applyFont="1" applyFill="1" applyBorder="1" applyAlignment="1">
      <alignment horizontal="center" vertical="top" readingOrder="1"/>
    </xf>
    <xf numFmtId="0" fontId="1" fillId="0" borderId="0" xfId="0" applyFont="1" applyAlignment="1">
      <alignment horizontal="center" vertical="center" wrapText="1" readingOrder="1"/>
    </xf>
    <xf numFmtId="0" fontId="3" fillId="14" borderId="6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8" fillId="0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4" fillId="11" borderId="6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vertical="center"/>
    </xf>
    <xf numFmtId="0" fontId="13" fillId="7" borderId="0" xfId="0" applyFont="1" applyFill="1" applyBorder="1" applyAlignment="1">
      <alignment horizontal="left" vertical="center"/>
    </xf>
    <xf numFmtId="0" fontId="1" fillId="7" borderId="0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left" vertical="center" wrapText="1"/>
    </xf>
    <xf numFmtId="0" fontId="15" fillId="7" borderId="15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15" fillId="7" borderId="20" xfId="0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horizontal="center" vertical="top" readingOrder="1"/>
    </xf>
    <xf numFmtId="0" fontId="3" fillId="15" borderId="6" xfId="0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left" vertical="center"/>
    </xf>
    <xf numFmtId="0" fontId="3" fillId="16" borderId="6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0000"/>
      <rgbColor rgb="00D3D3D3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607695</xdr:colOff>
      <xdr:row>8</xdr:row>
      <xdr:rowOff>141255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354580" cy="1604294"/>
        </a:xfrm>
        <a:prstGeom prst="rect">
          <a:avLst/>
        </a:prstGeom>
      </xdr:spPr>
    </xdr:pic>
    <xdr:clientData/>
  </xdr:twoCellAnchor>
  <xdr:twoCellAnchor>
    <xdr:from>
      <xdr:col>8</xdr:col>
      <xdr:colOff>466724</xdr:colOff>
      <xdr:row>11</xdr:row>
      <xdr:rowOff>180975</xdr:rowOff>
    </xdr:from>
    <xdr:to>
      <xdr:col>11</xdr:col>
      <xdr:colOff>752475</xdr:colOff>
      <xdr:row>32</xdr:row>
      <xdr:rowOff>47625</xdr:rowOff>
    </xdr:to>
    <xdr:sp macro="" textlink="">
      <xdr:nvSpPr>
        <xdr:cNvPr id="2" name="Rectangle 1"/>
        <xdr:cNvSpPr/>
      </xdr:nvSpPr>
      <xdr:spPr>
        <a:xfrm>
          <a:off x="7172324" y="2276475"/>
          <a:ext cx="2800351" cy="38671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 b="1">
              <a:solidFill>
                <a:schemeClr val="accent2">
                  <a:lumMod val="50000"/>
                </a:schemeClr>
              </a:solidFill>
            </a:rPr>
            <a:t>Voir</a:t>
          </a:r>
        </a:p>
      </xdr:txBody>
    </xdr:sp>
    <xdr:clientData/>
  </xdr:twoCellAnchor>
  <xdr:twoCellAnchor>
    <xdr:from>
      <xdr:col>8</xdr:col>
      <xdr:colOff>538162</xdr:colOff>
      <xdr:row>14</xdr:row>
      <xdr:rowOff>28574</xdr:rowOff>
    </xdr:from>
    <xdr:to>
      <xdr:col>11</xdr:col>
      <xdr:colOff>700087</xdr:colOff>
      <xdr:row>17</xdr:row>
      <xdr:rowOff>95249</xdr:rowOff>
    </xdr:to>
    <xdr:sp macro="[0]!affiche_Report" textlink="">
      <xdr:nvSpPr>
        <xdr:cNvPr id="8" name="Rectangle 7"/>
        <xdr:cNvSpPr/>
      </xdr:nvSpPr>
      <xdr:spPr>
        <a:xfrm>
          <a:off x="7243762" y="2695574"/>
          <a:ext cx="2676525" cy="638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19050">
          <a:solidFill>
            <a:schemeClr val="accent2">
              <a:lumMod val="5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chemeClr val="accent2">
                  <a:lumMod val="50000"/>
                </a:schemeClr>
              </a:solidFill>
            </a:rPr>
            <a:t>Dernier report</a:t>
          </a:r>
        </a:p>
      </xdr:txBody>
    </xdr:sp>
    <xdr:clientData/>
  </xdr:twoCellAnchor>
  <xdr:twoCellAnchor>
    <xdr:from>
      <xdr:col>8</xdr:col>
      <xdr:colOff>538162</xdr:colOff>
      <xdr:row>17</xdr:row>
      <xdr:rowOff>146049</xdr:rowOff>
    </xdr:from>
    <xdr:to>
      <xdr:col>11</xdr:col>
      <xdr:colOff>700087</xdr:colOff>
      <xdr:row>21</xdr:row>
      <xdr:rowOff>22224</xdr:rowOff>
    </xdr:to>
    <xdr:sp macro="[0]!affiche_Optimisation" textlink="">
      <xdr:nvSpPr>
        <xdr:cNvPr id="9" name="Rectangle 8"/>
        <xdr:cNvSpPr/>
      </xdr:nvSpPr>
      <xdr:spPr>
        <a:xfrm>
          <a:off x="7243762" y="3384549"/>
          <a:ext cx="2676525" cy="638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19050">
          <a:solidFill>
            <a:schemeClr val="accent2">
              <a:lumMod val="5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chemeClr val="accent2">
                  <a:lumMod val="50000"/>
                </a:schemeClr>
              </a:solidFill>
            </a:rPr>
            <a:t>Dernier</a:t>
          </a:r>
          <a:r>
            <a:rPr lang="fr-FR" sz="1600" b="1" i="1" baseline="0">
              <a:solidFill>
                <a:schemeClr val="accent2">
                  <a:lumMod val="50000"/>
                </a:schemeClr>
              </a:solidFill>
            </a:rPr>
            <a:t> ordonnancement optimisé</a:t>
          </a:r>
          <a:endParaRPr lang="fr-FR" sz="1600" b="1" i="1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538162</xdr:colOff>
      <xdr:row>21</xdr:row>
      <xdr:rowOff>73024</xdr:rowOff>
    </xdr:from>
    <xdr:to>
      <xdr:col>11</xdr:col>
      <xdr:colOff>700087</xdr:colOff>
      <xdr:row>24</xdr:row>
      <xdr:rowOff>139699</xdr:rowOff>
    </xdr:to>
    <xdr:sp macro="[0]!affiche_paramètres" textlink="">
      <xdr:nvSpPr>
        <xdr:cNvPr id="10" name="Rectangle 9"/>
        <xdr:cNvSpPr/>
      </xdr:nvSpPr>
      <xdr:spPr>
        <a:xfrm>
          <a:off x="7243762" y="4073524"/>
          <a:ext cx="2676525" cy="638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19050">
          <a:solidFill>
            <a:schemeClr val="accent2">
              <a:lumMod val="5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chemeClr val="accent2">
                  <a:lumMod val="50000"/>
                </a:schemeClr>
              </a:solidFill>
            </a:rPr>
            <a:t>Paramètres</a:t>
          </a:r>
        </a:p>
      </xdr:txBody>
    </xdr:sp>
    <xdr:clientData/>
  </xdr:twoCellAnchor>
  <xdr:twoCellAnchor>
    <xdr:from>
      <xdr:col>8</xdr:col>
      <xdr:colOff>538162</xdr:colOff>
      <xdr:row>24</xdr:row>
      <xdr:rowOff>190499</xdr:rowOff>
    </xdr:from>
    <xdr:to>
      <xdr:col>11</xdr:col>
      <xdr:colOff>700087</xdr:colOff>
      <xdr:row>28</xdr:row>
      <xdr:rowOff>66674</xdr:rowOff>
    </xdr:to>
    <xdr:sp macro="[0]!affiche_CellMAG" textlink="">
      <xdr:nvSpPr>
        <xdr:cNvPr id="11" name="Rectangle 10"/>
        <xdr:cNvSpPr/>
      </xdr:nvSpPr>
      <xdr:spPr>
        <a:xfrm>
          <a:off x="7243762" y="4762499"/>
          <a:ext cx="2676525" cy="638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19050">
          <a:solidFill>
            <a:schemeClr val="accent2">
              <a:lumMod val="5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chemeClr val="accent2">
                  <a:lumMod val="50000"/>
                </a:schemeClr>
              </a:solidFill>
            </a:rPr>
            <a:t>Affectations de cellule par magasin</a:t>
          </a:r>
        </a:p>
      </xdr:txBody>
    </xdr:sp>
    <xdr:clientData/>
  </xdr:twoCellAnchor>
  <xdr:twoCellAnchor>
    <xdr:from>
      <xdr:col>3</xdr:col>
      <xdr:colOff>657225</xdr:colOff>
      <xdr:row>19</xdr:row>
      <xdr:rowOff>171448</xdr:rowOff>
    </xdr:from>
    <xdr:to>
      <xdr:col>6</xdr:col>
      <xdr:colOff>342900</xdr:colOff>
      <xdr:row>25</xdr:row>
      <xdr:rowOff>66675</xdr:rowOff>
    </xdr:to>
    <xdr:sp macro="[0]!Report" textlink="">
      <xdr:nvSpPr>
        <xdr:cNvPr id="12" name="Rectangle 11"/>
        <xdr:cNvSpPr/>
      </xdr:nvSpPr>
      <xdr:spPr>
        <a:xfrm>
          <a:off x="3171825" y="3790948"/>
          <a:ext cx="2200275" cy="1038227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Etablir un nouvel ordonnancement optimisé</a:t>
          </a:r>
        </a:p>
      </xdr:txBody>
    </xdr:sp>
    <xdr:clientData/>
  </xdr:twoCellAnchor>
  <xdr:twoCellAnchor>
    <xdr:from>
      <xdr:col>8</xdr:col>
      <xdr:colOff>538162</xdr:colOff>
      <xdr:row>28</xdr:row>
      <xdr:rowOff>123824</xdr:rowOff>
    </xdr:from>
    <xdr:to>
      <xdr:col>11</xdr:col>
      <xdr:colOff>700087</xdr:colOff>
      <xdr:row>31</xdr:row>
      <xdr:rowOff>190499</xdr:rowOff>
    </xdr:to>
    <xdr:sp macro="[0]!affiche_Historisation" textlink="">
      <xdr:nvSpPr>
        <xdr:cNvPr id="13" name="Rectangle 12"/>
        <xdr:cNvSpPr/>
      </xdr:nvSpPr>
      <xdr:spPr>
        <a:xfrm>
          <a:off x="7243762" y="5457824"/>
          <a:ext cx="2676525" cy="638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19050">
          <a:solidFill>
            <a:schemeClr val="accent2">
              <a:lumMod val="5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chemeClr val="accent2">
                  <a:lumMod val="50000"/>
                </a:schemeClr>
              </a:solidFill>
            </a:rPr>
            <a:t>Historique des traitements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607695</xdr:colOff>
      <xdr:row>8</xdr:row>
      <xdr:rowOff>141255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284095" cy="166525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14</xdr:row>
          <xdr:rowOff>19050</xdr:rowOff>
        </xdr:from>
        <xdr:to>
          <xdr:col>7</xdr:col>
          <xdr:colOff>47625</xdr:colOff>
          <xdr:row>18</xdr:row>
          <xdr:rowOff>161925</xdr:rowOff>
        </xdr:to>
        <xdr:sp macro="" textlink="">
          <xdr:nvSpPr>
            <xdr:cNvPr id="31745" name="Optimisation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14</xdr:row>
          <xdr:rowOff>0</xdr:rowOff>
        </xdr:from>
        <xdr:to>
          <xdr:col>10</xdr:col>
          <xdr:colOff>542925</xdr:colOff>
          <xdr:row>19</xdr:row>
          <xdr:rowOff>19050</xdr:rowOff>
        </xdr:to>
        <xdr:sp macro="" textlink="">
          <xdr:nvSpPr>
            <xdr:cNvPr id="31746" name="CommandButton3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14</xdr:row>
          <xdr:rowOff>19050</xdr:rowOff>
        </xdr:from>
        <xdr:to>
          <xdr:col>3</xdr:col>
          <xdr:colOff>438150</xdr:colOff>
          <xdr:row>19</xdr:row>
          <xdr:rowOff>19050</xdr:rowOff>
        </xdr:to>
        <xdr:sp macro="" textlink="">
          <xdr:nvSpPr>
            <xdr:cNvPr id="31747" name="Report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14</xdr:row>
          <xdr:rowOff>19050</xdr:rowOff>
        </xdr:from>
        <xdr:to>
          <xdr:col>14</xdr:col>
          <xdr:colOff>619125</xdr:colOff>
          <xdr:row>18</xdr:row>
          <xdr:rowOff>180975</xdr:rowOff>
        </xdr:to>
        <xdr:sp macro="" textlink="">
          <xdr:nvSpPr>
            <xdr:cNvPr id="31748" name="CommandButton1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23813</xdr:colOff>
      <xdr:row>0</xdr:row>
      <xdr:rowOff>261935</xdr:rowOff>
    </xdr:from>
    <xdr:to>
      <xdr:col>19</xdr:col>
      <xdr:colOff>642938</xdr:colOff>
      <xdr:row>1</xdr:row>
      <xdr:rowOff>476250</xdr:rowOff>
    </xdr:to>
    <xdr:sp macro="[0]!Menu_from_Report" textlink="">
      <xdr:nvSpPr>
        <xdr:cNvPr id="2" name="Rectangle 1"/>
        <xdr:cNvSpPr/>
      </xdr:nvSpPr>
      <xdr:spPr>
        <a:xfrm>
          <a:off x="14811376" y="261935"/>
          <a:ext cx="1440656" cy="821534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0"/>
            <a:t>Retour 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2352675</xdr:colOff>
      <xdr:row>0</xdr:row>
      <xdr:rowOff>28575</xdr:rowOff>
    </xdr:from>
    <xdr:to>
      <xdr:col>11</xdr:col>
      <xdr:colOff>171450</xdr:colOff>
      <xdr:row>0</xdr:row>
      <xdr:rowOff>323850</xdr:rowOff>
    </xdr:to>
    <xdr:sp macro="" textlink="">
      <xdr:nvSpPr>
        <xdr:cNvPr id="2" name="ZoneTexte 1"/>
        <xdr:cNvSpPr txBox="1"/>
      </xdr:nvSpPr>
      <xdr:spPr>
        <a:xfrm>
          <a:off x="28466415" y="28575"/>
          <a:ext cx="6147435" cy="295275"/>
        </a:xfrm>
        <a:prstGeom prst="rect">
          <a:avLst/>
        </a:prstGeom>
        <a:solidFill>
          <a:schemeClr val="lt1"/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Ordonnancement de prise et déposes pour minimiser les trajets inter-tâches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0</xdr:row>
          <xdr:rowOff>85725</xdr:rowOff>
        </xdr:from>
        <xdr:to>
          <xdr:col>19</xdr:col>
          <xdr:colOff>381000</xdr:colOff>
          <xdr:row>1</xdr:row>
          <xdr:rowOff>57150</xdr:rowOff>
        </xdr:to>
        <xdr:sp macro="" textlink="">
          <xdr:nvSpPr>
            <xdr:cNvPr id="26625" name="CommandButton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285750</xdr:colOff>
          <xdr:row>0</xdr:row>
          <xdr:rowOff>76200</xdr:rowOff>
        </xdr:from>
        <xdr:to>
          <xdr:col>21</xdr:col>
          <xdr:colOff>647700</xdr:colOff>
          <xdr:row>1</xdr:row>
          <xdr:rowOff>47625</xdr:rowOff>
        </xdr:to>
        <xdr:sp macro="" textlink="">
          <xdr:nvSpPr>
            <xdr:cNvPr id="26626" name="CommandButton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</xdr:row>
          <xdr:rowOff>19050</xdr:rowOff>
        </xdr:from>
        <xdr:to>
          <xdr:col>21</xdr:col>
          <xdr:colOff>590550</xdr:colOff>
          <xdr:row>6</xdr:row>
          <xdr:rowOff>76200</xdr:rowOff>
        </xdr:to>
        <xdr:sp macro="" textlink="">
          <xdr:nvSpPr>
            <xdr:cNvPr id="26627" name="CommandButton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19</xdr:col>
      <xdr:colOff>19050</xdr:colOff>
      <xdr:row>8</xdr:row>
      <xdr:rowOff>142875</xdr:rowOff>
    </xdr:from>
    <xdr:to>
      <xdr:col>20</xdr:col>
      <xdr:colOff>621506</xdr:colOff>
      <xdr:row>13</xdr:row>
      <xdr:rowOff>11909</xdr:rowOff>
    </xdr:to>
    <xdr:sp macro="[0]!Menu_from_Optimisation" textlink="">
      <xdr:nvSpPr>
        <xdr:cNvPr id="7" name="Rectangle 6"/>
        <xdr:cNvSpPr/>
      </xdr:nvSpPr>
      <xdr:spPr>
        <a:xfrm>
          <a:off x="19631025" y="2133600"/>
          <a:ext cx="1440656" cy="821534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0"/>
            <a:t>Retour 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800100</xdr:colOff>
      <xdr:row>1</xdr:row>
      <xdr:rowOff>28575</xdr:rowOff>
    </xdr:from>
    <xdr:to>
      <xdr:col>5</xdr:col>
      <xdr:colOff>564356</xdr:colOff>
      <xdr:row>5</xdr:row>
      <xdr:rowOff>50009</xdr:rowOff>
    </xdr:to>
    <xdr:sp macro="[0]!Menu_from_CellMAG" textlink="">
      <xdr:nvSpPr>
        <xdr:cNvPr id="3" name="Rectangle 2"/>
        <xdr:cNvSpPr/>
      </xdr:nvSpPr>
      <xdr:spPr>
        <a:xfrm>
          <a:off x="3314700" y="228600"/>
          <a:ext cx="1440656" cy="821534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0"/>
            <a:t>Retour Menu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76200</xdr:rowOff>
        </xdr:from>
        <xdr:to>
          <xdr:col>11</xdr:col>
          <xdr:colOff>257175</xdr:colOff>
          <xdr:row>2</xdr:row>
          <xdr:rowOff>66675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8</xdr:row>
      <xdr:rowOff>169544</xdr:rowOff>
    </xdr:from>
    <xdr:to>
      <xdr:col>6</xdr:col>
      <xdr:colOff>497205</xdr:colOff>
      <xdr:row>44</xdr:row>
      <xdr:rowOff>152400</xdr:rowOff>
    </xdr:to>
    <xdr:sp macro="" textlink="">
      <xdr:nvSpPr>
        <xdr:cNvPr id="2" name="Rectangle 1"/>
        <xdr:cNvSpPr/>
      </xdr:nvSpPr>
      <xdr:spPr>
        <a:xfrm>
          <a:off x="180975" y="2236469"/>
          <a:ext cx="11574780" cy="73171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0</xdr:colOff>
      <xdr:row>1</xdr:row>
      <xdr:rowOff>0</xdr:rowOff>
    </xdr:from>
    <xdr:to>
      <xdr:col>7</xdr:col>
      <xdr:colOff>602456</xdr:colOff>
      <xdr:row>4</xdr:row>
      <xdr:rowOff>135734</xdr:rowOff>
    </xdr:to>
    <xdr:sp macro="[0]!Menu_from_paramètres" textlink="">
      <xdr:nvSpPr>
        <xdr:cNvPr id="4" name="Rectangle 3"/>
        <xdr:cNvSpPr/>
      </xdr:nvSpPr>
      <xdr:spPr>
        <a:xfrm>
          <a:off x="11258550" y="190500"/>
          <a:ext cx="1440656" cy="821534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0"/>
            <a:t>Retour Menu</a:t>
          </a:r>
        </a:p>
      </xdr:txBody>
    </xdr:sp>
    <xdr:clientData/>
  </xdr:twoCellAnchor>
  <xdr:twoCellAnchor editAs="absolute">
    <xdr:from>
      <xdr:col>20</xdr:col>
      <xdr:colOff>552450</xdr:colOff>
      <xdr:row>33</xdr:row>
      <xdr:rowOff>38100</xdr:rowOff>
    </xdr:from>
    <xdr:to>
      <xdr:col>22</xdr:col>
      <xdr:colOff>316706</xdr:colOff>
      <xdr:row>36</xdr:row>
      <xdr:rowOff>50009</xdr:rowOff>
    </xdr:to>
    <xdr:sp macro="[0]!Menu_from_Historisation" textlink="">
      <xdr:nvSpPr>
        <xdr:cNvPr id="5" name="Rectangle 4"/>
        <xdr:cNvSpPr/>
      </xdr:nvSpPr>
      <xdr:spPr>
        <a:xfrm>
          <a:off x="23564850" y="7105650"/>
          <a:ext cx="1440656" cy="821534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0"/>
            <a:t>Retour Menu</a:t>
          </a: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larté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larté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atMod val="180000"/>
              </a:schemeClr>
            </a:gs>
            <a:gs pos="40000">
              <a:schemeClr val="phClr">
                <a:tint val="95000"/>
                <a:shade val="85000"/>
                <a:satMod val="150000"/>
              </a:schemeClr>
            </a:gs>
            <a:gs pos="100000">
              <a:schemeClr val="phClr">
                <a:shade val="45000"/>
                <a:satMod val="20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55000"/>
              </a:schemeClr>
              <a:schemeClr val="phClr">
                <a:tint val="97000"/>
                <a:satMod val="95000"/>
              </a:schemeClr>
            </a:duotone>
          </a:blip>
          <a:tile tx="0" ty="0" sx="70000" sy="7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6.emf"/><Relationship Id="rId5" Type="http://schemas.openxmlformats.org/officeDocument/2006/relationships/image" Target="../media/image3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6.xml"/><Relationship Id="rId5" Type="http://schemas.openxmlformats.org/officeDocument/2006/relationships/image" Target="../media/image7.emf"/><Relationship Id="rId4" Type="http://schemas.openxmlformats.org/officeDocument/2006/relationships/control" Target="../activeX/activeX5.xml"/><Relationship Id="rId9" Type="http://schemas.openxmlformats.org/officeDocument/2006/relationships/image" Target="../media/image9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6.xml"/><Relationship Id="rId4" Type="http://schemas.openxmlformats.org/officeDocument/2006/relationships/image" Target="../media/image10.emf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workbookViewId="0">
      <selection activeCell="M40" sqref="M4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X1" sqref="X1:AK106"/>
    </sheetView>
  </sheetViews>
  <sheetFormatPr baseColWidth="10" defaultRowHeight="15" x14ac:dyDescent="0.25"/>
  <cols>
    <col min="1" max="16384" width="11" style="75"/>
  </cols>
  <sheetData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1748" r:id="rId4" name="CommandButton1">
          <controlPr defaultSize="0" autoLine="0" r:id="rId5">
            <anchor moveWithCells="1">
              <from>
                <xdr:col>12</xdr:col>
                <xdr:colOff>238125</xdr:colOff>
                <xdr:row>14</xdr:row>
                <xdr:rowOff>19050</xdr:rowOff>
              </from>
              <to>
                <xdr:col>14</xdr:col>
                <xdr:colOff>619125</xdr:colOff>
                <xdr:row>18</xdr:row>
                <xdr:rowOff>180975</xdr:rowOff>
              </to>
            </anchor>
          </controlPr>
        </control>
      </mc:Choice>
      <mc:Fallback>
        <control shapeId="31748" r:id="rId4" name="CommandButton1"/>
      </mc:Fallback>
    </mc:AlternateContent>
    <mc:AlternateContent xmlns:mc="http://schemas.openxmlformats.org/markup-compatibility/2006">
      <mc:Choice Requires="x14">
        <control shapeId="31747" r:id="rId6" name="Report">
          <controlPr defaultSize="0" autoLine="0" r:id="rId7">
            <anchor moveWithCells="1">
              <from>
                <xdr:col>1</xdr:col>
                <xdr:colOff>114300</xdr:colOff>
                <xdr:row>14</xdr:row>
                <xdr:rowOff>19050</xdr:rowOff>
              </from>
              <to>
                <xdr:col>3</xdr:col>
                <xdr:colOff>438150</xdr:colOff>
                <xdr:row>19</xdr:row>
                <xdr:rowOff>19050</xdr:rowOff>
              </to>
            </anchor>
          </controlPr>
        </control>
      </mc:Choice>
      <mc:Fallback>
        <control shapeId="31747" r:id="rId6" name="Report"/>
      </mc:Fallback>
    </mc:AlternateContent>
    <mc:AlternateContent xmlns:mc="http://schemas.openxmlformats.org/markup-compatibility/2006">
      <mc:Choice Requires="x14">
        <control shapeId="31746" r:id="rId8" name="CommandButton3">
          <controlPr defaultSize="0" autoLine="0" r:id="rId9">
            <anchor moveWithCells="1">
              <from>
                <xdr:col>8</xdr:col>
                <xdr:colOff>219075</xdr:colOff>
                <xdr:row>14</xdr:row>
                <xdr:rowOff>0</xdr:rowOff>
              </from>
              <to>
                <xdr:col>10</xdr:col>
                <xdr:colOff>542925</xdr:colOff>
                <xdr:row>19</xdr:row>
                <xdr:rowOff>19050</xdr:rowOff>
              </to>
            </anchor>
          </controlPr>
        </control>
      </mc:Choice>
      <mc:Fallback>
        <control shapeId="31746" r:id="rId8" name="CommandButton3"/>
      </mc:Fallback>
    </mc:AlternateContent>
    <mc:AlternateContent xmlns:mc="http://schemas.openxmlformats.org/markup-compatibility/2006">
      <mc:Choice Requires="x14">
        <control shapeId="31745" r:id="rId10" name="Optimisation">
          <controlPr defaultSize="0" autoLine="0" r:id="rId11">
            <anchor moveWithCells="1">
              <from>
                <xdr:col>4</xdr:col>
                <xdr:colOff>504825</xdr:colOff>
                <xdr:row>14</xdr:row>
                <xdr:rowOff>19050</xdr:rowOff>
              </from>
              <to>
                <xdr:col>7</xdr:col>
                <xdr:colOff>47625</xdr:colOff>
                <xdr:row>18</xdr:row>
                <xdr:rowOff>161925</xdr:rowOff>
              </to>
            </anchor>
          </controlPr>
        </control>
      </mc:Choice>
      <mc:Fallback>
        <control shapeId="31745" r:id="rId10" name="Optimisatio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AF800"/>
  <sheetViews>
    <sheetView zoomScale="80" zoomScaleNormal="80" workbookViewId="0">
      <selection sqref="A1:N107"/>
    </sheetView>
  </sheetViews>
  <sheetFormatPr baseColWidth="10" defaultColWidth="10.75" defaultRowHeight="15" x14ac:dyDescent="0.2"/>
  <cols>
    <col min="1" max="16384" width="10.75" style="63"/>
  </cols>
  <sheetData>
    <row r="1" spans="1:32" s="69" customFormat="1" ht="48" customHeight="1" x14ac:dyDescent="0.2">
      <c r="A1" s="76" t="s">
        <v>1</v>
      </c>
      <c r="B1" s="76" t="s">
        <v>2</v>
      </c>
      <c r="C1" s="76" t="s">
        <v>3</v>
      </c>
      <c r="D1" s="76" t="s">
        <v>4</v>
      </c>
      <c r="E1" s="76" t="s">
        <v>5</v>
      </c>
      <c r="F1" s="76" t="s">
        <v>6</v>
      </c>
      <c r="G1" s="76" t="s">
        <v>7</v>
      </c>
      <c r="H1" s="76" t="s">
        <v>8</v>
      </c>
      <c r="I1" s="76" t="s">
        <v>9</v>
      </c>
      <c r="J1" s="76" t="s">
        <v>10</v>
      </c>
      <c r="K1" s="76" t="s">
        <v>11</v>
      </c>
      <c r="L1" s="76" t="s">
        <v>12</v>
      </c>
      <c r="M1" s="76" t="s">
        <v>70</v>
      </c>
      <c r="N1" s="92"/>
      <c r="O1" s="67"/>
      <c r="P1" s="67"/>
      <c r="Q1" s="66"/>
      <c r="R1" s="66"/>
      <c r="S1" s="66"/>
      <c r="T1" s="66"/>
      <c r="U1" s="66"/>
      <c r="V1" s="66"/>
      <c r="W1" s="66"/>
      <c r="Z1" s="66"/>
      <c r="AA1" s="66"/>
      <c r="AB1" s="66"/>
      <c r="AC1" s="66"/>
      <c r="AD1" s="66"/>
      <c r="AE1" s="66"/>
      <c r="AF1" s="66"/>
    </row>
    <row r="2" spans="1:32" ht="51" x14ac:dyDescent="0.2">
      <c r="A2" s="74" t="s">
        <v>53</v>
      </c>
      <c r="B2" s="74" t="s">
        <v>239</v>
      </c>
      <c r="C2" s="74">
        <v>1919</v>
      </c>
      <c r="D2" s="74" t="s">
        <v>240</v>
      </c>
      <c r="E2" s="74">
        <v>900573</v>
      </c>
      <c r="F2" s="74" t="s">
        <v>241</v>
      </c>
      <c r="G2" s="74" t="s">
        <v>242</v>
      </c>
      <c r="H2" s="74" t="s">
        <v>13</v>
      </c>
      <c r="I2" s="74" t="s">
        <v>54</v>
      </c>
      <c r="J2" s="74" t="s">
        <v>243</v>
      </c>
      <c r="K2" s="68" t="s">
        <v>244</v>
      </c>
      <c r="L2" s="68" t="s">
        <v>231</v>
      </c>
      <c r="M2" s="68" t="str">
        <f ca="1">IFERROR(VLOOKUP(C2,[0]!MagDepose,2,0),"")</f>
        <v>G</v>
      </c>
      <c r="N2" s="93">
        <v>75</v>
      </c>
      <c r="O2" s="65"/>
      <c r="P2" s="65"/>
      <c r="Q2" s="64"/>
      <c r="R2" s="64"/>
      <c r="S2" s="64"/>
      <c r="T2" s="64"/>
      <c r="U2" s="64"/>
      <c r="V2" s="64"/>
      <c r="W2" s="64"/>
      <c r="Z2" s="64"/>
      <c r="AA2" s="64"/>
      <c r="AB2" s="64"/>
      <c r="AC2" s="64"/>
      <c r="AD2" s="64"/>
      <c r="AE2" s="64"/>
      <c r="AF2" s="64"/>
    </row>
    <row r="3" spans="1:32" ht="51" x14ac:dyDescent="0.2">
      <c r="A3" s="74" t="s">
        <v>53</v>
      </c>
      <c r="B3" s="74" t="s">
        <v>245</v>
      </c>
      <c r="C3" s="74">
        <v>1943</v>
      </c>
      <c r="D3" s="74" t="s">
        <v>246</v>
      </c>
      <c r="E3" s="74">
        <v>900766</v>
      </c>
      <c r="F3" s="74" t="s">
        <v>55</v>
      </c>
      <c r="G3" s="74" t="s">
        <v>247</v>
      </c>
      <c r="H3" s="74" t="s">
        <v>13</v>
      </c>
      <c r="I3" s="74" t="s">
        <v>54</v>
      </c>
      <c r="J3" s="74" t="s">
        <v>248</v>
      </c>
      <c r="K3" s="68" t="s">
        <v>244</v>
      </c>
      <c r="L3" s="68" t="s">
        <v>231</v>
      </c>
      <c r="M3" s="68" t="str">
        <f ca="1">IFERROR(VLOOKUP(C3,[0]!MagDepose,2,0),"")</f>
        <v>G</v>
      </c>
      <c r="N3" s="93">
        <v>75</v>
      </c>
      <c r="O3" s="65"/>
      <c r="P3" s="65"/>
      <c r="Q3" s="64"/>
      <c r="R3" s="64"/>
      <c r="S3" s="64"/>
      <c r="T3" s="64"/>
      <c r="U3" s="64"/>
      <c r="V3" s="64"/>
      <c r="W3" s="64"/>
      <c r="Z3" s="64"/>
      <c r="AA3" s="64"/>
      <c r="AB3" s="64"/>
      <c r="AC3" s="64"/>
      <c r="AD3" s="64"/>
      <c r="AE3" s="64"/>
      <c r="AF3" s="64"/>
    </row>
    <row r="4" spans="1:32" ht="38.25" customHeight="1" x14ac:dyDescent="0.2">
      <c r="A4" s="74" t="s">
        <v>53</v>
      </c>
      <c r="B4" s="74" t="s">
        <v>249</v>
      </c>
      <c r="C4" s="74">
        <v>1783</v>
      </c>
      <c r="D4" s="74" t="s">
        <v>250</v>
      </c>
      <c r="E4" s="74">
        <v>343982</v>
      </c>
      <c r="F4" s="74" t="s">
        <v>56</v>
      </c>
      <c r="G4" s="74" t="s">
        <v>57</v>
      </c>
      <c r="H4" s="74" t="s">
        <v>13</v>
      </c>
      <c r="I4" s="74" t="s">
        <v>54</v>
      </c>
      <c r="J4" s="74" t="s">
        <v>251</v>
      </c>
      <c r="K4" s="68" t="s">
        <v>244</v>
      </c>
      <c r="L4" s="68" t="s">
        <v>231</v>
      </c>
      <c r="M4" s="68" t="str">
        <f ca="1">IFERROR(VLOOKUP(C4,[0]!MagDepose,2,0),"")</f>
        <v>C</v>
      </c>
      <c r="N4" s="93">
        <v>15</v>
      </c>
      <c r="O4" s="65"/>
      <c r="P4" s="65"/>
      <c r="Q4" s="64"/>
      <c r="R4" s="64"/>
      <c r="S4" s="64"/>
      <c r="T4" s="64"/>
      <c r="U4" s="64"/>
      <c r="V4" s="64"/>
      <c r="W4" s="64"/>
      <c r="Z4" s="64"/>
      <c r="AA4" s="64"/>
      <c r="AB4" s="64"/>
      <c r="AC4" s="64"/>
      <c r="AD4" s="64"/>
      <c r="AE4" s="64"/>
      <c r="AF4" s="64"/>
    </row>
    <row r="5" spans="1:32" ht="38.25" customHeight="1" x14ac:dyDescent="0.2">
      <c r="A5" s="74" t="s">
        <v>53</v>
      </c>
      <c r="B5" s="74" t="s">
        <v>252</v>
      </c>
      <c r="C5" s="74">
        <v>1783</v>
      </c>
      <c r="D5" s="74" t="s">
        <v>253</v>
      </c>
      <c r="E5" s="74">
        <v>343981</v>
      </c>
      <c r="F5" s="74" t="s">
        <v>58</v>
      </c>
      <c r="G5" s="74" t="s">
        <v>59</v>
      </c>
      <c r="H5" s="74" t="s">
        <v>13</v>
      </c>
      <c r="I5" s="74" t="s">
        <v>54</v>
      </c>
      <c r="J5" s="74" t="s">
        <v>251</v>
      </c>
      <c r="K5" s="68" t="s">
        <v>244</v>
      </c>
      <c r="L5" s="68" t="s">
        <v>231</v>
      </c>
      <c r="M5" s="68" t="str">
        <f ca="1">IFERROR(VLOOKUP(C5,[0]!MagDepose,2,0),"")</f>
        <v>C</v>
      </c>
      <c r="N5" s="93">
        <v>15</v>
      </c>
      <c r="O5" s="65"/>
      <c r="P5" s="65"/>
      <c r="Q5" s="64"/>
      <c r="R5" s="64"/>
      <c r="S5" s="64"/>
      <c r="T5" s="64"/>
      <c r="U5" s="64"/>
      <c r="V5" s="64"/>
      <c r="W5" s="64"/>
      <c r="Z5" s="64"/>
      <c r="AA5" s="64"/>
      <c r="AB5" s="64"/>
      <c r="AC5" s="64"/>
      <c r="AD5" s="64"/>
      <c r="AE5" s="64"/>
      <c r="AF5" s="64"/>
    </row>
    <row r="6" spans="1:32" ht="38.25" customHeight="1" x14ac:dyDescent="0.2">
      <c r="A6" s="74" t="s">
        <v>53</v>
      </c>
      <c r="B6" s="74" t="s">
        <v>254</v>
      </c>
      <c r="C6" s="74">
        <v>1733</v>
      </c>
      <c r="D6" s="74" t="s">
        <v>255</v>
      </c>
      <c r="E6" s="74">
        <v>901072</v>
      </c>
      <c r="F6" s="74" t="s">
        <v>256</v>
      </c>
      <c r="G6" s="74" t="s">
        <v>257</v>
      </c>
      <c r="H6" s="74" t="s">
        <v>13</v>
      </c>
      <c r="I6" s="74" t="s">
        <v>60</v>
      </c>
      <c r="J6" s="74" t="s">
        <v>258</v>
      </c>
      <c r="K6" s="68" t="s">
        <v>244</v>
      </c>
      <c r="L6" s="68" t="s">
        <v>232</v>
      </c>
      <c r="M6" s="68" t="str">
        <f ca="1">IFERROR(VLOOKUP(C6,[0]!MagDepose,2,0),"")</f>
        <v>G</v>
      </c>
      <c r="N6" s="93">
        <v>75</v>
      </c>
      <c r="O6" s="65"/>
      <c r="P6" s="65"/>
      <c r="Q6" s="64"/>
      <c r="R6" s="64"/>
      <c r="S6" s="64"/>
      <c r="T6" s="64"/>
      <c r="U6" s="64"/>
      <c r="V6" s="64"/>
      <c r="W6" s="64"/>
      <c r="Z6" s="64"/>
      <c r="AA6" s="64"/>
      <c r="AB6" s="64"/>
      <c r="AC6" s="64"/>
      <c r="AD6" s="64"/>
      <c r="AE6" s="64"/>
      <c r="AF6" s="64"/>
    </row>
    <row r="7" spans="1:32" ht="51" x14ac:dyDescent="0.2">
      <c r="A7" s="74" t="s">
        <v>53</v>
      </c>
      <c r="B7" s="74" t="s">
        <v>259</v>
      </c>
      <c r="C7" s="74">
        <v>1704</v>
      </c>
      <c r="D7" s="74" t="s">
        <v>260</v>
      </c>
      <c r="E7" s="74">
        <v>900573</v>
      </c>
      <c r="F7" s="74" t="s">
        <v>241</v>
      </c>
      <c r="G7" s="74" t="s">
        <v>242</v>
      </c>
      <c r="H7" s="74" t="s">
        <v>13</v>
      </c>
      <c r="I7" s="74" t="s">
        <v>60</v>
      </c>
      <c r="J7" s="74" t="s">
        <v>261</v>
      </c>
      <c r="K7" s="68" t="s">
        <v>244</v>
      </c>
      <c r="L7" s="68" t="s">
        <v>232</v>
      </c>
      <c r="M7" s="68" t="str">
        <f ca="1">IFERROR(VLOOKUP(C7,[0]!MagDepose,2,0),"")</f>
        <v>H</v>
      </c>
      <c r="N7" s="93">
        <v>90</v>
      </c>
      <c r="O7" s="65"/>
      <c r="P7" s="65"/>
      <c r="Q7" s="64"/>
      <c r="R7" s="64"/>
      <c r="S7" s="64"/>
      <c r="T7" s="64"/>
      <c r="U7" s="64"/>
      <c r="V7" s="64"/>
      <c r="W7" s="64"/>
      <c r="Z7" s="64"/>
      <c r="AA7" s="64"/>
      <c r="AB7" s="64"/>
      <c r="AC7" s="64"/>
      <c r="AD7" s="64"/>
      <c r="AE7" s="64"/>
      <c r="AF7" s="64"/>
    </row>
    <row r="8" spans="1:32" ht="38.25" customHeight="1" x14ac:dyDescent="0.2">
      <c r="A8" s="74" t="s">
        <v>53</v>
      </c>
      <c r="B8" s="74" t="s">
        <v>259</v>
      </c>
      <c r="C8" s="74">
        <v>1704</v>
      </c>
      <c r="D8" s="74" t="s">
        <v>260</v>
      </c>
      <c r="E8" s="74">
        <v>900573</v>
      </c>
      <c r="F8" s="74" t="s">
        <v>241</v>
      </c>
      <c r="G8" s="74" t="s">
        <v>242</v>
      </c>
      <c r="H8" s="74" t="s">
        <v>13</v>
      </c>
      <c r="I8" s="74" t="s">
        <v>60</v>
      </c>
      <c r="J8" s="74" t="s">
        <v>261</v>
      </c>
      <c r="K8" s="68" t="s">
        <v>244</v>
      </c>
      <c r="L8" s="68" t="s">
        <v>232</v>
      </c>
      <c r="M8" s="68" t="str">
        <f ca="1">IFERROR(VLOOKUP(C8,[0]!MagDepose,2,0),"")</f>
        <v>H</v>
      </c>
      <c r="N8" s="93">
        <v>90</v>
      </c>
      <c r="O8" s="65"/>
      <c r="P8" s="65"/>
      <c r="Q8" s="64"/>
      <c r="R8" s="64"/>
      <c r="S8" s="64"/>
      <c r="T8" s="64"/>
      <c r="U8" s="64"/>
      <c r="V8" s="64"/>
      <c r="W8" s="64"/>
      <c r="Z8" s="64"/>
      <c r="AA8" s="64"/>
      <c r="AB8" s="64"/>
      <c r="AC8" s="64"/>
      <c r="AD8" s="64"/>
      <c r="AE8" s="64"/>
      <c r="AF8" s="64"/>
    </row>
    <row r="9" spans="1:32" ht="38.25" customHeight="1" x14ac:dyDescent="0.2">
      <c r="A9" s="74" t="s">
        <v>53</v>
      </c>
      <c r="B9" s="74" t="s">
        <v>262</v>
      </c>
      <c r="C9" s="74">
        <v>1733</v>
      </c>
      <c r="D9" s="74" t="s">
        <v>263</v>
      </c>
      <c r="E9" s="74">
        <v>901394</v>
      </c>
      <c r="F9" s="74" t="s">
        <v>264</v>
      </c>
      <c r="G9" s="74" t="s">
        <v>61</v>
      </c>
      <c r="H9" s="74" t="s">
        <v>13</v>
      </c>
      <c r="I9" s="74" t="s">
        <v>60</v>
      </c>
      <c r="J9" s="74" t="s">
        <v>258</v>
      </c>
      <c r="K9" s="68" t="s">
        <v>244</v>
      </c>
      <c r="L9" s="68" t="s">
        <v>232</v>
      </c>
      <c r="M9" s="68" t="str">
        <f ca="1">IFERROR(VLOOKUP(C9,[0]!MagDepose,2,0),"")</f>
        <v>G</v>
      </c>
      <c r="N9" s="93">
        <v>75</v>
      </c>
      <c r="O9" s="65"/>
      <c r="P9" s="65"/>
      <c r="Q9" s="64"/>
      <c r="R9" s="64"/>
      <c r="S9" s="64"/>
      <c r="T9" s="64"/>
      <c r="U9" s="64"/>
      <c r="V9" s="64"/>
      <c r="W9" s="64"/>
      <c r="Z9" s="64"/>
      <c r="AA9" s="64"/>
      <c r="AB9" s="64"/>
      <c r="AC9" s="64"/>
      <c r="AD9" s="64"/>
      <c r="AE9" s="64"/>
      <c r="AF9" s="64"/>
    </row>
    <row r="10" spans="1:32" ht="38.25" x14ac:dyDescent="0.2">
      <c r="A10" s="74" t="s">
        <v>53</v>
      </c>
      <c r="B10" s="74" t="s">
        <v>254</v>
      </c>
      <c r="C10" s="74">
        <v>1733</v>
      </c>
      <c r="D10" s="74" t="s">
        <v>263</v>
      </c>
      <c r="E10" s="74">
        <v>901391</v>
      </c>
      <c r="F10" s="74" t="s">
        <v>265</v>
      </c>
      <c r="G10" s="74" t="s">
        <v>266</v>
      </c>
      <c r="H10" s="74" t="s">
        <v>13</v>
      </c>
      <c r="I10" s="74" t="s">
        <v>60</v>
      </c>
      <c r="J10" s="74" t="s">
        <v>258</v>
      </c>
      <c r="K10" s="68" t="s">
        <v>244</v>
      </c>
      <c r="L10" s="68" t="s">
        <v>232</v>
      </c>
      <c r="M10" s="68" t="str">
        <f ca="1">IFERROR(VLOOKUP(C10,[0]!MagDepose,2,0),"")</f>
        <v>G</v>
      </c>
      <c r="N10" s="93">
        <v>75</v>
      </c>
      <c r="O10" s="65"/>
      <c r="P10" s="65"/>
      <c r="Q10" s="64"/>
      <c r="R10" s="64"/>
      <c r="S10" s="64"/>
      <c r="T10" s="64"/>
      <c r="U10" s="64"/>
      <c r="V10" s="64"/>
      <c r="W10" s="64"/>
      <c r="Z10" s="64"/>
      <c r="AA10" s="64"/>
      <c r="AB10" s="64"/>
      <c r="AC10" s="64"/>
      <c r="AD10" s="64"/>
      <c r="AE10" s="64"/>
      <c r="AF10" s="64"/>
    </row>
    <row r="11" spans="1:32" ht="38.25" customHeight="1" x14ac:dyDescent="0.2">
      <c r="A11" s="74" t="s">
        <v>53</v>
      </c>
      <c r="B11" s="74" t="s">
        <v>267</v>
      </c>
      <c r="C11" s="74">
        <v>1914</v>
      </c>
      <c r="D11" s="74" t="s">
        <v>268</v>
      </c>
      <c r="E11" s="74">
        <v>901392</v>
      </c>
      <c r="F11" s="74" t="s">
        <v>269</v>
      </c>
      <c r="G11" s="74" t="s">
        <v>270</v>
      </c>
      <c r="H11" s="74" t="s">
        <v>13</v>
      </c>
      <c r="I11" s="74" t="s">
        <v>60</v>
      </c>
      <c r="J11" s="74" t="s">
        <v>271</v>
      </c>
      <c r="K11" s="68" t="s">
        <v>244</v>
      </c>
      <c r="L11" s="68" t="s">
        <v>233</v>
      </c>
      <c r="M11" s="68" t="str">
        <f ca="1">IFERROR(VLOOKUP(C11,[0]!MagDepose,2,0),"")</f>
        <v>G</v>
      </c>
      <c r="N11" s="93">
        <v>75</v>
      </c>
      <c r="O11" s="65"/>
      <c r="P11" s="65"/>
      <c r="Q11" s="64"/>
      <c r="R11" s="64"/>
      <c r="S11" s="64"/>
      <c r="T11" s="64"/>
      <c r="U11" s="64"/>
      <c r="V11" s="64"/>
      <c r="W11" s="64"/>
      <c r="Z11" s="64"/>
      <c r="AA11" s="64"/>
      <c r="AB11" s="64"/>
      <c r="AC11" s="64"/>
      <c r="AD11" s="64"/>
      <c r="AE11" s="64"/>
      <c r="AF11" s="64"/>
    </row>
    <row r="12" spans="1:32" ht="38.25" customHeight="1" x14ac:dyDescent="0.2">
      <c r="A12" s="74" t="s">
        <v>53</v>
      </c>
      <c r="B12" s="74" t="s">
        <v>267</v>
      </c>
      <c r="C12" s="74">
        <v>1914</v>
      </c>
      <c r="D12" s="74" t="s">
        <v>268</v>
      </c>
      <c r="E12" s="74">
        <v>901392</v>
      </c>
      <c r="F12" s="74" t="s">
        <v>269</v>
      </c>
      <c r="G12" s="74" t="s">
        <v>272</v>
      </c>
      <c r="H12" s="74" t="s">
        <v>13</v>
      </c>
      <c r="I12" s="74" t="s">
        <v>60</v>
      </c>
      <c r="J12" s="74" t="s">
        <v>271</v>
      </c>
      <c r="K12" s="68" t="s">
        <v>244</v>
      </c>
      <c r="L12" s="68" t="s">
        <v>233</v>
      </c>
      <c r="M12" s="68" t="str">
        <f ca="1">IFERROR(VLOOKUP(C12,[0]!MagDepose,2,0),"")</f>
        <v>G</v>
      </c>
      <c r="N12" s="93">
        <v>75</v>
      </c>
      <c r="O12" s="65"/>
      <c r="P12" s="65"/>
      <c r="Q12" s="64"/>
      <c r="R12" s="64"/>
      <c r="S12" s="64"/>
      <c r="T12" s="64"/>
      <c r="U12" s="64"/>
      <c r="V12" s="64"/>
      <c r="W12" s="64"/>
      <c r="Z12" s="64"/>
      <c r="AA12" s="64"/>
      <c r="AB12" s="64"/>
      <c r="AC12" s="64"/>
      <c r="AD12" s="64"/>
      <c r="AE12" s="64"/>
      <c r="AF12" s="64"/>
    </row>
    <row r="13" spans="1:32" ht="38.25" x14ac:dyDescent="0.2">
      <c r="A13" s="74" t="s">
        <v>53</v>
      </c>
      <c r="B13" s="74" t="s">
        <v>267</v>
      </c>
      <c r="C13" s="74">
        <v>1914</v>
      </c>
      <c r="D13" s="74" t="s">
        <v>268</v>
      </c>
      <c r="E13" s="74">
        <v>901392</v>
      </c>
      <c r="F13" s="74" t="s">
        <v>269</v>
      </c>
      <c r="G13" s="74" t="s">
        <v>273</v>
      </c>
      <c r="H13" s="74" t="s">
        <v>13</v>
      </c>
      <c r="I13" s="74" t="s">
        <v>60</v>
      </c>
      <c r="J13" s="74" t="s">
        <v>271</v>
      </c>
      <c r="K13" s="68" t="s">
        <v>244</v>
      </c>
      <c r="L13" s="68" t="s">
        <v>233</v>
      </c>
      <c r="M13" s="68" t="str">
        <f ca="1">IFERROR(VLOOKUP(C13,[0]!MagDepose,2,0),"")</f>
        <v>G</v>
      </c>
      <c r="N13" s="93">
        <v>75</v>
      </c>
      <c r="O13" s="65"/>
      <c r="P13" s="65"/>
      <c r="Q13" s="64"/>
      <c r="R13" s="64"/>
      <c r="S13" s="64"/>
      <c r="T13" s="64"/>
      <c r="U13" s="64"/>
      <c r="V13" s="64"/>
      <c r="W13" s="64"/>
      <c r="Z13" s="64"/>
      <c r="AA13" s="64"/>
      <c r="AB13" s="64"/>
      <c r="AC13" s="64"/>
      <c r="AD13" s="64"/>
      <c r="AE13" s="64"/>
      <c r="AF13" s="64"/>
    </row>
    <row r="14" spans="1:32" ht="38.25" customHeight="1" x14ac:dyDescent="0.2">
      <c r="A14" s="74" t="s">
        <v>53</v>
      </c>
      <c r="B14" s="74" t="s">
        <v>274</v>
      </c>
      <c r="C14" s="74">
        <v>1914</v>
      </c>
      <c r="D14" s="74" t="s">
        <v>275</v>
      </c>
      <c r="E14" s="74">
        <v>900766</v>
      </c>
      <c r="F14" s="74" t="s">
        <v>55</v>
      </c>
      <c r="G14" s="74" t="s">
        <v>276</v>
      </c>
      <c r="H14" s="74" t="s">
        <v>13</v>
      </c>
      <c r="I14" s="74" t="s">
        <v>60</v>
      </c>
      <c r="J14" s="74" t="s">
        <v>271</v>
      </c>
      <c r="K14" s="68" t="s">
        <v>244</v>
      </c>
      <c r="L14" s="68" t="s">
        <v>233</v>
      </c>
      <c r="M14" s="68" t="str">
        <f ca="1">IFERROR(VLOOKUP(C14,[0]!MagDepose,2,0),"")</f>
        <v>G</v>
      </c>
      <c r="N14" s="93">
        <v>75</v>
      </c>
      <c r="O14" s="65"/>
      <c r="P14" s="65"/>
      <c r="Q14" s="64"/>
      <c r="R14" s="64"/>
      <c r="S14" s="64"/>
      <c r="T14" s="64"/>
      <c r="U14" s="64"/>
      <c r="V14" s="64"/>
      <c r="W14" s="64"/>
      <c r="Z14" s="64"/>
      <c r="AA14" s="64"/>
      <c r="AB14" s="64"/>
      <c r="AC14" s="64"/>
      <c r="AD14" s="64"/>
      <c r="AE14" s="64"/>
      <c r="AF14" s="64"/>
    </row>
    <row r="15" spans="1:32" ht="51" x14ac:dyDescent="0.2">
      <c r="A15" s="74" t="s">
        <v>53</v>
      </c>
      <c r="B15" s="74" t="s">
        <v>274</v>
      </c>
      <c r="C15" s="74">
        <v>1914</v>
      </c>
      <c r="D15" s="74" t="s">
        <v>275</v>
      </c>
      <c r="E15" s="74">
        <v>900766</v>
      </c>
      <c r="F15" s="74" t="s">
        <v>55</v>
      </c>
      <c r="G15" s="74" t="s">
        <v>277</v>
      </c>
      <c r="H15" s="74" t="s">
        <v>13</v>
      </c>
      <c r="I15" s="74" t="s">
        <v>60</v>
      </c>
      <c r="J15" s="74" t="s">
        <v>271</v>
      </c>
      <c r="K15" s="68" t="s">
        <v>244</v>
      </c>
      <c r="L15" s="68" t="s">
        <v>233</v>
      </c>
      <c r="M15" s="68" t="str">
        <f ca="1">IFERROR(VLOOKUP(C15,[0]!MagDepose,2,0),"")</f>
        <v>G</v>
      </c>
      <c r="N15" s="93">
        <v>75</v>
      </c>
      <c r="O15" s="65"/>
      <c r="P15" s="65"/>
      <c r="Q15" s="64"/>
      <c r="R15" s="64"/>
      <c r="S15" s="64"/>
      <c r="T15" s="64"/>
      <c r="U15" s="64"/>
      <c r="V15" s="64"/>
      <c r="W15" s="64"/>
      <c r="Z15" s="64"/>
      <c r="AA15" s="64"/>
      <c r="AB15" s="64"/>
      <c r="AC15" s="64"/>
      <c r="AD15" s="64"/>
      <c r="AE15" s="64"/>
      <c r="AF15" s="64"/>
    </row>
    <row r="16" spans="1:32" ht="38.25" customHeight="1" x14ac:dyDescent="0.2">
      <c r="A16" s="74" t="s">
        <v>53</v>
      </c>
      <c r="B16" s="74" t="s">
        <v>274</v>
      </c>
      <c r="C16" s="74">
        <v>1914</v>
      </c>
      <c r="D16" s="74" t="s">
        <v>275</v>
      </c>
      <c r="E16" s="74">
        <v>900766</v>
      </c>
      <c r="F16" s="74" t="s">
        <v>55</v>
      </c>
      <c r="G16" s="74" t="s">
        <v>278</v>
      </c>
      <c r="H16" s="74" t="s">
        <v>13</v>
      </c>
      <c r="I16" s="74" t="s">
        <v>60</v>
      </c>
      <c r="J16" s="74" t="s">
        <v>271</v>
      </c>
      <c r="K16" s="68" t="s">
        <v>244</v>
      </c>
      <c r="L16" s="68" t="s">
        <v>233</v>
      </c>
      <c r="M16" s="68" t="str">
        <f ca="1">IFERROR(VLOOKUP(C16,[0]!MagDepose,2,0),"")</f>
        <v>G</v>
      </c>
      <c r="N16" s="93">
        <v>75</v>
      </c>
      <c r="O16" s="65"/>
      <c r="P16" s="65"/>
      <c r="Q16" s="64"/>
      <c r="R16" s="64"/>
      <c r="S16" s="64"/>
      <c r="T16" s="64"/>
      <c r="U16" s="64"/>
      <c r="V16" s="64"/>
      <c r="W16" s="64"/>
      <c r="Z16" s="64"/>
      <c r="AA16" s="64"/>
      <c r="AB16" s="64"/>
      <c r="AC16" s="64"/>
      <c r="AD16" s="64"/>
      <c r="AE16" s="64"/>
      <c r="AF16" s="64"/>
    </row>
    <row r="17" spans="1:32" ht="38.25" x14ac:dyDescent="0.2">
      <c r="A17" s="74" t="s">
        <v>53</v>
      </c>
      <c r="B17" s="74" t="s">
        <v>279</v>
      </c>
      <c r="C17" s="74">
        <v>1903</v>
      </c>
      <c r="D17" s="74" t="s">
        <v>280</v>
      </c>
      <c r="E17" s="74">
        <v>103070</v>
      </c>
      <c r="F17" s="74" t="s">
        <v>62</v>
      </c>
      <c r="G17" s="74" t="s">
        <v>63</v>
      </c>
      <c r="H17" s="74" t="s">
        <v>13</v>
      </c>
      <c r="I17" s="74" t="s">
        <v>60</v>
      </c>
      <c r="J17" s="74" t="s">
        <v>281</v>
      </c>
      <c r="K17" s="68" t="s">
        <v>244</v>
      </c>
      <c r="L17" s="68" t="s">
        <v>233</v>
      </c>
      <c r="M17" s="68" t="str">
        <f ca="1">IFERROR(VLOOKUP(C17,[0]!MagDepose,2,0),"")</f>
        <v>G</v>
      </c>
      <c r="N17" s="93">
        <v>75</v>
      </c>
      <c r="O17" s="65"/>
      <c r="P17" s="65"/>
      <c r="Q17" s="64"/>
      <c r="R17" s="64"/>
      <c r="S17" s="64"/>
      <c r="T17" s="64"/>
      <c r="U17" s="64"/>
      <c r="V17" s="64"/>
      <c r="W17" s="64"/>
      <c r="Z17" s="64"/>
      <c r="AA17" s="64"/>
      <c r="AB17" s="64"/>
      <c r="AC17" s="64"/>
      <c r="AD17" s="64"/>
      <c r="AE17" s="64"/>
      <c r="AF17" s="64"/>
    </row>
    <row r="18" spans="1:32" ht="38.25" customHeight="1" x14ac:dyDescent="0.2">
      <c r="A18" s="74" t="s">
        <v>53</v>
      </c>
      <c r="B18" s="74" t="s">
        <v>282</v>
      </c>
      <c r="C18" s="74">
        <v>1911</v>
      </c>
      <c r="D18" s="74" t="s">
        <v>283</v>
      </c>
      <c r="E18" s="74">
        <v>403071</v>
      </c>
      <c r="F18" s="74" t="s">
        <v>284</v>
      </c>
      <c r="G18" s="74" t="s">
        <v>285</v>
      </c>
      <c r="H18" s="74" t="s">
        <v>13</v>
      </c>
      <c r="I18" s="74" t="s">
        <v>60</v>
      </c>
      <c r="J18" s="74" t="s">
        <v>286</v>
      </c>
      <c r="K18" s="68" t="s">
        <v>244</v>
      </c>
      <c r="L18" s="68" t="s">
        <v>234</v>
      </c>
      <c r="M18" s="68" t="str">
        <f ca="1">IFERROR(VLOOKUP(C18,[0]!MagDepose,2,0),"")</f>
        <v>D</v>
      </c>
      <c r="N18" s="93">
        <v>30</v>
      </c>
      <c r="O18" s="65"/>
      <c r="P18" s="65"/>
      <c r="Q18" s="64"/>
      <c r="R18" s="64"/>
      <c r="S18" s="64"/>
      <c r="T18" s="64"/>
      <c r="U18" s="64"/>
      <c r="V18" s="64"/>
      <c r="W18" s="64"/>
      <c r="Z18" s="64"/>
      <c r="AA18" s="64"/>
      <c r="AB18" s="64"/>
      <c r="AC18" s="64"/>
      <c r="AD18" s="64"/>
      <c r="AE18" s="64"/>
      <c r="AF18" s="64"/>
    </row>
    <row r="19" spans="1:32" ht="51" x14ac:dyDescent="0.2">
      <c r="A19" s="74" t="s">
        <v>53</v>
      </c>
      <c r="B19" s="74" t="s">
        <v>287</v>
      </c>
      <c r="C19" s="74">
        <v>1756</v>
      </c>
      <c r="D19" s="74" t="s">
        <v>288</v>
      </c>
      <c r="E19" s="74">
        <v>103074</v>
      </c>
      <c r="F19" s="74" t="s">
        <v>289</v>
      </c>
      <c r="G19" s="74" t="s">
        <v>290</v>
      </c>
      <c r="H19" s="74" t="s">
        <v>13</v>
      </c>
      <c r="I19" s="74" t="s">
        <v>60</v>
      </c>
      <c r="J19" s="74" t="s">
        <v>291</v>
      </c>
      <c r="K19" s="68" t="s">
        <v>244</v>
      </c>
      <c r="L19" s="68" t="s">
        <v>234</v>
      </c>
      <c r="M19" s="68" t="str">
        <f ca="1">IFERROR(VLOOKUP(C19,[0]!MagDepose,2,0),"")</f>
        <v>H</v>
      </c>
      <c r="N19" s="93">
        <v>90</v>
      </c>
      <c r="O19" s="65"/>
      <c r="P19" s="65"/>
      <c r="Q19" s="64"/>
      <c r="R19" s="64"/>
      <c r="S19" s="64"/>
      <c r="T19" s="64"/>
      <c r="U19" s="64"/>
      <c r="V19" s="64"/>
      <c r="W19" s="64"/>
      <c r="Z19" s="64"/>
      <c r="AA19" s="64"/>
      <c r="AB19" s="64"/>
      <c r="AC19" s="64"/>
      <c r="AD19" s="64"/>
      <c r="AE19" s="64"/>
      <c r="AF19" s="64"/>
    </row>
    <row r="20" spans="1:32" ht="51" x14ac:dyDescent="0.2">
      <c r="A20" s="74" t="s">
        <v>53</v>
      </c>
      <c r="B20" s="74" t="s">
        <v>287</v>
      </c>
      <c r="C20" s="74">
        <v>1756</v>
      </c>
      <c r="D20" s="74" t="s">
        <v>288</v>
      </c>
      <c r="E20" s="74">
        <v>103074</v>
      </c>
      <c r="F20" s="74" t="s">
        <v>289</v>
      </c>
      <c r="G20" s="74" t="s">
        <v>290</v>
      </c>
      <c r="H20" s="74" t="s">
        <v>13</v>
      </c>
      <c r="I20" s="74" t="s">
        <v>60</v>
      </c>
      <c r="J20" s="74" t="s">
        <v>291</v>
      </c>
      <c r="K20" s="68" t="s">
        <v>244</v>
      </c>
      <c r="L20" s="68" t="s">
        <v>234</v>
      </c>
      <c r="M20" s="68" t="str">
        <f ca="1">IFERROR(VLOOKUP(C20,[0]!MagDepose,2,0),"")</f>
        <v>H</v>
      </c>
      <c r="N20" s="93">
        <v>90</v>
      </c>
      <c r="O20" s="65"/>
      <c r="P20" s="65"/>
      <c r="Q20" s="64"/>
      <c r="R20" s="64"/>
      <c r="S20" s="64"/>
      <c r="T20" s="64"/>
      <c r="U20" s="64"/>
      <c r="V20" s="64"/>
      <c r="W20" s="64"/>
      <c r="Z20" s="64"/>
      <c r="AA20" s="64"/>
      <c r="AB20" s="64"/>
      <c r="AC20" s="64"/>
      <c r="AD20" s="64"/>
      <c r="AE20" s="64"/>
      <c r="AF20" s="64"/>
    </row>
    <row r="21" spans="1:32" ht="38.25" customHeight="1" x14ac:dyDescent="0.2">
      <c r="A21" s="74" t="s">
        <v>53</v>
      </c>
      <c r="B21" s="74" t="s">
        <v>292</v>
      </c>
      <c r="C21" s="74">
        <v>1900</v>
      </c>
      <c r="D21" s="74" t="s">
        <v>293</v>
      </c>
      <c r="E21" s="74">
        <v>817014</v>
      </c>
      <c r="F21" s="74" t="s">
        <v>294</v>
      </c>
      <c r="G21" s="74" t="s">
        <v>295</v>
      </c>
      <c r="H21" s="74" t="s">
        <v>13</v>
      </c>
      <c r="I21" s="74" t="s">
        <v>60</v>
      </c>
      <c r="J21" s="74" t="s">
        <v>296</v>
      </c>
      <c r="K21" s="68" t="s">
        <v>244</v>
      </c>
      <c r="L21" s="68" t="s">
        <v>234</v>
      </c>
      <c r="M21" s="68" t="str">
        <f ca="1">IFERROR(VLOOKUP(C21,[0]!MagDepose,2,0),"")</f>
        <v>F</v>
      </c>
      <c r="N21" s="93">
        <v>60</v>
      </c>
      <c r="O21" s="65"/>
      <c r="P21" s="65"/>
      <c r="Q21" s="64"/>
      <c r="R21" s="64"/>
      <c r="S21" s="64"/>
      <c r="T21" s="64"/>
      <c r="U21" s="64"/>
      <c r="V21" s="64"/>
      <c r="W21" s="64"/>
      <c r="Z21" s="64"/>
      <c r="AA21" s="64"/>
      <c r="AB21" s="64"/>
      <c r="AC21" s="64"/>
      <c r="AD21" s="64"/>
      <c r="AE21" s="64"/>
      <c r="AF21" s="64"/>
    </row>
    <row r="22" spans="1:32" ht="38.25" customHeight="1" x14ac:dyDescent="0.2">
      <c r="A22" s="74" t="s">
        <v>53</v>
      </c>
      <c r="B22" s="74" t="s">
        <v>297</v>
      </c>
      <c r="C22" s="74">
        <v>1723</v>
      </c>
      <c r="D22" s="74" t="s">
        <v>298</v>
      </c>
      <c r="E22" s="74">
        <v>901072</v>
      </c>
      <c r="F22" s="74" t="s">
        <v>256</v>
      </c>
      <c r="G22" s="74" t="s">
        <v>299</v>
      </c>
      <c r="H22" s="74" t="s">
        <v>13</v>
      </c>
      <c r="I22" s="74" t="s">
        <v>60</v>
      </c>
      <c r="J22" s="74" t="s">
        <v>300</v>
      </c>
      <c r="K22" s="68" t="s">
        <v>244</v>
      </c>
      <c r="L22" s="68" t="s">
        <v>234</v>
      </c>
      <c r="M22" s="68" t="str">
        <f ca="1">IFERROR(VLOOKUP(C22,[0]!MagDepose,2,0),"")</f>
        <v>E</v>
      </c>
      <c r="N22" s="93">
        <v>45</v>
      </c>
      <c r="O22" s="65"/>
      <c r="P22" s="65"/>
      <c r="Q22" s="64"/>
      <c r="R22" s="64"/>
      <c r="S22" s="64"/>
      <c r="T22" s="64"/>
      <c r="U22" s="64"/>
      <c r="V22" s="64"/>
      <c r="W22" s="64"/>
      <c r="Z22" s="64"/>
      <c r="AA22" s="64"/>
      <c r="AB22" s="64"/>
      <c r="AC22" s="64"/>
      <c r="AD22" s="64"/>
      <c r="AE22" s="64"/>
      <c r="AF22" s="64"/>
    </row>
    <row r="23" spans="1:32" ht="38.25" customHeight="1" x14ac:dyDescent="0.2">
      <c r="A23" s="74" t="s">
        <v>53</v>
      </c>
      <c r="B23" s="74" t="s">
        <v>301</v>
      </c>
      <c r="C23" s="74">
        <v>1901</v>
      </c>
      <c r="D23" s="74" t="s">
        <v>302</v>
      </c>
      <c r="E23" s="74">
        <v>901072</v>
      </c>
      <c r="F23" s="74" t="s">
        <v>256</v>
      </c>
      <c r="G23" s="74" t="s">
        <v>303</v>
      </c>
      <c r="H23" s="74" t="s">
        <v>13</v>
      </c>
      <c r="I23" s="74" t="s">
        <v>60</v>
      </c>
      <c r="J23" s="74" t="s">
        <v>304</v>
      </c>
      <c r="K23" s="68" t="s">
        <v>244</v>
      </c>
      <c r="L23" s="68" t="s">
        <v>234</v>
      </c>
      <c r="M23" s="68" t="str">
        <f ca="1">IFERROR(VLOOKUP(C23,[0]!MagDepose,2,0),"")</f>
        <v>G</v>
      </c>
      <c r="N23" s="93">
        <v>75</v>
      </c>
      <c r="O23" s="65"/>
      <c r="P23" s="65"/>
      <c r="Q23" s="64"/>
      <c r="R23" s="64"/>
      <c r="S23" s="64"/>
      <c r="T23" s="64"/>
      <c r="U23" s="64"/>
      <c r="V23" s="64"/>
      <c r="W23" s="64"/>
      <c r="Z23" s="64"/>
      <c r="AA23" s="64"/>
      <c r="AB23" s="64"/>
      <c r="AC23" s="64"/>
      <c r="AD23" s="64"/>
      <c r="AE23" s="64"/>
      <c r="AF23" s="64"/>
    </row>
    <row r="24" spans="1:32" ht="38.25" customHeight="1" x14ac:dyDescent="0.2">
      <c r="A24" s="74" t="s">
        <v>53</v>
      </c>
      <c r="B24" s="74" t="s">
        <v>301</v>
      </c>
      <c r="C24" s="74">
        <v>1901</v>
      </c>
      <c r="D24" s="74" t="s">
        <v>302</v>
      </c>
      <c r="E24" s="74">
        <v>901072</v>
      </c>
      <c r="F24" s="74" t="s">
        <v>256</v>
      </c>
      <c r="G24" s="74" t="s">
        <v>305</v>
      </c>
      <c r="H24" s="74" t="s">
        <v>13</v>
      </c>
      <c r="I24" s="74" t="s">
        <v>60</v>
      </c>
      <c r="J24" s="74" t="s">
        <v>304</v>
      </c>
      <c r="K24" s="68" t="s">
        <v>244</v>
      </c>
      <c r="L24" s="68" t="s">
        <v>234</v>
      </c>
      <c r="M24" s="68" t="str">
        <f ca="1">IFERROR(VLOOKUP(C24,[0]!MagDepose,2,0),"")</f>
        <v>G</v>
      </c>
      <c r="N24" s="93">
        <v>75</v>
      </c>
      <c r="O24" s="65"/>
      <c r="P24" s="65"/>
      <c r="Q24" s="64"/>
      <c r="R24" s="64"/>
      <c r="S24" s="64"/>
      <c r="T24" s="64"/>
      <c r="U24" s="64"/>
      <c r="V24" s="64"/>
      <c r="W24" s="64"/>
      <c r="Z24" s="64"/>
      <c r="AA24" s="64"/>
      <c r="AB24" s="64"/>
      <c r="AC24" s="64"/>
      <c r="AD24" s="64"/>
      <c r="AE24" s="64"/>
      <c r="AF24" s="64"/>
    </row>
    <row r="25" spans="1:32" ht="38.25" customHeight="1" x14ac:dyDescent="0.2">
      <c r="A25" s="74" t="s">
        <v>53</v>
      </c>
      <c r="B25" s="74" t="s">
        <v>301</v>
      </c>
      <c r="C25" s="74">
        <v>1901</v>
      </c>
      <c r="D25" s="74" t="s">
        <v>302</v>
      </c>
      <c r="E25" s="74">
        <v>901072</v>
      </c>
      <c r="F25" s="74" t="s">
        <v>256</v>
      </c>
      <c r="G25" s="74" t="s">
        <v>306</v>
      </c>
      <c r="H25" s="74" t="s">
        <v>13</v>
      </c>
      <c r="I25" s="74" t="s">
        <v>60</v>
      </c>
      <c r="J25" s="74" t="s">
        <v>304</v>
      </c>
      <c r="K25" s="68" t="s">
        <v>244</v>
      </c>
      <c r="L25" s="68" t="s">
        <v>234</v>
      </c>
      <c r="M25" s="68" t="str">
        <f ca="1">IFERROR(VLOOKUP(C25,[0]!MagDepose,2,0),"")</f>
        <v>G</v>
      </c>
      <c r="N25" s="93">
        <v>75</v>
      </c>
      <c r="O25" s="65"/>
      <c r="P25" s="65"/>
      <c r="Q25" s="64"/>
      <c r="R25" s="64"/>
      <c r="S25" s="64"/>
      <c r="T25" s="64"/>
      <c r="U25" s="64"/>
      <c r="V25" s="64"/>
      <c r="W25" s="64"/>
      <c r="Z25" s="64"/>
      <c r="AA25" s="64"/>
      <c r="AB25" s="64"/>
      <c r="AC25" s="64"/>
      <c r="AD25" s="64"/>
      <c r="AE25" s="64"/>
      <c r="AF25" s="64"/>
    </row>
    <row r="26" spans="1:32" ht="38.25" customHeight="1" x14ac:dyDescent="0.2">
      <c r="A26" s="74" t="s">
        <v>53</v>
      </c>
      <c r="B26" s="74" t="s">
        <v>307</v>
      </c>
      <c r="C26" s="74">
        <v>1723</v>
      </c>
      <c r="D26" s="74" t="s">
        <v>308</v>
      </c>
      <c r="E26" s="74">
        <v>120030</v>
      </c>
      <c r="F26" s="74" t="s">
        <v>64</v>
      </c>
      <c r="G26" s="74" t="s">
        <v>65</v>
      </c>
      <c r="H26" s="74" t="s">
        <v>13</v>
      </c>
      <c r="I26" s="74" t="s">
        <v>60</v>
      </c>
      <c r="J26" s="74" t="s">
        <v>300</v>
      </c>
      <c r="K26" s="68" t="s">
        <v>244</v>
      </c>
      <c r="L26" s="68" t="s">
        <v>234</v>
      </c>
      <c r="M26" s="68" t="str">
        <f ca="1">IFERROR(VLOOKUP(C26,[0]!MagDepose,2,0),"")</f>
        <v>E</v>
      </c>
      <c r="N26" s="93">
        <v>45</v>
      </c>
      <c r="O26" s="65"/>
      <c r="P26" s="65"/>
      <c r="Q26" s="64"/>
      <c r="R26" s="64"/>
      <c r="S26" s="64"/>
      <c r="T26" s="64"/>
      <c r="U26" s="64"/>
      <c r="V26" s="64"/>
      <c r="W26" s="64"/>
      <c r="Z26" s="64"/>
      <c r="AA26" s="64"/>
      <c r="AB26" s="64"/>
      <c r="AC26" s="64"/>
      <c r="AD26" s="64"/>
      <c r="AE26" s="64"/>
      <c r="AF26" s="64"/>
    </row>
    <row r="27" spans="1:32" ht="38.25" customHeight="1" x14ac:dyDescent="0.2">
      <c r="A27" s="74" t="s">
        <v>53</v>
      </c>
      <c r="B27" s="74" t="s">
        <v>309</v>
      </c>
      <c r="C27" s="74">
        <v>1935</v>
      </c>
      <c r="D27" s="74" t="s">
        <v>310</v>
      </c>
      <c r="E27" s="74">
        <v>900573</v>
      </c>
      <c r="F27" s="74" t="s">
        <v>241</v>
      </c>
      <c r="G27" s="74" t="s">
        <v>242</v>
      </c>
      <c r="H27" s="74" t="s">
        <v>13</v>
      </c>
      <c r="I27" s="74" t="s">
        <v>60</v>
      </c>
      <c r="J27" s="74" t="s">
        <v>311</v>
      </c>
      <c r="K27" s="68" t="s">
        <v>244</v>
      </c>
      <c r="L27" s="68" t="s">
        <v>235</v>
      </c>
      <c r="M27" s="68" t="str">
        <f ca="1">IFERROR(VLOOKUP(C27,[0]!MagDepose,2,0),"")</f>
        <v>B</v>
      </c>
      <c r="N27" s="93">
        <v>0</v>
      </c>
      <c r="O27" s="65"/>
      <c r="P27" s="65"/>
      <c r="Q27" s="64"/>
      <c r="R27" s="64"/>
      <c r="S27" s="64"/>
      <c r="T27" s="64"/>
      <c r="U27" s="64"/>
      <c r="V27" s="64"/>
      <c r="W27" s="64"/>
      <c r="Z27" s="64"/>
      <c r="AA27" s="64"/>
      <c r="AB27" s="64"/>
      <c r="AC27" s="64"/>
      <c r="AD27" s="64"/>
      <c r="AE27" s="64"/>
      <c r="AF27" s="64"/>
    </row>
    <row r="28" spans="1:32" ht="38.25" customHeight="1" x14ac:dyDescent="0.2">
      <c r="A28" s="74" t="s">
        <v>53</v>
      </c>
      <c r="B28" s="74" t="s">
        <v>312</v>
      </c>
      <c r="C28" s="74">
        <v>1777</v>
      </c>
      <c r="D28" s="74" t="s">
        <v>313</v>
      </c>
      <c r="E28" s="74">
        <v>950258</v>
      </c>
      <c r="F28" s="74" t="s">
        <v>314</v>
      </c>
      <c r="G28" s="74" t="s">
        <v>315</v>
      </c>
      <c r="H28" s="74" t="s">
        <v>13</v>
      </c>
      <c r="I28" s="74" t="s">
        <v>60</v>
      </c>
      <c r="J28" s="74" t="s">
        <v>316</v>
      </c>
      <c r="K28" s="68" t="s">
        <v>244</v>
      </c>
      <c r="L28" s="68" t="s">
        <v>235</v>
      </c>
      <c r="M28" s="68" t="str">
        <f ca="1">IFERROR(VLOOKUP(C28,[0]!MagDepose,2,0),"")</f>
        <v>D</v>
      </c>
      <c r="N28" s="93">
        <v>30</v>
      </c>
      <c r="O28" s="65"/>
      <c r="P28" s="65"/>
      <c r="Q28" s="64"/>
      <c r="R28" s="64"/>
      <c r="S28" s="64"/>
      <c r="T28" s="64"/>
      <c r="U28" s="64"/>
      <c r="V28" s="64"/>
      <c r="W28" s="64"/>
      <c r="Z28" s="64"/>
      <c r="AA28" s="64"/>
      <c r="AB28" s="64"/>
      <c r="AC28" s="64"/>
      <c r="AD28" s="64"/>
      <c r="AE28" s="64"/>
      <c r="AF28" s="64"/>
    </row>
    <row r="29" spans="1:32" ht="38.25" customHeight="1" x14ac:dyDescent="0.2">
      <c r="A29" s="74" t="s">
        <v>53</v>
      </c>
      <c r="B29" s="74" t="s">
        <v>317</v>
      </c>
      <c r="C29" s="74">
        <v>1935</v>
      </c>
      <c r="D29" s="74" t="s">
        <v>318</v>
      </c>
      <c r="E29" s="74">
        <v>901394</v>
      </c>
      <c r="F29" s="74" t="s">
        <v>264</v>
      </c>
      <c r="G29" s="74" t="s">
        <v>61</v>
      </c>
      <c r="H29" s="74" t="s">
        <v>13</v>
      </c>
      <c r="I29" s="74" t="s">
        <v>60</v>
      </c>
      <c r="J29" s="74" t="s">
        <v>311</v>
      </c>
      <c r="K29" s="68" t="s">
        <v>244</v>
      </c>
      <c r="L29" s="68" t="s">
        <v>235</v>
      </c>
      <c r="M29" s="68" t="str">
        <f ca="1">IFERROR(VLOOKUP(C29,[0]!MagDepose,2,0),"")</f>
        <v>B</v>
      </c>
      <c r="N29" s="93">
        <v>0</v>
      </c>
      <c r="O29" s="65"/>
      <c r="P29" s="65"/>
      <c r="Q29" s="64"/>
      <c r="R29" s="64"/>
      <c r="S29" s="64"/>
      <c r="T29" s="64"/>
      <c r="U29" s="64"/>
      <c r="V29" s="64"/>
      <c r="W29" s="64"/>
      <c r="Z29" s="64"/>
      <c r="AA29" s="64"/>
      <c r="AB29" s="64"/>
      <c r="AC29" s="64"/>
      <c r="AD29" s="64"/>
      <c r="AE29" s="64"/>
      <c r="AF29" s="64"/>
    </row>
    <row r="30" spans="1:32" ht="38.25" customHeight="1" x14ac:dyDescent="0.2">
      <c r="A30" s="74" t="s">
        <v>53</v>
      </c>
      <c r="B30" s="74" t="s">
        <v>319</v>
      </c>
      <c r="C30" s="74">
        <v>1797</v>
      </c>
      <c r="D30" s="74" t="s">
        <v>320</v>
      </c>
      <c r="E30" s="74">
        <v>901499</v>
      </c>
      <c r="F30" s="74" t="s">
        <v>321</v>
      </c>
      <c r="G30" s="74" t="s">
        <v>322</v>
      </c>
      <c r="H30" s="74" t="s">
        <v>13</v>
      </c>
      <c r="I30" s="74" t="s">
        <v>60</v>
      </c>
      <c r="J30" s="74" t="s">
        <v>323</v>
      </c>
      <c r="K30" s="68" t="s">
        <v>244</v>
      </c>
      <c r="L30" s="68" t="s">
        <v>235</v>
      </c>
      <c r="M30" s="68" t="str">
        <f ca="1">IFERROR(VLOOKUP(C30,[0]!MagDepose,2,0),"")</f>
        <v>C</v>
      </c>
      <c r="N30" s="93">
        <v>15</v>
      </c>
      <c r="O30" s="65"/>
      <c r="P30" s="65"/>
      <c r="Q30" s="64"/>
      <c r="R30" s="64"/>
      <c r="S30" s="64"/>
      <c r="T30" s="64"/>
      <c r="U30" s="64"/>
      <c r="V30" s="64"/>
      <c r="W30" s="64"/>
      <c r="Z30" s="64"/>
      <c r="AA30" s="64"/>
      <c r="AB30" s="64"/>
      <c r="AC30" s="64"/>
      <c r="AD30" s="64"/>
      <c r="AE30" s="64"/>
      <c r="AF30" s="64"/>
    </row>
    <row r="31" spans="1:32" ht="38.25" customHeight="1" x14ac:dyDescent="0.2">
      <c r="A31" s="74" t="s">
        <v>53</v>
      </c>
      <c r="B31" s="74" t="s">
        <v>324</v>
      </c>
      <c r="C31" s="74">
        <v>1935</v>
      </c>
      <c r="D31" s="74" t="s">
        <v>325</v>
      </c>
      <c r="E31" s="74">
        <v>817014</v>
      </c>
      <c r="F31" s="74" t="s">
        <v>294</v>
      </c>
      <c r="G31" s="74" t="s">
        <v>326</v>
      </c>
      <c r="H31" s="74" t="s">
        <v>13</v>
      </c>
      <c r="I31" s="74" t="s">
        <v>60</v>
      </c>
      <c r="J31" s="74" t="s">
        <v>311</v>
      </c>
      <c r="K31" s="68" t="s">
        <v>244</v>
      </c>
      <c r="L31" s="68" t="s">
        <v>235</v>
      </c>
      <c r="M31" s="68" t="str">
        <f ca="1">IFERROR(VLOOKUP(C31,[0]!MagDepose,2,0),"")</f>
        <v>B</v>
      </c>
      <c r="N31" s="93">
        <v>0</v>
      </c>
      <c r="O31" s="65"/>
      <c r="P31" s="65"/>
      <c r="Q31" s="64"/>
      <c r="R31" s="64"/>
      <c r="S31" s="64"/>
      <c r="T31" s="64"/>
      <c r="U31" s="64"/>
      <c r="V31" s="64"/>
      <c r="W31" s="64"/>
      <c r="Z31" s="64"/>
      <c r="AA31" s="64"/>
      <c r="AB31" s="64"/>
      <c r="AC31" s="64"/>
      <c r="AD31" s="64"/>
      <c r="AE31" s="64"/>
      <c r="AF31" s="64"/>
    </row>
    <row r="32" spans="1:32" ht="38.25" customHeight="1" x14ac:dyDescent="0.2">
      <c r="A32" s="74" t="s">
        <v>53</v>
      </c>
      <c r="B32" s="74" t="s">
        <v>324</v>
      </c>
      <c r="C32" s="74">
        <v>1935</v>
      </c>
      <c r="D32" s="74" t="s">
        <v>325</v>
      </c>
      <c r="E32" s="74">
        <v>817014</v>
      </c>
      <c r="F32" s="74" t="s">
        <v>294</v>
      </c>
      <c r="G32" s="74" t="s">
        <v>326</v>
      </c>
      <c r="H32" s="74" t="s">
        <v>13</v>
      </c>
      <c r="I32" s="74" t="s">
        <v>60</v>
      </c>
      <c r="J32" s="74" t="s">
        <v>311</v>
      </c>
      <c r="K32" s="68" t="s">
        <v>244</v>
      </c>
      <c r="L32" s="68" t="s">
        <v>235</v>
      </c>
      <c r="M32" s="68" t="str">
        <f ca="1">IFERROR(VLOOKUP(C32,[0]!MagDepose,2,0),"")</f>
        <v>B</v>
      </c>
      <c r="N32" s="93">
        <v>0</v>
      </c>
      <c r="O32" s="65"/>
      <c r="P32" s="65"/>
      <c r="Q32" s="64"/>
      <c r="R32" s="64"/>
      <c r="S32" s="64"/>
      <c r="T32" s="64"/>
      <c r="U32" s="64"/>
      <c r="V32" s="64"/>
      <c r="W32" s="64"/>
      <c r="Z32" s="64"/>
      <c r="AA32" s="64"/>
      <c r="AB32" s="64"/>
      <c r="AC32" s="64"/>
      <c r="AD32" s="64"/>
      <c r="AE32" s="64"/>
      <c r="AF32" s="64"/>
    </row>
    <row r="33" spans="1:32" ht="38.25" customHeight="1" x14ac:dyDescent="0.2">
      <c r="A33" s="74" t="s">
        <v>53</v>
      </c>
      <c r="B33" s="74" t="s">
        <v>327</v>
      </c>
      <c r="C33" s="74">
        <v>1768</v>
      </c>
      <c r="D33" s="74" t="s">
        <v>328</v>
      </c>
      <c r="E33" s="74">
        <v>817014</v>
      </c>
      <c r="F33" s="74" t="s">
        <v>294</v>
      </c>
      <c r="G33" s="74" t="s">
        <v>329</v>
      </c>
      <c r="H33" s="74" t="s">
        <v>13</v>
      </c>
      <c r="I33" s="74" t="s">
        <v>60</v>
      </c>
      <c r="J33" s="74" t="s">
        <v>330</v>
      </c>
      <c r="K33" s="68" t="s">
        <v>244</v>
      </c>
      <c r="L33" s="68" t="s">
        <v>331</v>
      </c>
      <c r="M33" s="68" t="str">
        <f ca="1">IFERROR(VLOOKUP(C33,[0]!MagDepose,2,0),"")</f>
        <v>D</v>
      </c>
      <c r="N33" s="93">
        <v>30</v>
      </c>
      <c r="O33" s="65"/>
      <c r="P33" s="65"/>
      <c r="Q33" s="64"/>
      <c r="R33" s="64"/>
      <c r="S33" s="64"/>
      <c r="T33" s="64"/>
      <c r="U33" s="64"/>
      <c r="V33" s="64"/>
      <c r="W33" s="64"/>
      <c r="Z33" s="64"/>
      <c r="AA33" s="64"/>
      <c r="AB33" s="64"/>
      <c r="AC33" s="64"/>
      <c r="AD33" s="64"/>
      <c r="AE33" s="64"/>
      <c r="AF33" s="64"/>
    </row>
    <row r="34" spans="1:32" ht="38.25" customHeight="1" x14ac:dyDescent="0.2">
      <c r="A34" s="74" t="s">
        <v>53</v>
      </c>
      <c r="B34" s="74" t="s">
        <v>332</v>
      </c>
      <c r="C34" s="74">
        <v>1915</v>
      </c>
      <c r="D34" s="74" t="s">
        <v>333</v>
      </c>
      <c r="E34" s="74">
        <v>900573</v>
      </c>
      <c r="F34" s="74" t="s">
        <v>241</v>
      </c>
      <c r="G34" s="74" t="s">
        <v>242</v>
      </c>
      <c r="H34" s="74" t="s">
        <v>13</v>
      </c>
      <c r="I34" s="74" t="s">
        <v>60</v>
      </c>
      <c r="J34" s="74" t="s">
        <v>334</v>
      </c>
      <c r="K34" s="68" t="s">
        <v>244</v>
      </c>
      <c r="L34" s="68" t="s">
        <v>331</v>
      </c>
      <c r="M34" s="68" t="str">
        <f ca="1">IFERROR(VLOOKUP(C34,[0]!MagDepose,2,0),"")</f>
        <v>C</v>
      </c>
      <c r="N34" s="93">
        <v>15</v>
      </c>
      <c r="O34" s="65"/>
      <c r="P34" s="65"/>
      <c r="Q34" s="64"/>
      <c r="R34" s="64"/>
      <c r="S34" s="64"/>
      <c r="T34" s="64"/>
      <c r="U34" s="64"/>
      <c r="V34" s="64"/>
      <c r="W34" s="64"/>
      <c r="Z34" s="64"/>
      <c r="AA34" s="64"/>
      <c r="AB34" s="64"/>
      <c r="AC34" s="64"/>
      <c r="AD34" s="64"/>
      <c r="AE34" s="64"/>
      <c r="AF34" s="64"/>
    </row>
    <row r="35" spans="1:32" ht="51" x14ac:dyDescent="0.2">
      <c r="A35" s="74" t="s">
        <v>53</v>
      </c>
      <c r="B35" s="74" t="s">
        <v>335</v>
      </c>
      <c r="C35" s="74">
        <v>1704</v>
      </c>
      <c r="D35" s="74" t="s">
        <v>336</v>
      </c>
      <c r="E35" s="74">
        <v>950258</v>
      </c>
      <c r="F35" s="74" t="s">
        <v>314</v>
      </c>
      <c r="G35" s="74" t="s">
        <v>315</v>
      </c>
      <c r="H35" s="74" t="s">
        <v>13</v>
      </c>
      <c r="I35" s="74" t="s">
        <v>60</v>
      </c>
      <c r="J35" s="74" t="s">
        <v>337</v>
      </c>
      <c r="K35" s="68" t="s">
        <v>244</v>
      </c>
      <c r="L35" s="68" t="s">
        <v>331</v>
      </c>
      <c r="M35" s="68" t="str">
        <f ca="1">IFERROR(VLOOKUP(C35,[0]!MagDepose,2,0),"")</f>
        <v>H</v>
      </c>
      <c r="N35" s="93">
        <v>90</v>
      </c>
      <c r="O35" s="65"/>
      <c r="P35" s="65"/>
      <c r="Q35" s="64"/>
      <c r="R35" s="64"/>
      <c r="S35" s="64"/>
      <c r="T35" s="64"/>
      <c r="U35" s="64"/>
      <c r="V35" s="64"/>
      <c r="W35" s="64"/>
      <c r="Z35" s="64"/>
      <c r="AA35" s="64"/>
      <c r="AB35" s="64"/>
      <c r="AC35" s="64"/>
      <c r="AD35" s="64"/>
      <c r="AE35" s="64"/>
      <c r="AF35" s="64"/>
    </row>
    <row r="36" spans="1:32" ht="38.25" customHeight="1" x14ac:dyDescent="0.2">
      <c r="A36" s="74" t="s">
        <v>53</v>
      </c>
      <c r="B36" s="74" t="s">
        <v>338</v>
      </c>
      <c r="C36" s="74">
        <v>1907</v>
      </c>
      <c r="D36" s="74" t="s">
        <v>339</v>
      </c>
      <c r="E36" s="74">
        <v>901394</v>
      </c>
      <c r="F36" s="74" t="s">
        <v>264</v>
      </c>
      <c r="G36" s="74" t="s">
        <v>61</v>
      </c>
      <c r="H36" s="74" t="s">
        <v>13</v>
      </c>
      <c r="I36" s="74" t="s">
        <v>60</v>
      </c>
      <c r="J36" s="74" t="s">
        <v>340</v>
      </c>
      <c r="K36" s="68" t="s">
        <v>244</v>
      </c>
      <c r="L36" s="68" t="s">
        <v>331</v>
      </c>
      <c r="M36" s="68" t="str">
        <f ca="1">IFERROR(VLOOKUP(C36,[0]!MagDepose,2,0),"")</f>
        <v>D</v>
      </c>
      <c r="N36" s="93">
        <v>30</v>
      </c>
      <c r="O36" s="65"/>
      <c r="P36" s="65"/>
      <c r="Q36" s="64"/>
      <c r="R36" s="64"/>
      <c r="S36" s="64"/>
      <c r="T36" s="64"/>
      <c r="U36" s="64"/>
      <c r="V36" s="64"/>
      <c r="W36" s="64"/>
      <c r="Z36" s="64"/>
      <c r="AA36" s="64"/>
      <c r="AB36" s="64"/>
      <c r="AC36" s="64"/>
      <c r="AD36" s="64"/>
      <c r="AE36" s="64"/>
      <c r="AF36" s="64"/>
    </row>
    <row r="37" spans="1:32" ht="38.25" customHeight="1" x14ac:dyDescent="0.2">
      <c r="A37" s="74" t="s">
        <v>53</v>
      </c>
      <c r="B37" s="74" t="s">
        <v>341</v>
      </c>
      <c r="C37" s="74">
        <v>1907</v>
      </c>
      <c r="D37" s="74" t="s">
        <v>339</v>
      </c>
      <c r="E37" s="74">
        <v>901392</v>
      </c>
      <c r="F37" s="74" t="s">
        <v>269</v>
      </c>
      <c r="G37" s="74" t="s">
        <v>342</v>
      </c>
      <c r="H37" s="74" t="s">
        <v>13</v>
      </c>
      <c r="I37" s="74" t="s">
        <v>60</v>
      </c>
      <c r="J37" s="74" t="s">
        <v>340</v>
      </c>
      <c r="K37" s="68" t="s">
        <v>244</v>
      </c>
      <c r="L37" s="68" t="s">
        <v>331</v>
      </c>
      <c r="M37" s="68" t="str">
        <f ca="1">IFERROR(VLOOKUP(C37,[0]!MagDepose,2,0),"")</f>
        <v>D</v>
      </c>
      <c r="N37" s="93">
        <v>30</v>
      </c>
      <c r="O37" s="65"/>
      <c r="P37" s="65"/>
      <c r="Q37" s="64"/>
      <c r="R37" s="64"/>
      <c r="S37" s="64"/>
      <c r="T37" s="64"/>
      <c r="U37" s="64"/>
      <c r="V37" s="64"/>
      <c r="W37" s="64"/>
      <c r="Z37" s="64"/>
      <c r="AA37" s="64"/>
      <c r="AB37" s="64"/>
      <c r="AC37" s="64"/>
      <c r="AD37" s="64"/>
      <c r="AE37" s="64"/>
      <c r="AF37" s="64"/>
    </row>
    <row r="38" spans="1:32" ht="38.25" customHeight="1" x14ac:dyDescent="0.2">
      <c r="A38" s="74" t="s">
        <v>53</v>
      </c>
      <c r="B38" s="74" t="s">
        <v>341</v>
      </c>
      <c r="C38" s="74">
        <v>1907</v>
      </c>
      <c r="D38" s="74" t="s">
        <v>339</v>
      </c>
      <c r="E38" s="74">
        <v>901392</v>
      </c>
      <c r="F38" s="74" t="s">
        <v>269</v>
      </c>
      <c r="G38" s="74" t="s">
        <v>343</v>
      </c>
      <c r="H38" s="74" t="s">
        <v>13</v>
      </c>
      <c r="I38" s="74" t="s">
        <v>60</v>
      </c>
      <c r="J38" s="74" t="s">
        <v>340</v>
      </c>
      <c r="K38" s="68" t="s">
        <v>244</v>
      </c>
      <c r="L38" s="68" t="s">
        <v>331</v>
      </c>
      <c r="M38" s="68" t="str">
        <f ca="1">IFERROR(VLOOKUP(C38,[0]!MagDepose,2,0),"")</f>
        <v>D</v>
      </c>
      <c r="N38" s="93">
        <v>30</v>
      </c>
      <c r="O38" s="65"/>
      <c r="P38" s="65"/>
      <c r="Q38" s="64"/>
      <c r="R38" s="64"/>
      <c r="S38" s="64"/>
      <c r="T38" s="64"/>
      <c r="U38" s="64"/>
      <c r="V38" s="64"/>
      <c r="W38" s="64"/>
      <c r="Z38" s="64"/>
      <c r="AA38" s="64"/>
      <c r="AB38" s="64"/>
      <c r="AC38" s="64"/>
      <c r="AD38" s="64"/>
      <c r="AE38" s="64"/>
      <c r="AF38" s="64"/>
    </row>
    <row r="39" spans="1:32" ht="38.25" customHeight="1" x14ac:dyDescent="0.2">
      <c r="A39" s="74" t="s">
        <v>53</v>
      </c>
      <c r="B39" s="74" t="s">
        <v>341</v>
      </c>
      <c r="C39" s="74">
        <v>1907</v>
      </c>
      <c r="D39" s="74" t="s">
        <v>339</v>
      </c>
      <c r="E39" s="74">
        <v>901391</v>
      </c>
      <c r="F39" s="74" t="s">
        <v>265</v>
      </c>
      <c r="G39" s="74" t="s">
        <v>344</v>
      </c>
      <c r="H39" s="74" t="s">
        <v>13</v>
      </c>
      <c r="I39" s="74" t="s">
        <v>60</v>
      </c>
      <c r="J39" s="74" t="s">
        <v>340</v>
      </c>
      <c r="K39" s="68" t="s">
        <v>244</v>
      </c>
      <c r="L39" s="68" t="s">
        <v>331</v>
      </c>
      <c r="M39" s="68" t="str">
        <f ca="1">IFERROR(VLOOKUP(C39,[0]!MagDepose,2,0),"")</f>
        <v>D</v>
      </c>
      <c r="N39" s="93">
        <v>30</v>
      </c>
      <c r="O39" s="65"/>
      <c r="P39" s="65"/>
      <c r="Q39" s="64"/>
      <c r="R39" s="64"/>
      <c r="S39" s="64"/>
      <c r="T39" s="64"/>
      <c r="U39" s="64"/>
      <c r="V39" s="64"/>
      <c r="W39" s="64"/>
      <c r="Z39" s="64"/>
      <c r="AA39" s="64"/>
      <c r="AB39" s="64"/>
      <c r="AC39" s="64"/>
      <c r="AD39" s="64"/>
      <c r="AE39" s="64"/>
      <c r="AF39" s="64"/>
    </row>
    <row r="40" spans="1:32" ht="38.25" customHeight="1" x14ac:dyDescent="0.2">
      <c r="A40" s="74" t="s">
        <v>53</v>
      </c>
      <c r="B40" s="74" t="s">
        <v>341</v>
      </c>
      <c r="C40" s="74">
        <v>1907</v>
      </c>
      <c r="D40" s="74" t="s">
        <v>339</v>
      </c>
      <c r="E40" s="74">
        <v>901391</v>
      </c>
      <c r="F40" s="74" t="s">
        <v>265</v>
      </c>
      <c r="G40" s="74" t="s">
        <v>345</v>
      </c>
      <c r="H40" s="74" t="s">
        <v>13</v>
      </c>
      <c r="I40" s="74" t="s">
        <v>60</v>
      </c>
      <c r="J40" s="74" t="s">
        <v>340</v>
      </c>
      <c r="K40" s="68" t="s">
        <v>244</v>
      </c>
      <c r="L40" s="68" t="s">
        <v>331</v>
      </c>
      <c r="M40" s="68" t="str">
        <f ca="1">IFERROR(VLOOKUP(C40,[0]!MagDepose,2,0),"")</f>
        <v>D</v>
      </c>
      <c r="N40" s="93">
        <v>30</v>
      </c>
      <c r="O40" s="65"/>
      <c r="P40" s="65"/>
      <c r="Q40" s="64"/>
      <c r="R40" s="64"/>
      <c r="S40" s="64"/>
      <c r="T40" s="64"/>
      <c r="U40" s="64"/>
      <c r="V40" s="64"/>
      <c r="W40" s="64"/>
      <c r="Z40" s="64"/>
      <c r="AA40" s="64"/>
      <c r="AB40" s="64"/>
      <c r="AC40" s="64"/>
      <c r="AD40" s="64"/>
      <c r="AE40" s="64"/>
      <c r="AF40" s="64"/>
    </row>
    <row r="41" spans="1:32" ht="38.25" customHeight="1" x14ac:dyDescent="0.2">
      <c r="A41" s="74" t="s">
        <v>53</v>
      </c>
      <c r="B41" s="74" t="s">
        <v>341</v>
      </c>
      <c r="C41" s="74">
        <v>1907</v>
      </c>
      <c r="D41" s="74" t="s">
        <v>339</v>
      </c>
      <c r="E41" s="74">
        <v>901391</v>
      </c>
      <c r="F41" s="74" t="s">
        <v>265</v>
      </c>
      <c r="G41" s="74" t="s">
        <v>346</v>
      </c>
      <c r="H41" s="74" t="s">
        <v>13</v>
      </c>
      <c r="I41" s="74" t="s">
        <v>60</v>
      </c>
      <c r="J41" s="74" t="s">
        <v>340</v>
      </c>
      <c r="K41" s="68" t="s">
        <v>244</v>
      </c>
      <c r="L41" s="68" t="s">
        <v>331</v>
      </c>
      <c r="M41" s="68" t="str">
        <f ca="1">IFERROR(VLOOKUP(C41,[0]!MagDepose,2,0),"")</f>
        <v>D</v>
      </c>
      <c r="N41" s="93">
        <v>30</v>
      </c>
      <c r="O41" s="65"/>
      <c r="P41" s="65"/>
      <c r="Q41" s="64"/>
      <c r="R41" s="64"/>
      <c r="S41" s="64"/>
      <c r="T41" s="64"/>
      <c r="U41" s="64"/>
      <c r="V41" s="64"/>
      <c r="W41" s="64"/>
      <c r="Z41" s="64"/>
      <c r="AA41" s="64"/>
      <c r="AB41" s="64"/>
      <c r="AC41" s="64"/>
      <c r="AD41" s="64"/>
      <c r="AE41" s="64"/>
      <c r="AF41" s="64"/>
    </row>
    <row r="42" spans="1:32" ht="38.25" customHeight="1" x14ac:dyDescent="0.2">
      <c r="A42" s="74" t="s">
        <v>53</v>
      </c>
      <c r="B42" s="74" t="s">
        <v>347</v>
      </c>
      <c r="C42" s="74">
        <v>1915</v>
      </c>
      <c r="D42" s="74" t="s">
        <v>348</v>
      </c>
      <c r="E42" s="74">
        <v>901499</v>
      </c>
      <c r="F42" s="74" t="s">
        <v>321</v>
      </c>
      <c r="G42" s="74" t="s">
        <v>322</v>
      </c>
      <c r="H42" s="74" t="s">
        <v>13</v>
      </c>
      <c r="I42" s="74" t="s">
        <v>60</v>
      </c>
      <c r="J42" s="74" t="s">
        <v>334</v>
      </c>
      <c r="K42" s="68" t="s">
        <v>244</v>
      </c>
      <c r="L42" s="68" t="s">
        <v>331</v>
      </c>
      <c r="M42" s="68" t="str">
        <f ca="1">IFERROR(VLOOKUP(C42,[0]!MagDepose,2,0),"")</f>
        <v>C</v>
      </c>
      <c r="N42" s="93">
        <v>15</v>
      </c>
      <c r="O42" s="65"/>
      <c r="P42" s="65"/>
      <c r="Q42" s="64"/>
      <c r="R42" s="64"/>
      <c r="S42" s="64"/>
      <c r="T42" s="64"/>
      <c r="U42" s="64"/>
      <c r="V42" s="64"/>
      <c r="W42" s="64"/>
      <c r="Z42" s="64"/>
      <c r="AA42" s="64"/>
      <c r="AB42" s="64"/>
      <c r="AC42" s="64"/>
      <c r="AD42" s="64"/>
      <c r="AE42" s="64"/>
      <c r="AF42" s="64"/>
    </row>
    <row r="43" spans="1:32" ht="38.25" customHeight="1" x14ac:dyDescent="0.2">
      <c r="A43" s="74" t="s">
        <v>53</v>
      </c>
      <c r="B43" s="74" t="s">
        <v>349</v>
      </c>
      <c r="C43" s="74">
        <v>1785</v>
      </c>
      <c r="D43" s="74" t="s">
        <v>350</v>
      </c>
      <c r="E43" s="74">
        <v>901499</v>
      </c>
      <c r="F43" s="74" t="s">
        <v>321</v>
      </c>
      <c r="G43" s="74" t="s">
        <v>322</v>
      </c>
      <c r="H43" s="74" t="s">
        <v>13</v>
      </c>
      <c r="I43" s="74" t="s">
        <v>60</v>
      </c>
      <c r="J43" s="74" t="s">
        <v>351</v>
      </c>
      <c r="K43" s="68" t="s">
        <v>244</v>
      </c>
      <c r="L43" s="68" t="s">
        <v>352</v>
      </c>
      <c r="M43" s="68" t="str">
        <f ca="1">IFERROR(VLOOKUP(C43,[0]!MagDepose,2,0),"")</f>
        <v>F</v>
      </c>
      <c r="N43" s="93">
        <v>60</v>
      </c>
      <c r="O43" s="65"/>
      <c r="P43" s="65"/>
      <c r="Q43" s="64"/>
      <c r="R43" s="64"/>
      <c r="S43" s="64"/>
      <c r="T43" s="64"/>
      <c r="U43" s="64"/>
      <c r="V43" s="64"/>
      <c r="W43" s="64"/>
      <c r="Z43" s="64"/>
      <c r="AA43" s="64"/>
      <c r="AB43" s="64"/>
      <c r="AC43" s="64"/>
      <c r="AD43" s="64"/>
      <c r="AE43" s="64"/>
      <c r="AF43" s="64"/>
    </row>
    <row r="44" spans="1:32" ht="38.25" customHeight="1" x14ac:dyDescent="0.2">
      <c r="A44" s="74" t="s">
        <v>53</v>
      </c>
      <c r="B44" s="74" t="s">
        <v>353</v>
      </c>
      <c r="C44" s="74">
        <v>1745</v>
      </c>
      <c r="D44" s="74" t="s">
        <v>354</v>
      </c>
      <c r="E44" s="74">
        <v>817014</v>
      </c>
      <c r="F44" s="74" t="s">
        <v>294</v>
      </c>
      <c r="G44" s="74" t="s">
        <v>355</v>
      </c>
      <c r="H44" s="74" t="s">
        <v>13</v>
      </c>
      <c r="I44" s="74" t="s">
        <v>60</v>
      </c>
      <c r="J44" s="74" t="s">
        <v>356</v>
      </c>
      <c r="K44" s="68" t="s">
        <v>244</v>
      </c>
      <c r="L44" s="68" t="s">
        <v>352</v>
      </c>
      <c r="M44" s="68" t="str">
        <f ca="1">IFERROR(VLOOKUP(C44,[0]!MagDepose,2,0),"")</f>
        <v>E</v>
      </c>
      <c r="N44" s="93">
        <v>45</v>
      </c>
      <c r="O44" s="65"/>
      <c r="P44" s="65"/>
      <c r="Q44" s="64"/>
      <c r="R44" s="64"/>
      <c r="S44" s="64"/>
      <c r="T44" s="64"/>
      <c r="U44" s="64"/>
      <c r="V44" s="64"/>
      <c r="W44" s="64"/>
      <c r="Z44" s="64"/>
      <c r="AA44" s="64"/>
      <c r="AB44" s="64"/>
      <c r="AC44" s="64"/>
      <c r="AD44" s="64"/>
      <c r="AE44" s="64"/>
      <c r="AF44" s="64"/>
    </row>
    <row r="45" spans="1:32" ht="38.25" customHeight="1" x14ac:dyDescent="0.2">
      <c r="A45" s="74" t="s">
        <v>53</v>
      </c>
      <c r="B45" s="74" t="s">
        <v>357</v>
      </c>
      <c r="C45" s="74">
        <v>1902</v>
      </c>
      <c r="D45" s="74" t="s">
        <v>358</v>
      </c>
      <c r="E45" s="74">
        <v>200189</v>
      </c>
      <c r="F45" s="74" t="s">
        <v>359</v>
      </c>
      <c r="G45" s="74" t="s">
        <v>360</v>
      </c>
      <c r="H45" s="74" t="s">
        <v>13</v>
      </c>
      <c r="I45" s="74" t="s">
        <v>60</v>
      </c>
      <c r="J45" s="74" t="s">
        <v>361</v>
      </c>
      <c r="K45" s="68" t="s">
        <v>244</v>
      </c>
      <c r="L45" s="68" t="s">
        <v>352</v>
      </c>
      <c r="M45" s="68" t="str">
        <f ca="1">IFERROR(VLOOKUP(C45,[0]!MagDepose,2,0),"")</f>
        <v>G</v>
      </c>
      <c r="N45" s="93">
        <v>45</v>
      </c>
      <c r="O45" s="65"/>
      <c r="P45" s="65"/>
      <c r="Q45" s="64"/>
      <c r="R45" s="64"/>
      <c r="S45" s="64"/>
      <c r="T45" s="64"/>
      <c r="U45" s="64"/>
      <c r="V45" s="64"/>
      <c r="W45" s="64"/>
      <c r="Z45" s="64"/>
      <c r="AA45" s="64"/>
      <c r="AB45" s="64"/>
      <c r="AC45" s="64"/>
      <c r="AD45" s="64"/>
      <c r="AE45" s="64"/>
      <c r="AF45" s="64"/>
    </row>
    <row r="46" spans="1:32" ht="38.25" customHeight="1" x14ac:dyDescent="0.2">
      <c r="A46" s="74" t="s">
        <v>586</v>
      </c>
      <c r="B46" s="74" t="s">
        <v>587</v>
      </c>
      <c r="C46" s="74">
        <v>1944</v>
      </c>
      <c r="D46" s="74" t="s">
        <v>588</v>
      </c>
      <c r="E46" s="74">
        <v>950452</v>
      </c>
      <c r="F46" s="74" t="s">
        <v>589</v>
      </c>
      <c r="G46" s="74" t="s">
        <v>590</v>
      </c>
      <c r="H46" s="74" t="s">
        <v>15</v>
      </c>
      <c r="I46" s="74" t="s">
        <v>54</v>
      </c>
      <c r="J46" s="74" t="s">
        <v>591</v>
      </c>
      <c r="K46" s="68" t="s">
        <v>244</v>
      </c>
      <c r="L46" s="68" t="s">
        <v>592</v>
      </c>
      <c r="M46" s="68" t="str">
        <f ca="1">IFERROR(VLOOKUP(C46,[0]!MagDepose,2,0),"")</f>
        <v>F</v>
      </c>
      <c r="N46" s="93">
        <v>30</v>
      </c>
      <c r="O46" s="65"/>
      <c r="P46" s="65"/>
      <c r="Q46" s="64"/>
      <c r="R46" s="64"/>
      <c r="S46" s="64"/>
      <c r="T46" s="64"/>
      <c r="U46" s="64"/>
      <c r="V46" s="64"/>
      <c r="W46" s="64"/>
      <c r="Z46" s="64"/>
      <c r="AA46" s="64"/>
      <c r="AB46" s="64"/>
      <c r="AC46" s="64"/>
      <c r="AD46" s="64"/>
      <c r="AE46" s="64"/>
      <c r="AF46" s="64"/>
    </row>
    <row r="47" spans="1:32" ht="38.25" customHeight="1" x14ac:dyDescent="0.2">
      <c r="A47" s="74" t="s">
        <v>53</v>
      </c>
      <c r="B47" s="74" t="s">
        <v>368</v>
      </c>
      <c r="C47" s="74">
        <v>1714</v>
      </c>
      <c r="D47" s="74" t="s">
        <v>369</v>
      </c>
      <c r="E47" s="74">
        <v>521146</v>
      </c>
      <c r="F47" s="74" t="s">
        <v>370</v>
      </c>
      <c r="G47" s="74" t="s">
        <v>371</v>
      </c>
      <c r="H47" s="74" t="s">
        <v>15</v>
      </c>
      <c r="I47" s="74" t="s">
        <v>60</v>
      </c>
      <c r="J47" s="74" t="s">
        <v>372</v>
      </c>
      <c r="K47" s="68" t="s">
        <v>244</v>
      </c>
      <c r="L47" s="68" t="s">
        <v>232</v>
      </c>
      <c r="M47" s="68" t="str">
        <f ca="1">IFERROR(VLOOKUP(C47,[0]!MagDepose,2,0),"")</f>
        <v>H</v>
      </c>
      <c r="N47" s="93">
        <v>60</v>
      </c>
      <c r="O47" s="65"/>
      <c r="P47" s="65"/>
      <c r="Q47" s="64"/>
      <c r="R47" s="64"/>
      <c r="S47" s="64"/>
      <c r="T47" s="64"/>
      <c r="U47" s="64"/>
      <c r="V47" s="64"/>
      <c r="W47" s="64"/>
      <c r="Z47" s="64"/>
      <c r="AA47" s="64"/>
      <c r="AB47" s="64"/>
      <c r="AC47" s="64"/>
      <c r="AD47" s="64"/>
      <c r="AE47" s="64"/>
      <c r="AF47" s="64"/>
    </row>
    <row r="48" spans="1:32" ht="38.25" customHeight="1" x14ac:dyDescent="0.2">
      <c r="A48" s="74" t="s">
        <v>53</v>
      </c>
      <c r="B48" s="74" t="s">
        <v>373</v>
      </c>
      <c r="C48" s="74">
        <v>1733</v>
      </c>
      <c r="D48" s="74" t="s">
        <v>263</v>
      </c>
      <c r="E48" s="74">
        <v>901391</v>
      </c>
      <c r="F48" s="74" t="s">
        <v>265</v>
      </c>
      <c r="G48" s="74" t="s">
        <v>374</v>
      </c>
      <c r="H48" s="74" t="s">
        <v>15</v>
      </c>
      <c r="I48" s="74" t="s">
        <v>60</v>
      </c>
      <c r="J48" s="74" t="s">
        <v>258</v>
      </c>
      <c r="K48" s="68" t="s">
        <v>244</v>
      </c>
      <c r="L48" s="68" t="s">
        <v>232</v>
      </c>
      <c r="M48" s="68" t="str">
        <f ca="1">IFERROR(VLOOKUP(C48,[0]!MagDepose,2,0),"")</f>
        <v>G</v>
      </c>
      <c r="N48" s="93">
        <v>45</v>
      </c>
      <c r="O48" s="65"/>
      <c r="P48" s="65"/>
      <c r="Q48" s="64"/>
      <c r="R48" s="64"/>
      <c r="S48" s="64"/>
      <c r="T48" s="64"/>
      <c r="U48" s="64"/>
      <c r="V48" s="64"/>
      <c r="W48" s="64"/>
      <c r="Z48" s="64"/>
      <c r="AA48" s="64"/>
      <c r="AB48" s="64"/>
      <c r="AC48" s="64"/>
      <c r="AD48" s="64"/>
      <c r="AE48" s="64"/>
      <c r="AF48" s="64"/>
    </row>
    <row r="49" spans="1:32" ht="38.25" customHeight="1" x14ac:dyDescent="0.2">
      <c r="A49" s="74" t="s">
        <v>53</v>
      </c>
      <c r="B49" s="74" t="s">
        <v>373</v>
      </c>
      <c r="C49" s="74">
        <v>1733</v>
      </c>
      <c r="D49" s="74" t="s">
        <v>263</v>
      </c>
      <c r="E49" s="74">
        <v>901391</v>
      </c>
      <c r="F49" s="74" t="s">
        <v>265</v>
      </c>
      <c r="G49" s="74" t="s">
        <v>375</v>
      </c>
      <c r="H49" s="74" t="s">
        <v>15</v>
      </c>
      <c r="I49" s="74" t="s">
        <v>60</v>
      </c>
      <c r="J49" s="74" t="s">
        <v>258</v>
      </c>
      <c r="K49" s="68" t="s">
        <v>244</v>
      </c>
      <c r="L49" s="68" t="s">
        <v>232</v>
      </c>
      <c r="M49" s="68" t="str">
        <f ca="1">IFERROR(VLOOKUP(C49,[0]!MagDepose,2,0),"")</f>
        <v>G</v>
      </c>
      <c r="N49" s="93">
        <v>45</v>
      </c>
      <c r="O49" s="65"/>
      <c r="P49" s="65"/>
      <c r="Q49" s="64"/>
      <c r="R49" s="64"/>
      <c r="S49" s="64"/>
      <c r="T49" s="64"/>
      <c r="U49" s="64"/>
      <c r="V49" s="64"/>
      <c r="W49" s="64"/>
      <c r="Z49" s="64"/>
      <c r="AA49" s="64"/>
      <c r="AB49" s="64"/>
      <c r="AC49" s="64"/>
      <c r="AD49" s="64"/>
      <c r="AE49" s="64"/>
      <c r="AF49" s="64"/>
    </row>
    <row r="50" spans="1:32" ht="38.25" customHeight="1" x14ac:dyDescent="0.2">
      <c r="A50" s="74" t="s">
        <v>53</v>
      </c>
      <c r="B50" s="74" t="s">
        <v>373</v>
      </c>
      <c r="C50" s="74">
        <v>1733</v>
      </c>
      <c r="D50" s="74" t="s">
        <v>263</v>
      </c>
      <c r="E50" s="74">
        <v>901391</v>
      </c>
      <c r="F50" s="74" t="s">
        <v>265</v>
      </c>
      <c r="G50" s="74" t="s">
        <v>376</v>
      </c>
      <c r="H50" s="74" t="s">
        <v>15</v>
      </c>
      <c r="I50" s="74" t="s">
        <v>60</v>
      </c>
      <c r="J50" s="74" t="s">
        <v>258</v>
      </c>
      <c r="K50" s="68" t="s">
        <v>244</v>
      </c>
      <c r="L50" s="68" t="s">
        <v>232</v>
      </c>
      <c r="M50" s="68" t="str">
        <f ca="1">IFERROR(VLOOKUP(C50,[0]!MagDepose,2,0),"")</f>
        <v>G</v>
      </c>
      <c r="N50" s="93">
        <v>45</v>
      </c>
      <c r="O50" s="65"/>
      <c r="P50" s="65"/>
      <c r="Q50" s="64"/>
      <c r="R50" s="64"/>
      <c r="S50" s="64"/>
      <c r="T50" s="64"/>
      <c r="U50" s="64"/>
      <c r="V50" s="64"/>
      <c r="W50" s="64"/>
      <c r="Z50" s="64"/>
      <c r="AA50" s="64"/>
      <c r="AB50" s="64"/>
      <c r="AC50" s="64"/>
      <c r="AD50" s="64"/>
      <c r="AE50" s="64"/>
      <c r="AF50" s="64"/>
    </row>
    <row r="51" spans="1:32" ht="38.25" customHeight="1" x14ac:dyDescent="0.2">
      <c r="A51" s="74" t="s">
        <v>53</v>
      </c>
      <c r="B51" s="74" t="s">
        <v>377</v>
      </c>
      <c r="C51" s="74">
        <v>1737</v>
      </c>
      <c r="D51" s="74" t="s">
        <v>362</v>
      </c>
      <c r="E51" s="74">
        <v>901391</v>
      </c>
      <c r="F51" s="74" t="s">
        <v>265</v>
      </c>
      <c r="G51" s="74" t="s">
        <v>378</v>
      </c>
      <c r="H51" s="74" t="s">
        <v>15</v>
      </c>
      <c r="I51" s="74" t="s">
        <v>60</v>
      </c>
      <c r="J51" s="74" t="s">
        <v>363</v>
      </c>
      <c r="K51" s="68" t="s">
        <v>244</v>
      </c>
      <c r="L51" s="68" t="s">
        <v>233</v>
      </c>
      <c r="M51" s="68" t="str">
        <f ca="1">IFERROR(VLOOKUP(C51,[0]!MagDepose,2,0),"")</f>
        <v>C</v>
      </c>
      <c r="N51" s="93">
        <v>15</v>
      </c>
      <c r="O51" s="65"/>
      <c r="P51" s="65"/>
      <c r="Q51" s="64"/>
      <c r="R51" s="64"/>
      <c r="S51" s="64"/>
      <c r="T51" s="64"/>
      <c r="U51" s="64"/>
      <c r="V51" s="64"/>
      <c r="W51" s="64"/>
      <c r="Z51" s="64"/>
      <c r="AA51" s="64"/>
      <c r="AB51" s="64"/>
      <c r="AC51" s="64"/>
      <c r="AD51" s="64"/>
      <c r="AE51" s="64"/>
      <c r="AF51" s="64"/>
    </row>
    <row r="52" spans="1:32" ht="38.25" customHeight="1" x14ac:dyDescent="0.2">
      <c r="A52" s="74" t="s">
        <v>53</v>
      </c>
      <c r="B52" s="74" t="s">
        <v>377</v>
      </c>
      <c r="C52" s="74">
        <v>1737</v>
      </c>
      <c r="D52" s="74" t="s">
        <v>362</v>
      </c>
      <c r="E52" s="74">
        <v>901391</v>
      </c>
      <c r="F52" s="74" t="s">
        <v>265</v>
      </c>
      <c r="G52" s="74" t="s">
        <v>379</v>
      </c>
      <c r="H52" s="74" t="s">
        <v>15</v>
      </c>
      <c r="I52" s="74" t="s">
        <v>60</v>
      </c>
      <c r="J52" s="74" t="s">
        <v>363</v>
      </c>
      <c r="K52" s="68" t="s">
        <v>244</v>
      </c>
      <c r="L52" s="68" t="s">
        <v>233</v>
      </c>
      <c r="M52" s="68" t="str">
        <f ca="1">IFERROR(VLOOKUP(C52,[0]!MagDepose,2,0),"")</f>
        <v>C</v>
      </c>
      <c r="N52" s="93">
        <v>15</v>
      </c>
      <c r="O52" s="65"/>
      <c r="P52" s="65"/>
      <c r="Q52" s="64"/>
      <c r="R52" s="64"/>
      <c r="S52" s="64"/>
      <c r="T52" s="64"/>
      <c r="U52" s="64"/>
      <c r="V52" s="64"/>
      <c r="W52" s="64"/>
      <c r="Z52" s="64"/>
      <c r="AA52" s="64"/>
      <c r="AB52" s="64"/>
      <c r="AC52" s="64"/>
      <c r="AD52" s="64"/>
      <c r="AE52" s="64"/>
      <c r="AF52" s="64"/>
    </row>
    <row r="53" spans="1:32" ht="38.25" customHeight="1" x14ac:dyDescent="0.2">
      <c r="A53" s="74" t="s">
        <v>53</v>
      </c>
      <c r="B53" s="74" t="s">
        <v>377</v>
      </c>
      <c r="C53" s="74">
        <v>1737</v>
      </c>
      <c r="D53" s="74" t="s">
        <v>362</v>
      </c>
      <c r="E53" s="74">
        <v>901391</v>
      </c>
      <c r="F53" s="74" t="s">
        <v>265</v>
      </c>
      <c r="G53" s="74" t="s">
        <v>380</v>
      </c>
      <c r="H53" s="74" t="s">
        <v>15</v>
      </c>
      <c r="I53" s="74" t="s">
        <v>60</v>
      </c>
      <c r="J53" s="74" t="s">
        <v>363</v>
      </c>
      <c r="K53" s="68" t="s">
        <v>244</v>
      </c>
      <c r="L53" s="68" t="s">
        <v>233</v>
      </c>
      <c r="M53" s="68" t="str">
        <f ca="1">IFERROR(VLOOKUP(C53,[0]!MagDepose,2,0),"")</f>
        <v>C</v>
      </c>
      <c r="N53" s="93">
        <v>15</v>
      </c>
      <c r="O53" s="65"/>
      <c r="P53" s="65"/>
      <c r="Q53" s="64"/>
      <c r="R53" s="64"/>
      <c r="S53" s="64"/>
      <c r="T53" s="64"/>
      <c r="U53" s="64"/>
      <c r="V53" s="64"/>
      <c r="W53" s="64"/>
      <c r="Z53" s="64"/>
      <c r="AA53" s="64"/>
      <c r="AB53" s="64"/>
      <c r="AC53" s="64"/>
      <c r="AD53" s="64"/>
      <c r="AE53" s="64"/>
      <c r="AF53" s="64"/>
    </row>
    <row r="54" spans="1:32" ht="38.25" x14ac:dyDescent="0.2">
      <c r="A54" s="74" t="s">
        <v>53</v>
      </c>
      <c r="B54" s="74" t="s">
        <v>381</v>
      </c>
      <c r="C54" s="74">
        <v>1903</v>
      </c>
      <c r="D54" s="74" t="s">
        <v>382</v>
      </c>
      <c r="E54" s="74">
        <v>200192</v>
      </c>
      <c r="F54" s="74" t="s">
        <v>383</v>
      </c>
      <c r="G54" s="74" t="s">
        <v>384</v>
      </c>
      <c r="H54" s="74" t="s">
        <v>15</v>
      </c>
      <c r="I54" s="74" t="s">
        <v>60</v>
      </c>
      <c r="J54" s="74" t="s">
        <v>281</v>
      </c>
      <c r="K54" s="68" t="s">
        <v>244</v>
      </c>
      <c r="L54" s="68" t="s">
        <v>233</v>
      </c>
      <c r="M54" s="68" t="str">
        <f ca="1">IFERROR(VLOOKUP(C54,[0]!MagDepose,2,0),"")</f>
        <v>G</v>
      </c>
      <c r="N54" s="93">
        <v>45</v>
      </c>
      <c r="O54" s="65"/>
      <c r="P54" s="65"/>
      <c r="Q54" s="64"/>
      <c r="R54" s="64"/>
      <c r="S54" s="64"/>
      <c r="T54" s="64"/>
      <c r="U54" s="64"/>
      <c r="V54" s="64"/>
      <c r="W54" s="64"/>
      <c r="Z54" s="64"/>
      <c r="AA54" s="64"/>
      <c r="AB54" s="64"/>
      <c r="AC54" s="64"/>
      <c r="AD54" s="64"/>
      <c r="AE54" s="64"/>
      <c r="AF54" s="64"/>
    </row>
    <row r="55" spans="1:32" ht="38.25" customHeight="1" x14ac:dyDescent="0.2">
      <c r="A55" s="74" t="s">
        <v>53</v>
      </c>
      <c r="B55" s="74" t="s">
        <v>385</v>
      </c>
      <c r="C55" s="74">
        <v>1907</v>
      </c>
      <c r="D55" s="74" t="s">
        <v>339</v>
      </c>
      <c r="E55" s="74">
        <v>901393</v>
      </c>
      <c r="F55" s="74" t="s">
        <v>386</v>
      </c>
      <c r="G55" s="74" t="s">
        <v>387</v>
      </c>
      <c r="H55" s="74" t="s">
        <v>15</v>
      </c>
      <c r="I55" s="74" t="s">
        <v>60</v>
      </c>
      <c r="J55" s="74" t="s">
        <v>340</v>
      </c>
      <c r="K55" s="68" t="s">
        <v>244</v>
      </c>
      <c r="L55" s="68" t="s">
        <v>331</v>
      </c>
      <c r="M55" s="68" t="str">
        <f ca="1">IFERROR(VLOOKUP(C55,[0]!MagDepose,2,0),"")</f>
        <v>D</v>
      </c>
      <c r="N55" s="93">
        <v>0</v>
      </c>
      <c r="O55" s="65"/>
      <c r="P55" s="65"/>
      <c r="Q55" s="64"/>
      <c r="R55" s="64"/>
      <c r="S55" s="64"/>
      <c r="T55" s="64"/>
      <c r="U55" s="64"/>
      <c r="V55" s="64"/>
      <c r="W55" s="64"/>
      <c r="Z55" s="64"/>
      <c r="AA55" s="64"/>
      <c r="AB55" s="64"/>
      <c r="AC55" s="64"/>
      <c r="AD55" s="64"/>
      <c r="AE55" s="64"/>
      <c r="AF55" s="64"/>
    </row>
    <row r="56" spans="1:32" ht="38.25" customHeight="1" x14ac:dyDescent="0.2">
      <c r="A56" s="74" t="s">
        <v>53</v>
      </c>
      <c r="B56" s="74" t="s">
        <v>385</v>
      </c>
      <c r="C56" s="74">
        <v>1907</v>
      </c>
      <c r="D56" s="74" t="s">
        <v>339</v>
      </c>
      <c r="E56" s="74">
        <v>901391</v>
      </c>
      <c r="F56" s="74" t="s">
        <v>265</v>
      </c>
      <c r="G56" s="74" t="s">
        <v>388</v>
      </c>
      <c r="H56" s="74" t="s">
        <v>15</v>
      </c>
      <c r="I56" s="74" t="s">
        <v>60</v>
      </c>
      <c r="J56" s="74" t="s">
        <v>340</v>
      </c>
      <c r="K56" s="68" t="s">
        <v>244</v>
      </c>
      <c r="L56" s="68" t="s">
        <v>331</v>
      </c>
      <c r="M56" s="68" t="str">
        <f ca="1">IFERROR(VLOOKUP(C56,[0]!MagDepose,2,0),"")</f>
        <v>D</v>
      </c>
      <c r="N56" s="93">
        <v>0</v>
      </c>
      <c r="O56" s="65"/>
      <c r="P56" s="65"/>
      <c r="Q56" s="64"/>
      <c r="R56" s="64"/>
      <c r="S56" s="64"/>
      <c r="T56" s="64"/>
      <c r="U56" s="64"/>
      <c r="V56" s="64"/>
      <c r="W56" s="64"/>
      <c r="Z56" s="64"/>
      <c r="AA56" s="64"/>
      <c r="AB56" s="64"/>
      <c r="AC56" s="64"/>
      <c r="AD56" s="64"/>
      <c r="AE56" s="64"/>
      <c r="AF56" s="64"/>
    </row>
    <row r="57" spans="1:32" ht="38.25" customHeight="1" x14ac:dyDescent="0.2">
      <c r="A57" s="74" t="s">
        <v>53</v>
      </c>
      <c r="B57" s="74" t="s">
        <v>389</v>
      </c>
      <c r="C57" s="74">
        <v>1902</v>
      </c>
      <c r="D57" s="74" t="s">
        <v>390</v>
      </c>
      <c r="E57" s="74">
        <v>250684</v>
      </c>
      <c r="F57" s="74" t="s">
        <v>66</v>
      </c>
      <c r="G57" s="74" t="s">
        <v>391</v>
      </c>
      <c r="H57" s="74" t="s">
        <v>15</v>
      </c>
      <c r="I57" s="74" t="s">
        <v>60</v>
      </c>
      <c r="J57" s="74" t="s">
        <v>361</v>
      </c>
      <c r="K57" s="68" t="s">
        <v>244</v>
      </c>
      <c r="L57" s="68" t="s">
        <v>352</v>
      </c>
      <c r="M57" s="68" t="str">
        <f ca="1">IFERROR(VLOOKUP(C57,[0]!MagDepose,2,0),"")</f>
        <v>G</v>
      </c>
      <c r="N57" s="93">
        <v>45</v>
      </c>
      <c r="O57" s="65"/>
      <c r="P57" s="65"/>
      <c r="Q57" s="64"/>
      <c r="R57" s="64"/>
      <c r="S57" s="64"/>
      <c r="T57" s="64"/>
      <c r="U57" s="64"/>
      <c r="V57" s="64"/>
      <c r="W57" s="64"/>
      <c r="Z57" s="64"/>
      <c r="AA57" s="64"/>
      <c r="AB57" s="64"/>
      <c r="AC57" s="64"/>
      <c r="AD57" s="64"/>
      <c r="AE57" s="64"/>
      <c r="AF57" s="64"/>
    </row>
    <row r="58" spans="1:32" ht="38.25" customHeight="1" x14ac:dyDescent="0.2">
      <c r="A58" s="74" t="s">
        <v>53</v>
      </c>
      <c r="B58" s="74" t="s">
        <v>392</v>
      </c>
      <c r="C58" s="74">
        <v>1785</v>
      </c>
      <c r="D58" s="74" t="s">
        <v>393</v>
      </c>
      <c r="E58" s="74">
        <v>344102</v>
      </c>
      <c r="F58" s="74" t="s">
        <v>67</v>
      </c>
      <c r="G58" s="74" t="s">
        <v>394</v>
      </c>
      <c r="H58" s="74" t="s">
        <v>15</v>
      </c>
      <c r="I58" s="74" t="s">
        <v>60</v>
      </c>
      <c r="J58" s="74" t="s">
        <v>351</v>
      </c>
      <c r="K58" s="68" t="s">
        <v>244</v>
      </c>
      <c r="L58" s="68" t="s">
        <v>352</v>
      </c>
      <c r="M58" s="68" t="str">
        <f ca="1">IFERROR(VLOOKUP(C58,[0]!MagDepose,2,0),"")</f>
        <v>F</v>
      </c>
      <c r="N58" s="93">
        <v>30</v>
      </c>
      <c r="O58" s="65"/>
      <c r="P58" s="65"/>
      <c r="Q58" s="64"/>
      <c r="R58" s="64"/>
      <c r="S58" s="64"/>
      <c r="T58" s="64"/>
      <c r="U58" s="64"/>
      <c r="V58" s="64"/>
      <c r="W58" s="64"/>
      <c r="Z58" s="64"/>
      <c r="AA58" s="64"/>
      <c r="AB58" s="64"/>
      <c r="AC58" s="64"/>
      <c r="AD58" s="64"/>
      <c r="AE58" s="64"/>
      <c r="AF58" s="64"/>
    </row>
    <row r="59" spans="1:32" ht="38.25" customHeight="1" x14ac:dyDescent="0.2">
      <c r="A59" s="74" t="s">
        <v>53</v>
      </c>
      <c r="B59" s="74" t="s">
        <v>395</v>
      </c>
      <c r="C59" s="74">
        <v>1940</v>
      </c>
      <c r="D59" s="74" t="s">
        <v>396</v>
      </c>
      <c r="E59" s="74">
        <v>901392</v>
      </c>
      <c r="F59" s="74" t="s">
        <v>269</v>
      </c>
      <c r="G59" s="74" t="s">
        <v>397</v>
      </c>
      <c r="H59" s="74" t="s">
        <v>15</v>
      </c>
      <c r="I59" s="74" t="s">
        <v>60</v>
      </c>
      <c r="J59" s="74" t="s">
        <v>367</v>
      </c>
      <c r="K59" s="68" t="s">
        <v>244</v>
      </c>
      <c r="L59" s="68" t="s">
        <v>352</v>
      </c>
      <c r="M59" s="68" t="str">
        <f ca="1">IFERROR(VLOOKUP(C59,[0]!MagDepose,2,0),"")</f>
        <v>E</v>
      </c>
      <c r="N59" s="93">
        <v>0</v>
      </c>
      <c r="O59" s="65"/>
      <c r="P59" s="65"/>
      <c r="Q59" s="64"/>
      <c r="R59" s="64"/>
      <c r="S59" s="64"/>
      <c r="T59" s="64"/>
      <c r="U59" s="64"/>
      <c r="V59" s="64"/>
      <c r="W59" s="64"/>
      <c r="Z59" s="64"/>
      <c r="AA59" s="64"/>
      <c r="AB59" s="64"/>
      <c r="AC59" s="64"/>
      <c r="AD59" s="64"/>
      <c r="AE59" s="64"/>
      <c r="AF59" s="64"/>
    </row>
    <row r="60" spans="1:32" ht="38.25" customHeight="1" x14ac:dyDescent="0.2">
      <c r="A60" s="74" t="s">
        <v>53</v>
      </c>
      <c r="B60" s="74" t="s">
        <v>398</v>
      </c>
      <c r="C60" s="74">
        <v>1733</v>
      </c>
      <c r="D60" s="74" t="s">
        <v>399</v>
      </c>
      <c r="E60" s="74">
        <v>250672</v>
      </c>
      <c r="F60" s="74" t="s">
        <v>68</v>
      </c>
      <c r="G60" s="74" t="s">
        <v>400</v>
      </c>
      <c r="H60" s="74" t="s">
        <v>16</v>
      </c>
      <c r="I60" s="74" t="s">
        <v>60</v>
      </c>
      <c r="J60" s="74" t="s">
        <v>258</v>
      </c>
      <c r="K60" s="68" t="s">
        <v>244</v>
      </c>
      <c r="L60" s="68" t="s">
        <v>232</v>
      </c>
      <c r="M60" s="68" t="str">
        <f ca="1">IFERROR(VLOOKUP(C60,[0]!MagDepose,2,0),"")</f>
        <v>G</v>
      </c>
      <c r="N60" s="93">
        <v>30</v>
      </c>
      <c r="O60" s="65"/>
      <c r="P60" s="65"/>
      <c r="Q60" s="64"/>
      <c r="R60" s="64"/>
      <c r="S60" s="64"/>
      <c r="T60" s="64"/>
      <c r="U60" s="64"/>
      <c r="V60" s="64"/>
      <c r="W60" s="64"/>
      <c r="Z60" s="64"/>
      <c r="AA60" s="64"/>
      <c r="AB60" s="64"/>
      <c r="AC60" s="64"/>
      <c r="AD60" s="64"/>
      <c r="AE60" s="64"/>
      <c r="AF60" s="64"/>
    </row>
    <row r="61" spans="1:32" ht="38.25" customHeight="1" x14ac:dyDescent="0.2">
      <c r="A61" s="74" t="s">
        <v>53</v>
      </c>
      <c r="B61" s="74" t="s">
        <v>401</v>
      </c>
      <c r="C61" s="74">
        <v>1914</v>
      </c>
      <c r="D61" s="74" t="s">
        <v>268</v>
      </c>
      <c r="E61" s="74">
        <v>901391</v>
      </c>
      <c r="F61" s="74" t="s">
        <v>265</v>
      </c>
      <c r="G61" s="74" t="s">
        <v>402</v>
      </c>
      <c r="H61" s="74" t="s">
        <v>16</v>
      </c>
      <c r="I61" s="74" t="s">
        <v>60</v>
      </c>
      <c r="J61" s="74" t="s">
        <v>271</v>
      </c>
      <c r="K61" s="68" t="s">
        <v>244</v>
      </c>
      <c r="L61" s="68" t="s">
        <v>233</v>
      </c>
      <c r="M61" s="68" t="str">
        <f ca="1">IFERROR(VLOOKUP(C61,[0]!MagDepose,2,0),"")</f>
        <v>G</v>
      </c>
      <c r="N61" s="93">
        <v>30</v>
      </c>
      <c r="O61" s="65"/>
      <c r="P61" s="65"/>
      <c r="Q61" s="64"/>
      <c r="R61" s="64"/>
      <c r="S61" s="64"/>
      <c r="T61" s="64"/>
      <c r="U61" s="64"/>
      <c r="V61" s="64"/>
      <c r="W61" s="64"/>
      <c r="Z61" s="64"/>
      <c r="AA61" s="64"/>
      <c r="AB61" s="64"/>
      <c r="AC61" s="64"/>
      <c r="AD61" s="64"/>
      <c r="AE61" s="64"/>
      <c r="AF61" s="64"/>
    </row>
    <row r="62" spans="1:32" ht="38.25" customHeight="1" x14ac:dyDescent="0.2">
      <c r="A62" s="74" t="s">
        <v>53</v>
      </c>
      <c r="B62" s="74" t="s">
        <v>403</v>
      </c>
      <c r="C62" s="74">
        <v>1911</v>
      </c>
      <c r="D62" s="74" t="s">
        <v>283</v>
      </c>
      <c r="E62" s="74">
        <v>410054</v>
      </c>
      <c r="F62" s="74" t="s">
        <v>404</v>
      </c>
      <c r="G62" s="74" t="s">
        <v>405</v>
      </c>
      <c r="H62" s="74" t="s">
        <v>16</v>
      </c>
      <c r="I62" s="74" t="s">
        <v>60</v>
      </c>
      <c r="J62" s="74" t="s">
        <v>286</v>
      </c>
      <c r="K62" s="68" t="s">
        <v>244</v>
      </c>
      <c r="L62" s="68" t="s">
        <v>234</v>
      </c>
      <c r="M62" s="68" t="str">
        <f ca="1">IFERROR(VLOOKUP(C62,[0]!MagDepose,2,0),"")</f>
        <v>D</v>
      </c>
      <c r="N62" s="93">
        <v>15</v>
      </c>
      <c r="O62" s="65"/>
      <c r="P62" s="65"/>
      <c r="Q62" s="64"/>
      <c r="R62" s="64"/>
      <c r="S62" s="64"/>
      <c r="T62" s="64"/>
      <c r="U62" s="64"/>
      <c r="V62" s="64"/>
      <c r="W62" s="64"/>
      <c r="Z62" s="64"/>
      <c r="AA62" s="64"/>
      <c r="AB62" s="64"/>
      <c r="AC62" s="64"/>
      <c r="AD62" s="64"/>
      <c r="AE62" s="64"/>
      <c r="AF62" s="64"/>
    </row>
    <row r="63" spans="1:32" ht="38.25" customHeight="1" x14ac:dyDescent="0.2">
      <c r="A63" s="74" t="s">
        <v>53</v>
      </c>
      <c r="B63" s="74" t="s">
        <v>406</v>
      </c>
      <c r="C63" s="74">
        <v>1900</v>
      </c>
      <c r="D63" s="74" t="s">
        <v>407</v>
      </c>
      <c r="E63" s="74">
        <v>819993</v>
      </c>
      <c r="F63" s="74" t="s">
        <v>408</v>
      </c>
      <c r="G63" s="74" t="s">
        <v>409</v>
      </c>
      <c r="H63" s="74" t="s">
        <v>16</v>
      </c>
      <c r="I63" s="74" t="s">
        <v>60</v>
      </c>
      <c r="J63" s="74" t="s">
        <v>296</v>
      </c>
      <c r="K63" s="68" t="s">
        <v>244</v>
      </c>
      <c r="L63" s="68" t="s">
        <v>234</v>
      </c>
      <c r="M63" s="68" t="str">
        <f ca="1">IFERROR(VLOOKUP(C63,[0]!MagDepose,2,0),"")</f>
        <v>F</v>
      </c>
      <c r="N63" s="93">
        <v>15</v>
      </c>
      <c r="O63" s="65"/>
      <c r="P63" s="65"/>
      <c r="Q63" s="64"/>
      <c r="R63" s="64"/>
      <c r="S63" s="64"/>
      <c r="T63" s="64"/>
      <c r="U63" s="64"/>
      <c r="V63" s="64"/>
      <c r="W63" s="64"/>
      <c r="Z63" s="64"/>
      <c r="AA63" s="64"/>
      <c r="AB63" s="64"/>
      <c r="AC63" s="64"/>
      <c r="AD63" s="64"/>
      <c r="AE63" s="64"/>
      <c r="AF63" s="64"/>
    </row>
    <row r="64" spans="1:32" ht="38.25" customHeight="1" x14ac:dyDescent="0.2">
      <c r="A64" s="74" t="s">
        <v>53</v>
      </c>
      <c r="B64" s="74" t="s">
        <v>410</v>
      </c>
      <c r="C64" s="74">
        <v>1797</v>
      </c>
      <c r="D64" s="74" t="s">
        <v>411</v>
      </c>
      <c r="E64" s="74">
        <v>200156</v>
      </c>
      <c r="F64" s="74" t="s">
        <v>412</v>
      </c>
      <c r="G64" s="74" t="s">
        <v>413</v>
      </c>
      <c r="H64" s="74" t="s">
        <v>16</v>
      </c>
      <c r="I64" s="74" t="s">
        <v>60</v>
      </c>
      <c r="J64" s="74" t="s">
        <v>323</v>
      </c>
      <c r="K64" s="68" t="s">
        <v>244</v>
      </c>
      <c r="L64" s="68" t="s">
        <v>235</v>
      </c>
      <c r="M64" s="68" t="str">
        <f ca="1">IFERROR(VLOOKUP(C64,[0]!MagDepose,2,0),"")</f>
        <v>C</v>
      </c>
      <c r="N64" s="93">
        <v>30</v>
      </c>
      <c r="O64" s="65"/>
      <c r="P64" s="65"/>
      <c r="Q64" s="64"/>
      <c r="R64" s="64"/>
      <c r="S64" s="64"/>
      <c r="T64" s="64"/>
      <c r="U64" s="64"/>
      <c r="V64" s="64"/>
      <c r="W64" s="64"/>
      <c r="Z64" s="64"/>
      <c r="AA64" s="64"/>
      <c r="AB64" s="64"/>
      <c r="AC64" s="64"/>
      <c r="AD64" s="64"/>
      <c r="AE64" s="64"/>
      <c r="AF64" s="64"/>
    </row>
    <row r="65" spans="1:32" ht="38.25" customHeight="1" x14ac:dyDescent="0.2">
      <c r="A65" s="74" t="s">
        <v>53</v>
      </c>
      <c r="B65" s="74" t="s">
        <v>410</v>
      </c>
      <c r="C65" s="74">
        <v>1797</v>
      </c>
      <c r="D65" s="74" t="s">
        <v>414</v>
      </c>
      <c r="E65" s="74">
        <v>103073</v>
      </c>
      <c r="F65" s="74" t="s">
        <v>415</v>
      </c>
      <c r="G65" s="74" t="s">
        <v>416</v>
      </c>
      <c r="H65" s="74" t="s">
        <v>16</v>
      </c>
      <c r="I65" s="74" t="s">
        <v>60</v>
      </c>
      <c r="J65" s="74" t="s">
        <v>323</v>
      </c>
      <c r="K65" s="68" t="s">
        <v>244</v>
      </c>
      <c r="L65" s="68" t="s">
        <v>235</v>
      </c>
      <c r="M65" s="68" t="str">
        <f ca="1">IFERROR(VLOOKUP(C65,[0]!MagDepose,2,0),"")</f>
        <v>C</v>
      </c>
      <c r="N65" s="93">
        <v>30</v>
      </c>
      <c r="O65" s="65"/>
      <c r="P65" s="65"/>
      <c r="Q65" s="64"/>
      <c r="R65" s="64"/>
      <c r="S65" s="64"/>
      <c r="T65" s="64"/>
      <c r="U65" s="64"/>
      <c r="V65" s="64"/>
      <c r="W65" s="64"/>
      <c r="Z65" s="64"/>
      <c r="AA65" s="64"/>
      <c r="AB65" s="64"/>
      <c r="AC65" s="64"/>
      <c r="AD65" s="64"/>
      <c r="AE65" s="64"/>
      <c r="AF65" s="64"/>
    </row>
    <row r="66" spans="1:32" ht="38.25" customHeight="1" x14ac:dyDescent="0.2">
      <c r="A66" s="74" t="s">
        <v>53</v>
      </c>
      <c r="B66" s="74" t="s">
        <v>417</v>
      </c>
      <c r="C66" s="74">
        <v>1935</v>
      </c>
      <c r="D66" s="74" t="s">
        <v>318</v>
      </c>
      <c r="E66" s="74">
        <v>901391</v>
      </c>
      <c r="F66" s="74" t="s">
        <v>265</v>
      </c>
      <c r="G66" s="74" t="s">
        <v>418</v>
      </c>
      <c r="H66" s="74" t="s">
        <v>16</v>
      </c>
      <c r="I66" s="74" t="s">
        <v>60</v>
      </c>
      <c r="J66" s="74" t="s">
        <v>311</v>
      </c>
      <c r="K66" s="68" t="s">
        <v>244</v>
      </c>
      <c r="L66" s="68" t="s">
        <v>235</v>
      </c>
      <c r="M66" s="68" t="str">
        <f ca="1">IFERROR(VLOOKUP(C66,[0]!MagDepose,2,0),"")</f>
        <v>B</v>
      </c>
      <c r="N66" s="93">
        <v>45</v>
      </c>
      <c r="O66" s="65"/>
      <c r="P66" s="65"/>
      <c r="Q66" s="64"/>
      <c r="R66" s="64"/>
      <c r="S66" s="64"/>
      <c r="T66" s="64"/>
      <c r="U66" s="64"/>
      <c r="V66" s="64"/>
      <c r="W66" s="64"/>
      <c r="Z66" s="64"/>
      <c r="AA66" s="64"/>
      <c r="AB66" s="64"/>
      <c r="AC66" s="64"/>
      <c r="AD66" s="64"/>
      <c r="AE66" s="64"/>
      <c r="AF66" s="64"/>
    </row>
    <row r="67" spans="1:32" ht="38.25" customHeight="1" x14ac:dyDescent="0.2">
      <c r="A67" s="74" t="s">
        <v>53</v>
      </c>
      <c r="B67" s="74" t="s">
        <v>417</v>
      </c>
      <c r="C67" s="74">
        <v>1935</v>
      </c>
      <c r="D67" s="74" t="s">
        <v>318</v>
      </c>
      <c r="E67" s="74">
        <v>901391</v>
      </c>
      <c r="F67" s="74" t="s">
        <v>265</v>
      </c>
      <c r="G67" s="74" t="s">
        <v>419</v>
      </c>
      <c r="H67" s="74" t="s">
        <v>16</v>
      </c>
      <c r="I67" s="74" t="s">
        <v>60</v>
      </c>
      <c r="J67" s="74" t="s">
        <v>311</v>
      </c>
      <c r="K67" s="68" t="s">
        <v>244</v>
      </c>
      <c r="L67" s="68" t="s">
        <v>235</v>
      </c>
      <c r="M67" s="68" t="str">
        <f ca="1">IFERROR(VLOOKUP(C67,[0]!MagDepose,2,0),"")</f>
        <v>B</v>
      </c>
      <c r="N67" s="93">
        <v>45</v>
      </c>
      <c r="O67" s="65"/>
      <c r="P67" s="65"/>
      <c r="Q67" s="64"/>
      <c r="R67" s="64"/>
      <c r="S67" s="64"/>
      <c r="T67" s="64"/>
      <c r="U67" s="64"/>
      <c r="V67" s="64"/>
      <c r="W67" s="64"/>
      <c r="Z67" s="64"/>
      <c r="AA67" s="64"/>
      <c r="AB67" s="64"/>
      <c r="AC67" s="64"/>
      <c r="AD67" s="64"/>
      <c r="AE67" s="64"/>
      <c r="AF67" s="64"/>
    </row>
    <row r="68" spans="1:32" ht="38.25" customHeight="1" x14ac:dyDescent="0.2">
      <c r="A68" s="74" t="s">
        <v>53</v>
      </c>
      <c r="B68" s="74" t="s">
        <v>420</v>
      </c>
      <c r="C68" s="74">
        <v>1785</v>
      </c>
      <c r="D68" s="74" t="s">
        <v>421</v>
      </c>
      <c r="E68" s="74">
        <v>800679</v>
      </c>
      <c r="F68" s="74" t="s">
        <v>422</v>
      </c>
      <c r="G68" s="74" t="s">
        <v>423</v>
      </c>
      <c r="H68" s="74" t="s">
        <v>16</v>
      </c>
      <c r="I68" s="74" t="s">
        <v>60</v>
      </c>
      <c r="J68" s="74" t="s">
        <v>351</v>
      </c>
      <c r="K68" s="68" t="s">
        <v>244</v>
      </c>
      <c r="L68" s="68" t="s">
        <v>352</v>
      </c>
      <c r="M68" s="68" t="str">
        <f ca="1">IFERROR(VLOOKUP(C68,[0]!MagDepose,2,0),"")</f>
        <v>F</v>
      </c>
      <c r="N68" s="93">
        <v>15</v>
      </c>
      <c r="O68" s="65"/>
      <c r="P68" s="65"/>
      <c r="Q68" s="64"/>
      <c r="R68" s="64"/>
      <c r="S68" s="64"/>
      <c r="T68" s="64"/>
      <c r="U68" s="64"/>
      <c r="V68" s="64"/>
      <c r="W68" s="64"/>
      <c r="Z68" s="64"/>
      <c r="AA68" s="64"/>
      <c r="AB68" s="64"/>
      <c r="AC68" s="64"/>
      <c r="AD68" s="64"/>
      <c r="AE68" s="64"/>
      <c r="AF68" s="64"/>
    </row>
    <row r="69" spans="1:32" ht="38.25" customHeight="1" x14ac:dyDescent="0.2">
      <c r="A69" s="74" t="s">
        <v>53</v>
      </c>
      <c r="B69" s="74" t="s">
        <v>428</v>
      </c>
      <c r="C69" s="74">
        <v>1783</v>
      </c>
      <c r="D69" s="74" t="s">
        <v>429</v>
      </c>
      <c r="E69" s="74">
        <v>900752</v>
      </c>
      <c r="F69" s="74" t="s">
        <v>424</v>
      </c>
      <c r="G69" s="74" t="s">
        <v>430</v>
      </c>
      <c r="H69" s="74" t="s">
        <v>18</v>
      </c>
      <c r="I69" s="74" t="s">
        <v>54</v>
      </c>
      <c r="J69" s="74" t="s">
        <v>251</v>
      </c>
      <c r="K69" s="68" t="s">
        <v>244</v>
      </c>
      <c r="L69" s="68" t="s">
        <v>231</v>
      </c>
      <c r="M69" s="68" t="str">
        <f ca="1">IFERROR(VLOOKUP(C69,[0]!MagDepose,2,0),"")</f>
        <v>C</v>
      </c>
      <c r="N69" s="93">
        <v>60</v>
      </c>
      <c r="O69" s="65"/>
      <c r="P69" s="65"/>
      <c r="Q69" s="64"/>
      <c r="R69" s="64"/>
      <c r="S69" s="64"/>
      <c r="T69" s="64"/>
      <c r="U69" s="64"/>
      <c r="V69" s="64"/>
      <c r="W69" s="64"/>
      <c r="Z69" s="64"/>
      <c r="AA69" s="64"/>
      <c r="AB69" s="64"/>
      <c r="AC69" s="64"/>
      <c r="AD69" s="64"/>
      <c r="AE69" s="64"/>
      <c r="AF69" s="64"/>
    </row>
    <row r="70" spans="1:32" ht="38.25" customHeight="1" x14ac:dyDescent="0.2">
      <c r="A70" s="74" t="s">
        <v>53</v>
      </c>
      <c r="B70" s="74" t="s">
        <v>431</v>
      </c>
      <c r="C70" s="74">
        <v>1903</v>
      </c>
      <c r="D70" s="74" t="s">
        <v>280</v>
      </c>
      <c r="E70" s="74">
        <v>103071</v>
      </c>
      <c r="F70" s="74" t="s">
        <v>69</v>
      </c>
      <c r="G70" s="74" t="s">
        <v>432</v>
      </c>
      <c r="H70" s="74" t="s">
        <v>18</v>
      </c>
      <c r="I70" s="74" t="s">
        <v>60</v>
      </c>
      <c r="J70" s="74" t="s">
        <v>281</v>
      </c>
      <c r="K70" s="68" t="s">
        <v>244</v>
      </c>
      <c r="L70" s="68" t="s">
        <v>233</v>
      </c>
      <c r="M70" s="68" t="str">
        <f ca="1">IFERROR(VLOOKUP(C70,[0]!MagDepose,2,0),"")</f>
        <v>G</v>
      </c>
      <c r="N70" s="93">
        <v>0</v>
      </c>
      <c r="O70" s="65"/>
      <c r="P70" s="65"/>
      <c r="Q70" s="64"/>
      <c r="R70" s="64"/>
      <c r="S70" s="64"/>
      <c r="T70" s="64"/>
      <c r="U70" s="64"/>
      <c r="V70" s="64"/>
      <c r="W70" s="64"/>
      <c r="Z70" s="64"/>
      <c r="AA70" s="64"/>
      <c r="AB70" s="64"/>
      <c r="AC70" s="64"/>
      <c r="AD70" s="64"/>
      <c r="AE70" s="64"/>
      <c r="AF70" s="64"/>
    </row>
    <row r="71" spans="1:32" ht="38.25" customHeight="1" x14ac:dyDescent="0.2">
      <c r="A71" s="74" t="s">
        <v>53</v>
      </c>
      <c r="B71" s="74" t="s">
        <v>433</v>
      </c>
      <c r="C71" s="74">
        <v>1777</v>
      </c>
      <c r="D71" s="74" t="s">
        <v>427</v>
      </c>
      <c r="E71" s="74">
        <v>901074</v>
      </c>
      <c r="F71" s="74" t="s">
        <v>434</v>
      </c>
      <c r="G71" s="74" t="s">
        <v>435</v>
      </c>
      <c r="H71" s="74" t="s">
        <v>18</v>
      </c>
      <c r="I71" s="74" t="s">
        <v>60</v>
      </c>
      <c r="J71" s="74" t="s">
        <v>316</v>
      </c>
      <c r="K71" s="68" t="s">
        <v>244</v>
      </c>
      <c r="L71" s="68" t="s">
        <v>235</v>
      </c>
      <c r="M71" s="68" t="str">
        <f ca="1">IFERROR(VLOOKUP(C71,[0]!MagDepose,2,0),"")</f>
        <v>D</v>
      </c>
      <c r="N71" s="93">
        <v>45</v>
      </c>
      <c r="O71" s="65"/>
      <c r="P71" s="65"/>
      <c r="Q71" s="64"/>
      <c r="R71" s="64"/>
      <c r="S71" s="64"/>
      <c r="T71" s="64"/>
      <c r="U71" s="64"/>
      <c r="V71" s="64"/>
      <c r="W71" s="64"/>
      <c r="Z71" s="64"/>
      <c r="AA71" s="64"/>
      <c r="AB71" s="64"/>
      <c r="AC71" s="64"/>
      <c r="AD71" s="64"/>
      <c r="AE71" s="64"/>
      <c r="AF71" s="64"/>
    </row>
    <row r="72" spans="1:32" ht="38.25" customHeight="1" x14ac:dyDescent="0.2">
      <c r="A72" s="74" t="s">
        <v>53</v>
      </c>
      <c r="B72" s="74" t="s">
        <v>436</v>
      </c>
      <c r="C72" s="74">
        <v>1935</v>
      </c>
      <c r="D72" s="74" t="s">
        <v>318</v>
      </c>
      <c r="E72" s="74">
        <v>901392</v>
      </c>
      <c r="F72" s="74" t="s">
        <v>269</v>
      </c>
      <c r="G72" s="74" t="s">
        <v>437</v>
      </c>
      <c r="H72" s="74" t="s">
        <v>18</v>
      </c>
      <c r="I72" s="74" t="s">
        <v>60</v>
      </c>
      <c r="J72" s="74" t="s">
        <v>311</v>
      </c>
      <c r="K72" s="68" t="s">
        <v>244</v>
      </c>
      <c r="L72" s="68" t="s">
        <v>235</v>
      </c>
      <c r="M72" s="68" t="str">
        <f ca="1">IFERROR(VLOOKUP(C72,[0]!MagDepose,2,0),"")</f>
        <v>B</v>
      </c>
      <c r="N72" s="93">
        <v>75</v>
      </c>
      <c r="O72" s="65"/>
      <c r="P72" s="65"/>
      <c r="Q72" s="64"/>
      <c r="R72" s="64"/>
      <c r="S72" s="64"/>
      <c r="T72" s="64"/>
      <c r="U72" s="64"/>
      <c r="V72" s="64"/>
      <c r="W72" s="64"/>
      <c r="Z72" s="64"/>
      <c r="AA72" s="64"/>
      <c r="AB72" s="64"/>
      <c r="AC72" s="64"/>
      <c r="AD72" s="64"/>
      <c r="AE72" s="64"/>
      <c r="AF72" s="64"/>
    </row>
    <row r="73" spans="1:32" ht="38.25" customHeight="1" x14ac:dyDescent="0.2">
      <c r="A73" s="74" t="s">
        <v>53</v>
      </c>
      <c r="B73" s="74" t="s">
        <v>436</v>
      </c>
      <c r="C73" s="74">
        <v>1935</v>
      </c>
      <c r="D73" s="74" t="s">
        <v>318</v>
      </c>
      <c r="E73" s="74">
        <v>901392</v>
      </c>
      <c r="F73" s="74" t="s">
        <v>269</v>
      </c>
      <c r="G73" s="74" t="s">
        <v>438</v>
      </c>
      <c r="H73" s="74" t="s">
        <v>18</v>
      </c>
      <c r="I73" s="74" t="s">
        <v>60</v>
      </c>
      <c r="J73" s="74" t="s">
        <v>311</v>
      </c>
      <c r="K73" s="68" t="s">
        <v>244</v>
      </c>
      <c r="L73" s="68" t="s">
        <v>235</v>
      </c>
      <c r="M73" s="68" t="str">
        <f ca="1">IFERROR(VLOOKUP(C73,[0]!MagDepose,2,0),"")</f>
        <v>B</v>
      </c>
      <c r="N73" s="93">
        <v>75</v>
      </c>
      <c r="O73" s="65"/>
      <c r="P73" s="65"/>
      <c r="Q73" s="64"/>
      <c r="R73" s="64"/>
      <c r="S73" s="64"/>
      <c r="T73" s="64"/>
      <c r="U73" s="64"/>
      <c r="V73" s="64"/>
      <c r="W73" s="64"/>
      <c r="Z73" s="64"/>
      <c r="AA73" s="64"/>
      <c r="AB73" s="64"/>
      <c r="AC73" s="64"/>
      <c r="AD73" s="64"/>
      <c r="AE73" s="64"/>
      <c r="AF73" s="64"/>
    </row>
    <row r="74" spans="1:32" ht="38.25" customHeight="1" x14ac:dyDescent="0.2">
      <c r="A74" s="74" t="s">
        <v>53</v>
      </c>
      <c r="B74" s="74" t="s">
        <v>439</v>
      </c>
      <c r="C74" s="74">
        <v>1907</v>
      </c>
      <c r="D74" s="74" t="s">
        <v>440</v>
      </c>
      <c r="E74" s="74">
        <v>900752</v>
      </c>
      <c r="F74" s="74" t="s">
        <v>424</v>
      </c>
      <c r="G74" s="74" t="s">
        <v>441</v>
      </c>
      <c r="H74" s="74" t="s">
        <v>18</v>
      </c>
      <c r="I74" s="74" t="s">
        <v>60</v>
      </c>
      <c r="J74" s="74" t="s">
        <v>340</v>
      </c>
      <c r="K74" s="68" t="s">
        <v>244</v>
      </c>
      <c r="L74" s="68" t="s">
        <v>331</v>
      </c>
      <c r="M74" s="68" t="str">
        <f ca="1">IFERROR(VLOOKUP(C74,[0]!MagDepose,2,0),"")</f>
        <v>D</v>
      </c>
      <c r="N74" s="93">
        <v>45</v>
      </c>
      <c r="O74" s="65"/>
      <c r="P74" s="65"/>
      <c r="Q74" s="64"/>
      <c r="R74" s="64"/>
      <c r="S74" s="64"/>
      <c r="T74" s="64"/>
      <c r="U74" s="64"/>
      <c r="V74" s="64"/>
      <c r="W74" s="64"/>
      <c r="Z74" s="64"/>
      <c r="AA74" s="64"/>
      <c r="AB74" s="64"/>
      <c r="AC74" s="64"/>
      <c r="AD74" s="64"/>
      <c r="AE74" s="64"/>
      <c r="AF74" s="64"/>
    </row>
    <row r="75" spans="1:32" ht="38.25" customHeight="1" x14ac:dyDescent="0.2">
      <c r="A75" s="74" t="s">
        <v>53</v>
      </c>
      <c r="B75" s="74" t="s">
        <v>442</v>
      </c>
      <c r="C75" s="74">
        <v>1704</v>
      </c>
      <c r="D75" s="74" t="s">
        <v>443</v>
      </c>
      <c r="E75" s="74">
        <v>900780</v>
      </c>
      <c r="F75" s="74" t="s">
        <v>444</v>
      </c>
      <c r="G75" s="74" t="s">
        <v>445</v>
      </c>
      <c r="H75" s="74" t="s">
        <v>18</v>
      </c>
      <c r="I75" s="74" t="s">
        <v>60</v>
      </c>
      <c r="J75" s="74" t="s">
        <v>337</v>
      </c>
      <c r="K75" s="68" t="s">
        <v>244</v>
      </c>
      <c r="L75" s="68" t="s">
        <v>331</v>
      </c>
      <c r="M75" s="68" t="str">
        <f ca="1">IFERROR(VLOOKUP(C75,[0]!MagDepose,2,0),"")</f>
        <v>H</v>
      </c>
      <c r="N75" s="93">
        <v>15</v>
      </c>
      <c r="O75" s="65"/>
      <c r="P75" s="65"/>
      <c r="Q75" s="64"/>
      <c r="R75" s="64"/>
      <c r="S75" s="64"/>
      <c r="T75" s="64"/>
      <c r="U75" s="64"/>
      <c r="V75" s="64"/>
      <c r="W75" s="64"/>
      <c r="Z75" s="64"/>
      <c r="AA75" s="64"/>
      <c r="AB75" s="64"/>
      <c r="AC75" s="64"/>
      <c r="AD75" s="64"/>
      <c r="AE75" s="64"/>
      <c r="AF75" s="64"/>
    </row>
    <row r="76" spans="1:32" ht="38.25" customHeight="1" x14ac:dyDescent="0.2">
      <c r="A76" s="74" t="s">
        <v>53</v>
      </c>
      <c r="B76" s="74" t="s">
        <v>446</v>
      </c>
      <c r="C76" s="74">
        <v>1768</v>
      </c>
      <c r="D76" s="74" t="s">
        <v>328</v>
      </c>
      <c r="E76" s="74">
        <v>817014</v>
      </c>
      <c r="F76" s="74" t="s">
        <v>294</v>
      </c>
      <c r="G76" s="74" t="s">
        <v>447</v>
      </c>
      <c r="H76" s="74" t="s">
        <v>18</v>
      </c>
      <c r="I76" s="74" t="s">
        <v>60</v>
      </c>
      <c r="J76" s="74" t="s">
        <v>330</v>
      </c>
      <c r="K76" s="68" t="s">
        <v>244</v>
      </c>
      <c r="L76" s="68" t="s">
        <v>331</v>
      </c>
      <c r="M76" s="68" t="str">
        <f ca="1">IFERROR(VLOOKUP(C76,[0]!MagDepose,2,0),"")</f>
        <v>D</v>
      </c>
      <c r="N76" s="93">
        <v>45</v>
      </c>
      <c r="O76" s="65"/>
      <c r="P76" s="65"/>
      <c r="Q76" s="64"/>
      <c r="R76" s="64"/>
      <c r="S76" s="64"/>
      <c r="T76" s="64"/>
      <c r="U76" s="64"/>
      <c r="V76" s="64"/>
      <c r="W76" s="64"/>
      <c r="Z76" s="64"/>
      <c r="AA76" s="64"/>
      <c r="AB76" s="64"/>
      <c r="AC76" s="64"/>
      <c r="AD76" s="64"/>
      <c r="AE76" s="64"/>
      <c r="AF76" s="64"/>
    </row>
    <row r="77" spans="1:32" ht="38.25" customHeight="1" x14ac:dyDescent="0.2">
      <c r="A77" s="74" t="s">
        <v>53</v>
      </c>
      <c r="B77" s="74" t="s">
        <v>448</v>
      </c>
      <c r="C77" s="74">
        <v>1940</v>
      </c>
      <c r="D77" s="74" t="s">
        <v>396</v>
      </c>
      <c r="E77" s="74">
        <v>901391</v>
      </c>
      <c r="F77" s="74" t="s">
        <v>265</v>
      </c>
      <c r="G77" s="74" t="s">
        <v>449</v>
      </c>
      <c r="H77" s="74" t="s">
        <v>18</v>
      </c>
      <c r="I77" s="74" t="s">
        <v>60</v>
      </c>
      <c r="J77" s="74" t="s">
        <v>367</v>
      </c>
      <c r="K77" s="68" t="s">
        <v>244</v>
      </c>
      <c r="L77" s="68" t="s">
        <v>352</v>
      </c>
      <c r="M77" s="68" t="str">
        <f ca="1">IFERROR(VLOOKUP(C77,[0]!MagDepose,2,0),"")</f>
        <v>E</v>
      </c>
      <c r="N77" s="93">
        <v>30</v>
      </c>
      <c r="O77" s="65"/>
      <c r="P77" s="65"/>
      <c r="Q77" s="64"/>
      <c r="R77" s="64"/>
      <c r="S77" s="64"/>
      <c r="T77" s="64"/>
      <c r="U77" s="64"/>
      <c r="V77" s="64"/>
      <c r="W77" s="64"/>
      <c r="Z77" s="64"/>
      <c r="AA77" s="64"/>
      <c r="AB77" s="64"/>
      <c r="AC77" s="64"/>
      <c r="AD77" s="64"/>
      <c r="AE77" s="64"/>
      <c r="AF77" s="64"/>
    </row>
    <row r="78" spans="1:32" ht="38.25" customHeight="1" x14ac:dyDescent="0.2">
      <c r="A78" s="74" t="s">
        <v>53</v>
      </c>
      <c r="B78" s="74" t="s">
        <v>365</v>
      </c>
      <c r="C78" s="74">
        <v>1785</v>
      </c>
      <c r="D78" s="74" t="s">
        <v>366</v>
      </c>
      <c r="E78" s="74">
        <v>545658</v>
      </c>
      <c r="F78" s="74" t="s">
        <v>450</v>
      </c>
      <c r="G78" s="74" t="s">
        <v>451</v>
      </c>
      <c r="H78" s="74" t="s">
        <v>18</v>
      </c>
      <c r="I78" s="74" t="s">
        <v>60</v>
      </c>
      <c r="J78" s="74" t="s">
        <v>351</v>
      </c>
      <c r="K78" s="68" t="s">
        <v>244</v>
      </c>
      <c r="L78" s="68" t="s">
        <v>352</v>
      </c>
      <c r="M78" s="68" t="str">
        <f ca="1">IFERROR(VLOOKUP(C78,[0]!MagDepose,2,0),"")</f>
        <v>F</v>
      </c>
      <c r="N78" s="93">
        <v>30</v>
      </c>
      <c r="O78" s="65"/>
      <c r="P78" s="65"/>
      <c r="Q78" s="64"/>
      <c r="R78" s="64"/>
      <c r="S78" s="64"/>
      <c r="T78" s="64"/>
      <c r="U78" s="64"/>
      <c r="V78" s="64"/>
      <c r="W78" s="64"/>
      <c r="Z78" s="64"/>
      <c r="AA78" s="64"/>
      <c r="AB78" s="64"/>
      <c r="AC78" s="64"/>
      <c r="AD78" s="64"/>
      <c r="AE78" s="64"/>
      <c r="AF78" s="64"/>
    </row>
    <row r="79" spans="1:32" ht="38.25" customHeight="1" x14ac:dyDescent="0.2">
      <c r="A79" s="74" t="s">
        <v>53</v>
      </c>
      <c r="B79" s="74" t="s">
        <v>452</v>
      </c>
      <c r="C79" s="74">
        <v>1733</v>
      </c>
      <c r="D79" s="74" t="s">
        <v>255</v>
      </c>
      <c r="E79" s="74">
        <v>901074</v>
      </c>
      <c r="F79" s="74" t="s">
        <v>434</v>
      </c>
      <c r="G79" s="74" t="s">
        <v>453</v>
      </c>
      <c r="H79" s="74" t="s">
        <v>19</v>
      </c>
      <c r="I79" s="74" t="s">
        <v>60</v>
      </c>
      <c r="J79" s="74" t="s">
        <v>258</v>
      </c>
      <c r="K79" s="68" t="s">
        <v>244</v>
      </c>
      <c r="L79" s="68" t="s">
        <v>232</v>
      </c>
      <c r="M79" s="68" t="str">
        <f ca="1">IFERROR(VLOOKUP(C79,[0]!MagDepose,2,0),"")</f>
        <v>G</v>
      </c>
      <c r="N79" s="93">
        <v>15</v>
      </c>
      <c r="O79" s="65"/>
      <c r="P79" s="65"/>
      <c r="Q79" s="64"/>
      <c r="R79" s="64"/>
      <c r="S79" s="64"/>
      <c r="T79" s="64"/>
      <c r="U79" s="64"/>
      <c r="V79" s="64"/>
      <c r="W79" s="64"/>
      <c r="Z79" s="64"/>
      <c r="AA79" s="64"/>
      <c r="AB79" s="64"/>
      <c r="AC79" s="64"/>
      <c r="AD79" s="64"/>
      <c r="AE79" s="64"/>
      <c r="AF79" s="64"/>
    </row>
    <row r="80" spans="1:32" ht="38.25" customHeight="1" x14ac:dyDescent="0.2">
      <c r="A80" s="74" t="s">
        <v>53</v>
      </c>
      <c r="B80" s="74" t="s">
        <v>454</v>
      </c>
      <c r="C80" s="74">
        <v>1914</v>
      </c>
      <c r="D80" s="74" t="s">
        <v>455</v>
      </c>
      <c r="E80" s="74">
        <v>589421</v>
      </c>
      <c r="F80" s="74" t="s">
        <v>456</v>
      </c>
      <c r="G80" s="74" t="s">
        <v>457</v>
      </c>
      <c r="H80" s="74" t="s">
        <v>19</v>
      </c>
      <c r="I80" s="74" t="s">
        <v>60</v>
      </c>
      <c r="J80" s="74" t="s">
        <v>271</v>
      </c>
      <c r="K80" s="68" t="s">
        <v>244</v>
      </c>
      <c r="L80" s="68" t="s">
        <v>233</v>
      </c>
      <c r="M80" s="68" t="str">
        <f ca="1">IFERROR(VLOOKUP(C80,[0]!MagDepose,2,0),"")</f>
        <v>G</v>
      </c>
      <c r="N80" s="93">
        <v>15</v>
      </c>
      <c r="O80" s="65"/>
      <c r="P80" s="65"/>
      <c r="Q80" s="64"/>
      <c r="R80" s="64"/>
      <c r="S80" s="64"/>
      <c r="T80" s="64"/>
      <c r="U80" s="64"/>
      <c r="V80" s="64"/>
      <c r="W80" s="64"/>
      <c r="Z80" s="64"/>
      <c r="AA80" s="64"/>
      <c r="AB80" s="64"/>
      <c r="AC80" s="64"/>
      <c r="AD80" s="64"/>
      <c r="AE80" s="64"/>
      <c r="AF80" s="64"/>
    </row>
    <row r="81" spans="1:32" ht="38.25" customHeight="1" x14ac:dyDescent="0.2">
      <c r="A81" s="74" t="s">
        <v>53</v>
      </c>
      <c r="B81" s="74" t="s">
        <v>458</v>
      </c>
      <c r="C81" s="74">
        <v>1723</v>
      </c>
      <c r="D81" s="74" t="s">
        <v>459</v>
      </c>
      <c r="E81" s="74">
        <v>900780</v>
      </c>
      <c r="F81" s="74" t="s">
        <v>444</v>
      </c>
      <c r="G81" s="74" t="s">
        <v>460</v>
      </c>
      <c r="H81" s="74" t="s">
        <v>19</v>
      </c>
      <c r="I81" s="74" t="s">
        <v>60</v>
      </c>
      <c r="J81" s="74" t="s">
        <v>300</v>
      </c>
      <c r="K81" s="68" t="s">
        <v>244</v>
      </c>
      <c r="L81" s="68" t="s">
        <v>234</v>
      </c>
      <c r="M81" s="68" t="str">
        <f ca="1">IFERROR(VLOOKUP(C81,[0]!MagDepose,2,0),"")</f>
        <v>E</v>
      </c>
      <c r="N81" s="93">
        <v>45</v>
      </c>
      <c r="O81" s="65"/>
      <c r="P81" s="65"/>
      <c r="Q81" s="64"/>
      <c r="R81" s="64"/>
      <c r="S81" s="64"/>
      <c r="T81" s="64"/>
      <c r="U81" s="64"/>
      <c r="V81" s="64"/>
      <c r="W81" s="64"/>
      <c r="Z81" s="64"/>
      <c r="AA81" s="64"/>
      <c r="AB81" s="64"/>
      <c r="AC81" s="64"/>
      <c r="AD81" s="64"/>
      <c r="AE81" s="64"/>
      <c r="AF81" s="64"/>
    </row>
    <row r="82" spans="1:32" ht="38.25" customHeight="1" x14ac:dyDescent="0.2">
      <c r="A82" s="74" t="s">
        <v>53</v>
      </c>
      <c r="B82" s="74" t="s">
        <v>458</v>
      </c>
      <c r="C82" s="74">
        <v>1723</v>
      </c>
      <c r="D82" s="74" t="s">
        <v>459</v>
      </c>
      <c r="E82" s="74">
        <v>900780</v>
      </c>
      <c r="F82" s="74" t="s">
        <v>444</v>
      </c>
      <c r="G82" s="74" t="s">
        <v>461</v>
      </c>
      <c r="H82" s="74" t="s">
        <v>19</v>
      </c>
      <c r="I82" s="74" t="s">
        <v>60</v>
      </c>
      <c r="J82" s="74" t="s">
        <v>300</v>
      </c>
      <c r="K82" s="68" t="s">
        <v>244</v>
      </c>
      <c r="L82" s="68" t="s">
        <v>234</v>
      </c>
      <c r="M82" s="68" t="str">
        <f ca="1">IFERROR(VLOOKUP(C82,[0]!MagDepose,2,0),"")</f>
        <v>E</v>
      </c>
      <c r="N82" s="93">
        <v>45</v>
      </c>
      <c r="O82" s="65"/>
      <c r="P82" s="65"/>
      <c r="Q82" s="64"/>
      <c r="R82" s="64"/>
      <c r="S82" s="64"/>
      <c r="T82" s="64"/>
      <c r="U82" s="64"/>
      <c r="V82" s="64"/>
      <c r="W82" s="64"/>
      <c r="Z82" s="64"/>
      <c r="AA82" s="64"/>
      <c r="AB82" s="64"/>
      <c r="AC82" s="64"/>
      <c r="AD82" s="64"/>
      <c r="AE82" s="64"/>
      <c r="AF82" s="64"/>
    </row>
    <row r="83" spans="1:32" ht="38.25" customHeight="1" x14ac:dyDescent="0.2">
      <c r="A83" s="74" t="s">
        <v>53</v>
      </c>
      <c r="B83" s="74" t="s">
        <v>462</v>
      </c>
      <c r="C83" s="74">
        <v>1723</v>
      </c>
      <c r="D83" s="74" t="s">
        <v>298</v>
      </c>
      <c r="E83" s="74">
        <v>901074</v>
      </c>
      <c r="F83" s="74" t="s">
        <v>434</v>
      </c>
      <c r="G83" s="74" t="s">
        <v>453</v>
      </c>
      <c r="H83" s="74" t="s">
        <v>19</v>
      </c>
      <c r="I83" s="74" t="s">
        <v>60</v>
      </c>
      <c r="J83" s="74" t="s">
        <v>300</v>
      </c>
      <c r="K83" s="68" t="s">
        <v>244</v>
      </c>
      <c r="L83" s="68" t="s">
        <v>234</v>
      </c>
      <c r="M83" s="68" t="str">
        <f ca="1">IFERROR(VLOOKUP(C83,[0]!MagDepose,2,0),"")</f>
        <v>E</v>
      </c>
      <c r="N83" s="93">
        <v>45</v>
      </c>
      <c r="O83" s="65"/>
      <c r="P83" s="65"/>
      <c r="Q83" s="64"/>
      <c r="R83" s="64"/>
      <c r="S83" s="64"/>
      <c r="T83" s="64"/>
      <c r="U83" s="64"/>
      <c r="V83" s="64"/>
      <c r="W83" s="64"/>
      <c r="Z83" s="64"/>
      <c r="AA83" s="64"/>
      <c r="AB83" s="64"/>
      <c r="AC83" s="64"/>
      <c r="AD83" s="64"/>
      <c r="AE83" s="64"/>
      <c r="AF83" s="64"/>
    </row>
    <row r="84" spans="1:32" ht="38.25" customHeight="1" x14ac:dyDescent="0.2">
      <c r="A84" s="74" t="s">
        <v>53</v>
      </c>
      <c r="B84" s="74" t="s">
        <v>462</v>
      </c>
      <c r="C84" s="74">
        <v>1723</v>
      </c>
      <c r="D84" s="74" t="s">
        <v>298</v>
      </c>
      <c r="E84" s="74">
        <v>901074</v>
      </c>
      <c r="F84" s="74" t="s">
        <v>434</v>
      </c>
      <c r="G84" s="74" t="s">
        <v>453</v>
      </c>
      <c r="H84" s="74" t="s">
        <v>19</v>
      </c>
      <c r="I84" s="74" t="s">
        <v>60</v>
      </c>
      <c r="J84" s="74" t="s">
        <v>300</v>
      </c>
      <c r="K84" s="68" t="s">
        <v>244</v>
      </c>
      <c r="L84" s="68" t="s">
        <v>234</v>
      </c>
      <c r="M84" s="68" t="str">
        <f ca="1">IFERROR(VLOOKUP(C84,[0]!MagDepose,2,0),"")</f>
        <v>E</v>
      </c>
      <c r="N84" s="93">
        <v>45</v>
      </c>
      <c r="O84" s="65"/>
      <c r="P84" s="65"/>
      <c r="Q84" s="64"/>
      <c r="R84" s="64"/>
      <c r="S84" s="64"/>
      <c r="T84" s="64"/>
      <c r="U84" s="64"/>
      <c r="V84" s="64"/>
      <c r="W84" s="64"/>
      <c r="Z84" s="64"/>
      <c r="AA84" s="64"/>
      <c r="AB84" s="64"/>
      <c r="AC84" s="64"/>
      <c r="AD84" s="64"/>
      <c r="AE84" s="64"/>
      <c r="AF84" s="64"/>
    </row>
    <row r="85" spans="1:32" ht="38.25" customHeight="1" x14ac:dyDescent="0.2">
      <c r="A85" s="74" t="s">
        <v>53</v>
      </c>
      <c r="B85" s="74" t="s">
        <v>463</v>
      </c>
      <c r="C85" s="74">
        <v>1901</v>
      </c>
      <c r="D85" s="74" t="s">
        <v>464</v>
      </c>
      <c r="E85" s="74">
        <v>900780</v>
      </c>
      <c r="F85" s="74" t="s">
        <v>444</v>
      </c>
      <c r="G85" s="74" t="s">
        <v>465</v>
      </c>
      <c r="H85" s="74" t="s">
        <v>19</v>
      </c>
      <c r="I85" s="74" t="s">
        <v>60</v>
      </c>
      <c r="J85" s="74" t="s">
        <v>304</v>
      </c>
      <c r="K85" s="68" t="s">
        <v>244</v>
      </c>
      <c r="L85" s="68" t="s">
        <v>234</v>
      </c>
      <c r="M85" s="68" t="str">
        <f ca="1">IFERROR(VLOOKUP(C85,[0]!MagDepose,2,0),"")</f>
        <v>G</v>
      </c>
      <c r="N85" s="93">
        <v>15</v>
      </c>
      <c r="O85" s="65"/>
      <c r="P85" s="65"/>
      <c r="Q85" s="64"/>
      <c r="R85" s="64"/>
      <c r="S85" s="64"/>
      <c r="T85" s="64"/>
      <c r="U85" s="64"/>
      <c r="V85" s="64"/>
      <c r="W85" s="64"/>
      <c r="Z85" s="64"/>
      <c r="AA85" s="64"/>
      <c r="AB85" s="64"/>
      <c r="AC85" s="64"/>
      <c r="AD85" s="64"/>
      <c r="AE85" s="64"/>
      <c r="AF85" s="64"/>
    </row>
    <row r="86" spans="1:32" ht="38.25" customHeight="1" x14ac:dyDescent="0.2">
      <c r="A86" s="74" t="s">
        <v>53</v>
      </c>
      <c r="B86" s="74" t="s">
        <v>463</v>
      </c>
      <c r="C86" s="74">
        <v>1901</v>
      </c>
      <c r="D86" s="74" t="s">
        <v>464</v>
      </c>
      <c r="E86" s="74">
        <v>900780</v>
      </c>
      <c r="F86" s="74" t="s">
        <v>444</v>
      </c>
      <c r="G86" s="74" t="s">
        <v>466</v>
      </c>
      <c r="H86" s="74" t="s">
        <v>19</v>
      </c>
      <c r="I86" s="74" t="s">
        <v>60</v>
      </c>
      <c r="J86" s="74" t="s">
        <v>304</v>
      </c>
      <c r="K86" s="68" t="s">
        <v>244</v>
      </c>
      <c r="L86" s="68" t="s">
        <v>234</v>
      </c>
      <c r="M86" s="68" t="str">
        <f ca="1">IFERROR(VLOOKUP(C86,[0]!MagDepose,2,0),"")</f>
        <v>G</v>
      </c>
      <c r="N86" s="93">
        <v>15</v>
      </c>
      <c r="O86" s="65"/>
      <c r="P86" s="65"/>
      <c r="Q86" s="64"/>
      <c r="R86" s="64"/>
      <c r="S86" s="64"/>
      <c r="T86" s="64"/>
      <c r="U86" s="64"/>
      <c r="V86" s="64"/>
      <c r="W86" s="64"/>
      <c r="Z86" s="64"/>
      <c r="AA86" s="64"/>
      <c r="AB86" s="64"/>
      <c r="AC86" s="64"/>
      <c r="AD86" s="64"/>
      <c r="AE86" s="64"/>
      <c r="AF86" s="64"/>
    </row>
    <row r="87" spans="1:32" ht="38.25" customHeight="1" x14ac:dyDescent="0.2">
      <c r="A87" s="74" t="s">
        <v>53</v>
      </c>
      <c r="B87" s="74" t="s">
        <v>467</v>
      </c>
      <c r="C87" s="74">
        <v>1901</v>
      </c>
      <c r="D87" s="74" t="s">
        <v>302</v>
      </c>
      <c r="E87" s="74">
        <v>901074</v>
      </c>
      <c r="F87" s="74" t="s">
        <v>434</v>
      </c>
      <c r="G87" s="74" t="s">
        <v>453</v>
      </c>
      <c r="H87" s="74" t="s">
        <v>19</v>
      </c>
      <c r="I87" s="74" t="s">
        <v>60</v>
      </c>
      <c r="J87" s="74" t="s">
        <v>304</v>
      </c>
      <c r="K87" s="68" t="s">
        <v>244</v>
      </c>
      <c r="L87" s="68" t="s">
        <v>234</v>
      </c>
      <c r="M87" s="68" t="str">
        <f ca="1">IFERROR(VLOOKUP(C87,[0]!MagDepose,2,0),"")</f>
        <v>G</v>
      </c>
      <c r="N87" s="93">
        <v>15</v>
      </c>
      <c r="O87" s="65"/>
      <c r="P87" s="65"/>
      <c r="Q87" s="64"/>
      <c r="R87" s="64"/>
      <c r="S87" s="64"/>
      <c r="T87" s="64"/>
      <c r="U87" s="64"/>
      <c r="V87" s="64"/>
      <c r="W87" s="64"/>
      <c r="Z87" s="64"/>
      <c r="AA87" s="64"/>
      <c r="AB87" s="64"/>
      <c r="AC87" s="64"/>
      <c r="AD87" s="64"/>
      <c r="AE87" s="64"/>
      <c r="AF87" s="64"/>
    </row>
    <row r="88" spans="1:32" ht="38.25" customHeight="1" x14ac:dyDescent="0.2">
      <c r="A88" s="74" t="s">
        <v>53</v>
      </c>
      <c r="B88" s="74" t="s">
        <v>467</v>
      </c>
      <c r="C88" s="74">
        <v>1901</v>
      </c>
      <c r="D88" s="74" t="s">
        <v>302</v>
      </c>
      <c r="E88" s="74">
        <v>901074</v>
      </c>
      <c r="F88" s="74" t="s">
        <v>434</v>
      </c>
      <c r="G88" s="74" t="s">
        <v>453</v>
      </c>
      <c r="H88" s="74" t="s">
        <v>19</v>
      </c>
      <c r="I88" s="74" t="s">
        <v>60</v>
      </c>
      <c r="J88" s="74" t="s">
        <v>304</v>
      </c>
      <c r="K88" s="68" t="s">
        <v>244</v>
      </c>
      <c r="L88" s="68" t="s">
        <v>234</v>
      </c>
      <c r="M88" s="68" t="str">
        <f ca="1">IFERROR(VLOOKUP(C88,[0]!MagDepose,2,0),"")</f>
        <v>G</v>
      </c>
      <c r="N88" s="93">
        <v>15</v>
      </c>
      <c r="O88" s="65"/>
      <c r="P88" s="65"/>
      <c r="Q88" s="64"/>
      <c r="R88" s="64"/>
      <c r="S88" s="64"/>
      <c r="T88" s="64"/>
      <c r="U88" s="64"/>
      <c r="V88" s="64"/>
      <c r="W88" s="64"/>
      <c r="Z88" s="64"/>
      <c r="AA88" s="64"/>
      <c r="AB88" s="64"/>
      <c r="AC88" s="64"/>
      <c r="AD88" s="64"/>
      <c r="AE88" s="64"/>
      <c r="AF88" s="64"/>
    </row>
    <row r="89" spans="1:32" ht="38.25" customHeight="1" x14ac:dyDescent="0.2">
      <c r="A89" s="74" t="s">
        <v>53</v>
      </c>
      <c r="B89" s="74" t="s">
        <v>468</v>
      </c>
      <c r="C89" s="74">
        <v>1756</v>
      </c>
      <c r="D89" s="74" t="s">
        <v>469</v>
      </c>
      <c r="E89" s="74">
        <v>900780</v>
      </c>
      <c r="F89" s="74" t="s">
        <v>444</v>
      </c>
      <c r="G89" s="74" t="s">
        <v>470</v>
      </c>
      <c r="H89" s="74" t="s">
        <v>19</v>
      </c>
      <c r="I89" s="74" t="s">
        <v>60</v>
      </c>
      <c r="J89" s="74" t="s">
        <v>291</v>
      </c>
      <c r="K89" s="68" t="s">
        <v>244</v>
      </c>
      <c r="L89" s="68" t="s">
        <v>234</v>
      </c>
      <c r="M89" s="68" t="str">
        <f ca="1">IFERROR(VLOOKUP(C89,[0]!MagDepose,2,0),"")</f>
        <v>H</v>
      </c>
      <c r="N89" s="93">
        <v>0</v>
      </c>
      <c r="O89" s="65"/>
      <c r="P89" s="65"/>
      <c r="Q89" s="64"/>
      <c r="R89" s="64"/>
      <c r="S89" s="64"/>
      <c r="T89" s="64"/>
      <c r="U89" s="64"/>
      <c r="V89" s="64"/>
      <c r="W89" s="64"/>
      <c r="Z89" s="64"/>
      <c r="AA89" s="64"/>
      <c r="AB89" s="64"/>
      <c r="AC89" s="64"/>
      <c r="AD89" s="64"/>
      <c r="AE89" s="64"/>
      <c r="AF89" s="64"/>
    </row>
    <row r="90" spans="1:32" ht="38.25" customHeight="1" x14ac:dyDescent="0.2">
      <c r="A90" s="74" t="s">
        <v>53</v>
      </c>
      <c r="B90" s="74" t="s">
        <v>468</v>
      </c>
      <c r="C90" s="74">
        <v>1756</v>
      </c>
      <c r="D90" s="74" t="s">
        <v>469</v>
      </c>
      <c r="E90" s="74">
        <v>900780</v>
      </c>
      <c r="F90" s="74" t="s">
        <v>444</v>
      </c>
      <c r="G90" s="74" t="s">
        <v>471</v>
      </c>
      <c r="H90" s="74" t="s">
        <v>19</v>
      </c>
      <c r="I90" s="74" t="s">
        <v>60</v>
      </c>
      <c r="J90" s="74" t="s">
        <v>291</v>
      </c>
      <c r="K90" s="68" t="s">
        <v>244</v>
      </c>
      <c r="L90" s="68" t="s">
        <v>234</v>
      </c>
      <c r="M90" s="68" t="str">
        <f ca="1">IFERROR(VLOOKUP(C90,[0]!MagDepose,2,0),"")</f>
        <v>H</v>
      </c>
      <c r="N90" s="93">
        <v>0</v>
      </c>
      <c r="O90" s="65"/>
      <c r="P90" s="65"/>
      <c r="Q90" s="64"/>
      <c r="R90" s="64"/>
      <c r="S90" s="64"/>
      <c r="T90" s="64"/>
      <c r="U90" s="64"/>
      <c r="V90" s="64"/>
      <c r="W90" s="64"/>
      <c r="Z90" s="64"/>
      <c r="AA90" s="64"/>
      <c r="AB90" s="64"/>
      <c r="AC90" s="64"/>
      <c r="AD90" s="64"/>
      <c r="AE90" s="64"/>
      <c r="AF90" s="64"/>
    </row>
    <row r="91" spans="1:32" ht="38.25" customHeight="1" x14ac:dyDescent="0.2">
      <c r="A91" s="74" t="s">
        <v>53</v>
      </c>
      <c r="B91" s="74" t="s">
        <v>468</v>
      </c>
      <c r="C91" s="74">
        <v>1756</v>
      </c>
      <c r="D91" s="74" t="s">
        <v>469</v>
      </c>
      <c r="E91" s="74">
        <v>900780</v>
      </c>
      <c r="F91" s="74" t="s">
        <v>444</v>
      </c>
      <c r="G91" s="74" t="s">
        <v>472</v>
      </c>
      <c r="H91" s="74" t="s">
        <v>19</v>
      </c>
      <c r="I91" s="74" t="s">
        <v>60</v>
      </c>
      <c r="J91" s="74" t="s">
        <v>291</v>
      </c>
      <c r="K91" s="68" t="s">
        <v>244</v>
      </c>
      <c r="L91" s="68" t="s">
        <v>234</v>
      </c>
      <c r="M91" s="68" t="str">
        <f ca="1">IFERROR(VLOOKUP(C91,[0]!MagDepose,2,0),"")</f>
        <v>H</v>
      </c>
      <c r="N91" s="93">
        <v>0</v>
      </c>
      <c r="O91" s="65"/>
      <c r="P91" s="65"/>
      <c r="Q91" s="64"/>
      <c r="R91" s="64"/>
      <c r="S91" s="64"/>
      <c r="T91" s="64"/>
      <c r="U91" s="64"/>
      <c r="V91" s="64"/>
      <c r="W91" s="64"/>
      <c r="Z91" s="64"/>
      <c r="AA91" s="64"/>
      <c r="AB91" s="64"/>
      <c r="AC91" s="64"/>
      <c r="AD91" s="64"/>
      <c r="AE91" s="64"/>
      <c r="AF91" s="64"/>
    </row>
    <row r="92" spans="1:32" ht="38.25" customHeight="1" x14ac:dyDescent="0.2">
      <c r="A92" s="74" t="s">
        <v>53</v>
      </c>
      <c r="B92" s="74" t="s">
        <v>468</v>
      </c>
      <c r="C92" s="74">
        <v>1756</v>
      </c>
      <c r="D92" s="74" t="s">
        <v>469</v>
      </c>
      <c r="E92" s="74">
        <v>900780</v>
      </c>
      <c r="F92" s="74" t="s">
        <v>444</v>
      </c>
      <c r="G92" s="74" t="s">
        <v>473</v>
      </c>
      <c r="H92" s="74" t="s">
        <v>19</v>
      </c>
      <c r="I92" s="74" t="s">
        <v>60</v>
      </c>
      <c r="J92" s="74" t="s">
        <v>291</v>
      </c>
      <c r="K92" s="68" t="s">
        <v>244</v>
      </c>
      <c r="L92" s="68" t="s">
        <v>234</v>
      </c>
      <c r="M92" s="68" t="str">
        <f ca="1">IFERROR(VLOOKUP(C92,[0]!MagDepose,2,0),"")</f>
        <v>H</v>
      </c>
      <c r="N92" s="93">
        <v>0</v>
      </c>
      <c r="O92" s="65"/>
      <c r="P92" s="65"/>
      <c r="Q92" s="64"/>
      <c r="R92" s="64"/>
      <c r="S92" s="64"/>
      <c r="T92" s="64"/>
      <c r="U92" s="64"/>
      <c r="V92" s="64"/>
      <c r="W92" s="64"/>
      <c r="Z92" s="64"/>
      <c r="AA92" s="64"/>
      <c r="AB92" s="64"/>
      <c r="AC92" s="64"/>
      <c r="AD92" s="64"/>
      <c r="AE92" s="64"/>
      <c r="AF92" s="64"/>
    </row>
    <row r="93" spans="1:32" ht="38.25" customHeight="1" x14ac:dyDescent="0.2">
      <c r="A93" s="74" t="s">
        <v>53</v>
      </c>
      <c r="B93" s="74" t="s">
        <v>468</v>
      </c>
      <c r="C93" s="74">
        <v>1756</v>
      </c>
      <c r="D93" s="74" t="s">
        <v>469</v>
      </c>
      <c r="E93" s="74">
        <v>900780</v>
      </c>
      <c r="F93" s="74" t="s">
        <v>444</v>
      </c>
      <c r="G93" s="74" t="s">
        <v>474</v>
      </c>
      <c r="H93" s="74" t="s">
        <v>19</v>
      </c>
      <c r="I93" s="74" t="s">
        <v>60</v>
      </c>
      <c r="J93" s="74" t="s">
        <v>291</v>
      </c>
      <c r="K93" s="68" t="s">
        <v>244</v>
      </c>
      <c r="L93" s="68" t="s">
        <v>234</v>
      </c>
      <c r="M93" s="68" t="str">
        <f ca="1">IFERROR(VLOOKUP(C93,[0]!MagDepose,2,0),"")</f>
        <v>H</v>
      </c>
      <c r="N93" s="93">
        <v>0</v>
      </c>
      <c r="O93" s="65"/>
      <c r="P93" s="65"/>
      <c r="Q93" s="64"/>
      <c r="R93" s="64"/>
      <c r="S93" s="64"/>
      <c r="T93" s="64"/>
      <c r="U93" s="64"/>
      <c r="V93" s="64"/>
      <c r="W93" s="64"/>
      <c r="Z93" s="64"/>
      <c r="AA93" s="64"/>
      <c r="AB93" s="64"/>
      <c r="AC93" s="64"/>
      <c r="AD93" s="64"/>
      <c r="AE93" s="64"/>
      <c r="AF93" s="64"/>
    </row>
    <row r="94" spans="1:32" ht="38.25" customHeight="1" x14ac:dyDescent="0.2">
      <c r="A94" s="74" t="s">
        <v>53</v>
      </c>
      <c r="B94" s="74" t="s">
        <v>468</v>
      </c>
      <c r="C94" s="74">
        <v>1756</v>
      </c>
      <c r="D94" s="74" t="s">
        <v>469</v>
      </c>
      <c r="E94" s="74">
        <v>900780</v>
      </c>
      <c r="F94" s="74" t="s">
        <v>444</v>
      </c>
      <c r="G94" s="74" t="s">
        <v>475</v>
      </c>
      <c r="H94" s="74" t="s">
        <v>19</v>
      </c>
      <c r="I94" s="74" t="s">
        <v>60</v>
      </c>
      <c r="J94" s="74" t="s">
        <v>291</v>
      </c>
      <c r="K94" s="68" t="s">
        <v>244</v>
      </c>
      <c r="L94" s="68" t="s">
        <v>234</v>
      </c>
      <c r="M94" s="68" t="str">
        <f ca="1">IFERROR(VLOOKUP(C94,[0]!MagDepose,2,0),"")</f>
        <v>H</v>
      </c>
      <c r="N94" s="93">
        <v>0</v>
      </c>
      <c r="O94" s="65"/>
      <c r="P94" s="65"/>
      <c r="Q94" s="64"/>
      <c r="R94" s="64"/>
      <c r="S94" s="64"/>
      <c r="T94" s="64"/>
      <c r="U94" s="64"/>
      <c r="V94" s="64"/>
      <c r="W94" s="64"/>
      <c r="Z94" s="64"/>
      <c r="AA94" s="64"/>
      <c r="AB94" s="64"/>
      <c r="AC94" s="64"/>
      <c r="AD94" s="64"/>
      <c r="AE94" s="64"/>
      <c r="AF94" s="64"/>
    </row>
    <row r="95" spans="1:32" ht="38.25" customHeight="1" x14ac:dyDescent="0.2">
      <c r="A95" s="74" t="s">
        <v>53</v>
      </c>
      <c r="B95" s="74" t="s">
        <v>468</v>
      </c>
      <c r="C95" s="74">
        <v>1756</v>
      </c>
      <c r="D95" s="74" t="s">
        <v>469</v>
      </c>
      <c r="E95" s="74">
        <v>900780</v>
      </c>
      <c r="F95" s="74" t="s">
        <v>444</v>
      </c>
      <c r="G95" s="74" t="s">
        <v>476</v>
      </c>
      <c r="H95" s="74" t="s">
        <v>19</v>
      </c>
      <c r="I95" s="74" t="s">
        <v>60</v>
      </c>
      <c r="J95" s="74" t="s">
        <v>291</v>
      </c>
      <c r="K95" s="68" t="s">
        <v>244</v>
      </c>
      <c r="L95" s="68" t="s">
        <v>234</v>
      </c>
      <c r="M95" s="68" t="str">
        <f ca="1">IFERROR(VLOOKUP(C95,[0]!MagDepose,2,0),"")</f>
        <v>H</v>
      </c>
      <c r="N95" s="93">
        <v>0</v>
      </c>
      <c r="O95" s="65"/>
      <c r="P95" s="65"/>
      <c r="Q95" s="64"/>
      <c r="R95" s="64"/>
      <c r="S95" s="64"/>
      <c r="T95" s="64"/>
      <c r="U95" s="64"/>
      <c r="V95" s="64"/>
      <c r="W95" s="64"/>
      <c r="Z95" s="64"/>
      <c r="AA95" s="64"/>
      <c r="AB95" s="64"/>
      <c r="AC95" s="64"/>
      <c r="AD95" s="64"/>
      <c r="AE95" s="64"/>
      <c r="AF95" s="64"/>
    </row>
    <row r="96" spans="1:32" ht="38.25" customHeight="1" x14ac:dyDescent="0.2">
      <c r="A96" s="74" t="s">
        <v>53</v>
      </c>
      <c r="B96" s="74" t="s">
        <v>477</v>
      </c>
      <c r="C96" s="74">
        <v>1900</v>
      </c>
      <c r="D96" s="74" t="s">
        <v>425</v>
      </c>
      <c r="E96" s="74">
        <v>120501</v>
      </c>
      <c r="F96" s="74" t="s">
        <v>478</v>
      </c>
      <c r="G96" s="74" t="s">
        <v>479</v>
      </c>
      <c r="H96" s="74" t="s">
        <v>19</v>
      </c>
      <c r="I96" s="74" t="s">
        <v>60</v>
      </c>
      <c r="J96" s="74" t="s">
        <v>296</v>
      </c>
      <c r="K96" s="68" t="s">
        <v>244</v>
      </c>
      <c r="L96" s="68" t="s">
        <v>234</v>
      </c>
      <c r="M96" s="68" t="str">
        <f ca="1">IFERROR(VLOOKUP(C96,[0]!MagDepose,2,0),"")</f>
        <v>F</v>
      </c>
      <c r="N96" s="93">
        <v>30</v>
      </c>
      <c r="O96" s="65"/>
      <c r="P96" s="65"/>
      <c r="Q96" s="64"/>
      <c r="R96" s="64"/>
      <c r="S96" s="64"/>
      <c r="T96" s="64"/>
      <c r="U96" s="64"/>
      <c r="V96" s="64"/>
      <c r="W96" s="64"/>
      <c r="Z96" s="64"/>
      <c r="AA96" s="64"/>
      <c r="AB96" s="64"/>
      <c r="AC96" s="64"/>
      <c r="AD96" s="64"/>
      <c r="AE96" s="64"/>
      <c r="AF96" s="64"/>
    </row>
    <row r="97" spans="1:32" ht="38.25" customHeight="1" x14ac:dyDescent="0.2">
      <c r="A97" s="74" t="s">
        <v>53</v>
      </c>
      <c r="B97" s="74" t="s">
        <v>480</v>
      </c>
      <c r="C97" s="74">
        <v>1797</v>
      </c>
      <c r="D97" s="74" t="s">
        <v>414</v>
      </c>
      <c r="E97" s="74">
        <v>103742</v>
      </c>
      <c r="F97" s="74" t="s">
        <v>426</v>
      </c>
      <c r="G97" s="74" t="s">
        <v>481</v>
      </c>
      <c r="H97" s="74" t="s">
        <v>19</v>
      </c>
      <c r="I97" s="74" t="s">
        <v>60</v>
      </c>
      <c r="J97" s="74" t="s">
        <v>323</v>
      </c>
      <c r="K97" s="68" t="s">
        <v>244</v>
      </c>
      <c r="L97" s="68" t="s">
        <v>235</v>
      </c>
      <c r="M97" s="68" t="str">
        <f ca="1">IFERROR(VLOOKUP(C97,[0]!MagDepose,2,0),"")</f>
        <v>C</v>
      </c>
      <c r="N97" s="93">
        <v>75</v>
      </c>
      <c r="O97" s="65"/>
      <c r="P97" s="65"/>
      <c r="Q97" s="64"/>
      <c r="R97" s="64"/>
      <c r="S97" s="64"/>
      <c r="T97" s="64"/>
      <c r="U97" s="64"/>
      <c r="V97" s="64"/>
      <c r="W97" s="64"/>
      <c r="Z97" s="64"/>
      <c r="AA97" s="64"/>
      <c r="AB97" s="64"/>
      <c r="AC97" s="64"/>
      <c r="AD97" s="64"/>
      <c r="AE97" s="64"/>
      <c r="AF97" s="64"/>
    </row>
    <row r="98" spans="1:32" ht="38.25" customHeight="1" x14ac:dyDescent="0.2">
      <c r="A98" s="74" t="s">
        <v>53</v>
      </c>
      <c r="B98" s="74" t="s">
        <v>480</v>
      </c>
      <c r="C98" s="74">
        <v>1797</v>
      </c>
      <c r="D98" s="74" t="s">
        <v>411</v>
      </c>
      <c r="E98" s="74">
        <v>200160</v>
      </c>
      <c r="F98" s="74" t="s">
        <v>482</v>
      </c>
      <c r="G98" s="74" t="s">
        <v>483</v>
      </c>
      <c r="H98" s="74" t="s">
        <v>19</v>
      </c>
      <c r="I98" s="74" t="s">
        <v>60</v>
      </c>
      <c r="J98" s="74" t="s">
        <v>323</v>
      </c>
      <c r="K98" s="68" t="s">
        <v>244</v>
      </c>
      <c r="L98" s="68" t="s">
        <v>235</v>
      </c>
      <c r="M98" s="68" t="str">
        <f ca="1">IFERROR(VLOOKUP(C98,[0]!MagDepose,2,0),"")</f>
        <v>C</v>
      </c>
      <c r="N98" s="93">
        <v>75</v>
      </c>
      <c r="O98" s="65"/>
      <c r="P98" s="65"/>
      <c r="Q98" s="64"/>
      <c r="R98" s="64"/>
      <c r="S98" s="64"/>
      <c r="T98" s="64"/>
      <c r="U98" s="64"/>
      <c r="V98" s="64"/>
      <c r="W98" s="64"/>
      <c r="Z98" s="64"/>
      <c r="AA98" s="64"/>
      <c r="AB98" s="64"/>
      <c r="AC98" s="64"/>
      <c r="AD98" s="64"/>
      <c r="AE98" s="64"/>
      <c r="AF98" s="64"/>
    </row>
    <row r="99" spans="1:32" ht="38.25" customHeight="1" x14ac:dyDescent="0.2">
      <c r="A99" s="74" t="s">
        <v>53</v>
      </c>
      <c r="B99" s="74" t="s">
        <v>484</v>
      </c>
      <c r="C99" s="74">
        <v>1777</v>
      </c>
      <c r="D99" s="74" t="s">
        <v>485</v>
      </c>
      <c r="E99" s="74">
        <v>900780</v>
      </c>
      <c r="F99" s="74" t="s">
        <v>444</v>
      </c>
      <c r="G99" s="74" t="s">
        <v>486</v>
      </c>
      <c r="H99" s="74" t="s">
        <v>19</v>
      </c>
      <c r="I99" s="74" t="s">
        <v>60</v>
      </c>
      <c r="J99" s="74" t="s">
        <v>316</v>
      </c>
      <c r="K99" s="68" t="s">
        <v>244</v>
      </c>
      <c r="L99" s="68" t="s">
        <v>235</v>
      </c>
      <c r="M99" s="68" t="str">
        <f ca="1">IFERROR(VLOOKUP(C99,[0]!MagDepose,2,0),"")</f>
        <v>D</v>
      </c>
      <c r="N99" s="93">
        <v>60</v>
      </c>
      <c r="O99" s="65"/>
      <c r="P99" s="65"/>
      <c r="Q99" s="64"/>
      <c r="R99" s="64"/>
      <c r="S99" s="64"/>
      <c r="T99" s="64"/>
      <c r="U99" s="64"/>
      <c r="V99" s="64"/>
      <c r="W99" s="64"/>
      <c r="Z99" s="64"/>
      <c r="AA99" s="64"/>
      <c r="AB99" s="64"/>
      <c r="AC99" s="64"/>
      <c r="AD99" s="64"/>
      <c r="AE99" s="64"/>
      <c r="AF99" s="64"/>
    </row>
    <row r="100" spans="1:32" ht="38.25" customHeight="1" x14ac:dyDescent="0.2">
      <c r="A100" s="74" t="s">
        <v>53</v>
      </c>
      <c r="B100" s="74" t="s">
        <v>487</v>
      </c>
      <c r="C100" s="74">
        <v>1777</v>
      </c>
      <c r="D100" s="74" t="s">
        <v>488</v>
      </c>
      <c r="E100" s="74">
        <v>815136</v>
      </c>
      <c r="F100" s="74" t="s">
        <v>364</v>
      </c>
      <c r="G100" s="74" t="s">
        <v>489</v>
      </c>
      <c r="H100" s="74" t="s">
        <v>19</v>
      </c>
      <c r="I100" s="74" t="s">
        <v>60</v>
      </c>
      <c r="J100" s="74" t="s">
        <v>316</v>
      </c>
      <c r="K100" s="68" t="s">
        <v>244</v>
      </c>
      <c r="L100" s="68" t="s">
        <v>235</v>
      </c>
      <c r="M100" s="68" t="str">
        <f ca="1">IFERROR(VLOOKUP(C100,[0]!MagDepose,2,0),"")</f>
        <v>D</v>
      </c>
      <c r="N100" s="93">
        <v>60</v>
      </c>
      <c r="O100" s="65"/>
      <c r="P100" s="65"/>
      <c r="Q100" s="64"/>
      <c r="R100" s="64"/>
      <c r="S100" s="64"/>
      <c r="T100" s="64"/>
      <c r="U100" s="64"/>
      <c r="V100" s="64"/>
      <c r="W100" s="64"/>
      <c r="Z100" s="64"/>
      <c r="AA100" s="64"/>
      <c r="AB100" s="64"/>
      <c r="AC100" s="64"/>
      <c r="AD100" s="64"/>
      <c r="AE100" s="64"/>
      <c r="AF100" s="64"/>
    </row>
    <row r="101" spans="1:32" ht="38.25" customHeight="1" x14ac:dyDescent="0.2">
      <c r="A101" s="74" t="s">
        <v>53</v>
      </c>
      <c r="B101" s="74" t="s">
        <v>490</v>
      </c>
      <c r="C101" s="74">
        <v>1935</v>
      </c>
      <c r="D101" s="74" t="s">
        <v>491</v>
      </c>
      <c r="E101" s="74">
        <v>900752</v>
      </c>
      <c r="F101" s="74" t="s">
        <v>424</v>
      </c>
      <c r="G101" s="74" t="s">
        <v>492</v>
      </c>
      <c r="H101" s="74" t="s">
        <v>19</v>
      </c>
      <c r="I101" s="74" t="s">
        <v>60</v>
      </c>
      <c r="J101" s="74" t="s">
        <v>311</v>
      </c>
      <c r="K101" s="68" t="s">
        <v>244</v>
      </c>
      <c r="L101" s="68" t="s">
        <v>235</v>
      </c>
      <c r="M101" s="68" t="str">
        <f ca="1">IFERROR(VLOOKUP(C101,[0]!MagDepose,2,0),"")</f>
        <v>B</v>
      </c>
      <c r="N101" s="93">
        <v>90</v>
      </c>
      <c r="O101" s="65"/>
      <c r="P101" s="65"/>
      <c r="Q101" s="64"/>
      <c r="R101" s="64"/>
      <c r="S101" s="64"/>
      <c r="T101" s="64"/>
      <c r="U101" s="64"/>
      <c r="V101" s="64"/>
      <c r="W101" s="64"/>
      <c r="Z101" s="64"/>
      <c r="AA101" s="64"/>
      <c r="AB101" s="64"/>
      <c r="AC101" s="64"/>
      <c r="AD101" s="64"/>
      <c r="AE101" s="64"/>
      <c r="AF101" s="64"/>
    </row>
    <row r="102" spans="1:32" ht="38.25" customHeight="1" x14ac:dyDescent="0.2">
      <c r="A102" s="74" t="s">
        <v>53</v>
      </c>
      <c r="B102" s="74" t="s">
        <v>493</v>
      </c>
      <c r="C102" s="74">
        <v>1704</v>
      </c>
      <c r="D102" s="74" t="s">
        <v>494</v>
      </c>
      <c r="E102" s="74">
        <v>343869</v>
      </c>
      <c r="F102" s="74" t="s">
        <v>495</v>
      </c>
      <c r="G102" s="74" t="s">
        <v>496</v>
      </c>
      <c r="H102" s="74" t="s">
        <v>19</v>
      </c>
      <c r="I102" s="74" t="s">
        <v>60</v>
      </c>
      <c r="J102" s="74" t="s">
        <v>337</v>
      </c>
      <c r="K102" s="68" t="s">
        <v>244</v>
      </c>
      <c r="L102" s="68" t="s">
        <v>331</v>
      </c>
      <c r="M102" s="68" t="str">
        <f ca="1">IFERROR(VLOOKUP(C102,[0]!MagDepose,2,0),"")</f>
        <v>H</v>
      </c>
      <c r="N102" s="93">
        <v>0</v>
      </c>
      <c r="O102" s="65"/>
      <c r="P102" s="65"/>
      <c r="Q102" s="64"/>
      <c r="R102" s="64"/>
      <c r="S102" s="64"/>
      <c r="T102" s="64"/>
      <c r="U102" s="64"/>
      <c r="V102" s="64"/>
      <c r="W102" s="64"/>
      <c r="Z102" s="64"/>
      <c r="AA102" s="64"/>
      <c r="AB102" s="64"/>
      <c r="AC102" s="64"/>
      <c r="AD102" s="64"/>
      <c r="AE102" s="64"/>
      <c r="AF102" s="64"/>
    </row>
    <row r="103" spans="1:32" ht="38.25" customHeight="1" x14ac:dyDescent="0.2">
      <c r="A103" s="74" t="s">
        <v>53</v>
      </c>
      <c r="B103" s="74" t="s">
        <v>497</v>
      </c>
      <c r="C103" s="74">
        <v>1704</v>
      </c>
      <c r="D103" s="74" t="s">
        <v>443</v>
      </c>
      <c r="E103" s="74">
        <v>900780</v>
      </c>
      <c r="F103" s="74" t="s">
        <v>444</v>
      </c>
      <c r="G103" s="74" t="s">
        <v>498</v>
      </c>
      <c r="H103" s="74" t="s">
        <v>19</v>
      </c>
      <c r="I103" s="74" t="s">
        <v>60</v>
      </c>
      <c r="J103" s="74" t="s">
        <v>337</v>
      </c>
      <c r="K103" s="68" t="s">
        <v>244</v>
      </c>
      <c r="L103" s="68" t="s">
        <v>331</v>
      </c>
      <c r="M103" s="68" t="str">
        <f ca="1">IFERROR(VLOOKUP(C103,[0]!MagDepose,2,0),"")</f>
        <v>H</v>
      </c>
      <c r="N103" s="93">
        <v>0</v>
      </c>
      <c r="O103" s="65"/>
      <c r="P103" s="65"/>
      <c r="Q103" s="64"/>
      <c r="R103" s="64"/>
      <c r="S103" s="64"/>
      <c r="T103" s="64"/>
      <c r="U103" s="64"/>
      <c r="V103" s="64"/>
      <c r="W103" s="64"/>
      <c r="Z103" s="64"/>
      <c r="AA103" s="64"/>
      <c r="AB103" s="64"/>
      <c r="AC103" s="64"/>
      <c r="AD103" s="64"/>
      <c r="AE103" s="64"/>
      <c r="AF103" s="64"/>
    </row>
    <row r="104" spans="1:32" ht="38.25" customHeight="1" x14ac:dyDescent="0.2">
      <c r="A104" s="74" t="s">
        <v>53</v>
      </c>
      <c r="B104" s="74" t="s">
        <v>497</v>
      </c>
      <c r="C104" s="74">
        <v>1704</v>
      </c>
      <c r="D104" s="74" t="s">
        <v>443</v>
      </c>
      <c r="E104" s="74">
        <v>900780</v>
      </c>
      <c r="F104" s="74" t="s">
        <v>444</v>
      </c>
      <c r="G104" s="74" t="s">
        <v>499</v>
      </c>
      <c r="H104" s="74" t="s">
        <v>19</v>
      </c>
      <c r="I104" s="74" t="s">
        <v>60</v>
      </c>
      <c r="J104" s="74" t="s">
        <v>337</v>
      </c>
      <c r="K104" s="68" t="s">
        <v>244</v>
      </c>
      <c r="L104" s="68" t="s">
        <v>331</v>
      </c>
      <c r="M104" s="68" t="str">
        <f ca="1">IFERROR(VLOOKUP(C104,[0]!MagDepose,2,0),"")</f>
        <v>H</v>
      </c>
      <c r="N104" s="93">
        <v>0</v>
      </c>
      <c r="O104" s="65"/>
      <c r="P104" s="65"/>
      <c r="Q104" s="64"/>
      <c r="R104" s="64"/>
      <c r="S104" s="64"/>
      <c r="T104" s="64"/>
      <c r="U104" s="64"/>
      <c r="V104" s="64"/>
      <c r="W104" s="64"/>
      <c r="Z104" s="64"/>
      <c r="AA104" s="64"/>
      <c r="AB104" s="64"/>
      <c r="AC104" s="64"/>
      <c r="AD104" s="64"/>
      <c r="AE104" s="64"/>
      <c r="AF104" s="64"/>
    </row>
    <row r="105" spans="1:32" ht="38.25" customHeight="1" x14ac:dyDescent="0.2">
      <c r="A105" s="74" t="s">
        <v>53</v>
      </c>
      <c r="B105" s="74" t="s">
        <v>497</v>
      </c>
      <c r="C105" s="74">
        <v>1704</v>
      </c>
      <c r="D105" s="74" t="s">
        <v>443</v>
      </c>
      <c r="E105" s="74">
        <v>900780</v>
      </c>
      <c r="F105" s="74" t="s">
        <v>444</v>
      </c>
      <c r="G105" s="74" t="s">
        <v>500</v>
      </c>
      <c r="H105" s="74" t="s">
        <v>19</v>
      </c>
      <c r="I105" s="74" t="s">
        <v>60</v>
      </c>
      <c r="J105" s="74" t="s">
        <v>337</v>
      </c>
      <c r="K105" s="68" t="s">
        <v>244</v>
      </c>
      <c r="L105" s="68" t="s">
        <v>331</v>
      </c>
      <c r="M105" s="68" t="str">
        <f ca="1">IFERROR(VLOOKUP(C105,[0]!MagDepose,2,0),"")</f>
        <v>H</v>
      </c>
      <c r="N105" s="93">
        <v>0</v>
      </c>
      <c r="O105" s="65"/>
      <c r="P105" s="65"/>
      <c r="Q105" s="64"/>
      <c r="R105" s="64"/>
      <c r="S105" s="64"/>
      <c r="T105" s="64"/>
      <c r="U105" s="64"/>
      <c r="V105" s="64"/>
      <c r="W105" s="64"/>
      <c r="Z105" s="64"/>
      <c r="AA105" s="64"/>
      <c r="AB105" s="64"/>
      <c r="AC105" s="64"/>
      <c r="AD105" s="64"/>
      <c r="AE105" s="64"/>
      <c r="AF105" s="64"/>
    </row>
    <row r="106" spans="1:32" ht="38.25" customHeight="1" x14ac:dyDescent="0.2">
      <c r="A106" s="74" t="s">
        <v>53</v>
      </c>
      <c r="B106" s="74" t="s">
        <v>501</v>
      </c>
      <c r="C106" s="74">
        <v>1785</v>
      </c>
      <c r="D106" s="74" t="s">
        <v>350</v>
      </c>
      <c r="E106" s="74">
        <v>901593</v>
      </c>
      <c r="F106" s="74" t="s">
        <v>502</v>
      </c>
      <c r="G106" s="74" t="s">
        <v>503</v>
      </c>
      <c r="H106" s="74" t="s">
        <v>19</v>
      </c>
      <c r="I106" s="74" t="s">
        <v>60</v>
      </c>
      <c r="J106" s="74" t="s">
        <v>351</v>
      </c>
      <c r="K106" s="68" t="s">
        <v>244</v>
      </c>
      <c r="L106" s="68" t="s">
        <v>352</v>
      </c>
      <c r="M106" s="68" t="str">
        <f ca="1">IFERROR(VLOOKUP(C106,[0]!MagDepose,2,0),"")</f>
        <v>F</v>
      </c>
      <c r="N106" s="93">
        <v>30</v>
      </c>
      <c r="O106" s="65"/>
      <c r="P106" s="65"/>
      <c r="Q106" s="64"/>
      <c r="R106" s="64"/>
      <c r="S106" s="64"/>
      <c r="T106" s="64"/>
      <c r="U106" s="64"/>
      <c r="V106" s="64"/>
      <c r="W106" s="64"/>
      <c r="Z106" s="64"/>
      <c r="AA106" s="64"/>
      <c r="AB106" s="64"/>
      <c r="AC106" s="64"/>
      <c r="AD106" s="64"/>
      <c r="AE106" s="64"/>
      <c r="AF106" s="64"/>
    </row>
    <row r="107" spans="1:32" ht="38.25" customHeight="1" x14ac:dyDescent="0.2">
      <c r="A107" s="74" t="s">
        <v>53</v>
      </c>
      <c r="B107" s="74" t="s">
        <v>504</v>
      </c>
      <c r="C107" s="74">
        <v>1902</v>
      </c>
      <c r="D107" s="74" t="s">
        <v>358</v>
      </c>
      <c r="E107" s="74">
        <v>200190</v>
      </c>
      <c r="F107" s="74" t="s">
        <v>505</v>
      </c>
      <c r="G107" s="74" t="s">
        <v>506</v>
      </c>
      <c r="H107" s="74" t="s">
        <v>19</v>
      </c>
      <c r="I107" s="74" t="s">
        <v>60</v>
      </c>
      <c r="J107" s="74" t="s">
        <v>361</v>
      </c>
      <c r="K107" s="68" t="s">
        <v>244</v>
      </c>
      <c r="L107" s="68" t="s">
        <v>352</v>
      </c>
      <c r="M107" s="68" t="str">
        <f ca="1">IFERROR(VLOOKUP(C107,[0]!MagDepose,2,0),"")</f>
        <v>G</v>
      </c>
      <c r="N107" s="93">
        <v>0</v>
      </c>
      <c r="O107" s="65"/>
      <c r="P107" s="65"/>
      <c r="Q107" s="64"/>
      <c r="R107" s="64"/>
      <c r="S107" s="64"/>
      <c r="T107" s="64"/>
      <c r="U107" s="64"/>
      <c r="V107" s="64"/>
      <c r="W107" s="64"/>
      <c r="Z107" s="64"/>
      <c r="AA107" s="64"/>
      <c r="AB107" s="64"/>
      <c r="AC107" s="64"/>
      <c r="AD107" s="64"/>
      <c r="AE107" s="64"/>
      <c r="AF107" s="64"/>
    </row>
    <row r="108" spans="1:32" ht="38.25" customHeight="1" x14ac:dyDescent="0.2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68"/>
      <c r="L108" s="68"/>
      <c r="M108" s="68" t="str">
        <f ca="1">IFERROR(VLOOKUP(C108,[0]!MagDepose,2,0),"")</f>
        <v/>
      </c>
      <c r="N108" s="93"/>
      <c r="O108" s="65"/>
      <c r="P108" s="65"/>
      <c r="Q108" s="64"/>
      <c r="R108" s="64"/>
      <c r="S108" s="64"/>
      <c r="T108" s="64"/>
      <c r="U108" s="64"/>
      <c r="V108" s="64"/>
      <c r="W108" s="64"/>
      <c r="Z108" s="64"/>
      <c r="AA108" s="64"/>
      <c r="AB108" s="64"/>
      <c r="AC108" s="64"/>
      <c r="AD108" s="64"/>
      <c r="AE108" s="64"/>
      <c r="AF108" s="64"/>
    </row>
    <row r="109" spans="1:32" ht="38.25" customHeight="1" x14ac:dyDescent="0.2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68"/>
      <c r="L109" s="68"/>
      <c r="M109" s="68" t="str">
        <f ca="1">IFERROR(VLOOKUP(C109,[0]!MagDepose,2,0),"")</f>
        <v/>
      </c>
      <c r="N109" s="93"/>
      <c r="O109" s="65"/>
      <c r="P109" s="65"/>
      <c r="Q109" s="64"/>
      <c r="R109" s="64"/>
      <c r="S109" s="64"/>
      <c r="T109" s="64"/>
      <c r="U109" s="64"/>
      <c r="V109" s="64"/>
      <c r="W109" s="64"/>
      <c r="Z109" s="64"/>
      <c r="AA109" s="64"/>
      <c r="AB109" s="64"/>
      <c r="AC109" s="64"/>
      <c r="AD109" s="64"/>
      <c r="AE109" s="64"/>
      <c r="AF109" s="64"/>
    </row>
    <row r="110" spans="1:32" ht="38.25" customHeight="1" x14ac:dyDescent="0.2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68"/>
      <c r="L110" s="68"/>
      <c r="M110" s="68" t="str">
        <f ca="1">IFERROR(VLOOKUP(C110,[0]!MagDepose,2,0),"")</f>
        <v/>
      </c>
      <c r="N110" s="93"/>
      <c r="O110" s="65"/>
      <c r="P110" s="65"/>
      <c r="Q110" s="64"/>
      <c r="R110" s="64"/>
      <c r="S110" s="64"/>
      <c r="T110" s="64"/>
      <c r="U110" s="64"/>
      <c r="V110" s="64"/>
      <c r="W110" s="64"/>
      <c r="Z110" s="64"/>
      <c r="AA110" s="64"/>
      <c r="AB110" s="64"/>
      <c r="AC110" s="64"/>
      <c r="AD110" s="64"/>
      <c r="AE110" s="64"/>
      <c r="AF110" s="64"/>
    </row>
    <row r="111" spans="1:32" ht="38.25" customHeight="1" x14ac:dyDescent="0.2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68"/>
      <c r="L111" s="68"/>
      <c r="M111" s="68" t="str">
        <f ca="1">IFERROR(VLOOKUP(C111,[0]!MagDepose,2,0),"")</f>
        <v/>
      </c>
      <c r="N111" s="93"/>
      <c r="O111" s="65"/>
      <c r="P111" s="65"/>
      <c r="Q111" s="64"/>
      <c r="R111" s="64"/>
      <c r="S111" s="64"/>
      <c r="T111" s="64"/>
      <c r="U111" s="64"/>
      <c r="V111" s="64"/>
      <c r="W111" s="64"/>
      <c r="Z111" s="64"/>
      <c r="AA111" s="64"/>
      <c r="AB111" s="64"/>
      <c r="AC111" s="64"/>
      <c r="AD111" s="64"/>
      <c r="AE111" s="64"/>
      <c r="AF111" s="64"/>
    </row>
    <row r="112" spans="1:32" ht="38.25" customHeight="1" x14ac:dyDescent="0.2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68"/>
      <c r="L112" s="68"/>
      <c r="M112" s="68" t="str">
        <f ca="1">IFERROR(VLOOKUP(C112,[0]!MagDepose,2,0),"")</f>
        <v/>
      </c>
      <c r="N112" s="93"/>
      <c r="O112" s="65"/>
      <c r="P112" s="65"/>
      <c r="Q112" s="64"/>
      <c r="R112" s="64"/>
      <c r="S112" s="64"/>
      <c r="T112" s="64"/>
      <c r="U112" s="64"/>
      <c r="V112" s="64"/>
      <c r="W112" s="64"/>
      <c r="Z112" s="64"/>
      <c r="AA112" s="64"/>
      <c r="AB112" s="64"/>
      <c r="AC112" s="64"/>
      <c r="AD112" s="64"/>
      <c r="AE112" s="64"/>
      <c r="AF112" s="64"/>
    </row>
    <row r="113" spans="1:32" ht="38.25" customHeight="1" x14ac:dyDescent="0.2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68"/>
      <c r="L113" s="68"/>
      <c r="M113" s="68" t="str">
        <f ca="1">IFERROR(VLOOKUP(C113,[0]!MagDepose,2,0),"")</f>
        <v/>
      </c>
      <c r="N113" s="93"/>
      <c r="O113" s="65"/>
      <c r="P113" s="65"/>
      <c r="Q113" s="64"/>
      <c r="R113" s="64"/>
      <c r="S113" s="64"/>
      <c r="T113" s="64"/>
      <c r="U113" s="64"/>
      <c r="V113" s="64"/>
      <c r="W113" s="64"/>
      <c r="Z113" s="64"/>
      <c r="AA113" s="64"/>
      <c r="AB113" s="64"/>
      <c r="AC113" s="64"/>
      <c r="AD113" s="64"/>
      <c r="AE113" s="64"/>
      <c r="AF113" s="64"/>
    </row>
    <row r="114" spans="1:32" ht="38.25" customHeight="1" x14ac:dyDescent="0.2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68"/>
      <c r="L114" s="68"/>
      <c r="M114" s="68" t="str">
        <f ca="1">IFERROR(VLOOKUP(C114,[0]!MagDepose,2,0),"")</f>
        <v/>
      </c>
      <c r="N114" s="93"/>
      <c r="O114" s="65"/>
      <c r="P114" s="65"/>
      <c r="Q114" s="64"/>
      <c r="R114" s="64"/>
      <c r="S114" s="64"/>
      <c r="T114" s="64"/>
      <c r="U114" s="64"/>
      <c r="V114" s="64"/>
      <c r="W114" s="64"/>
      <c r="Z114" s="64"/>
      <c r="AA114" s="64"/>
      <c r="AB114" s="64"/>
      <c r="AC114" s="64"/>
      <c r="AD114" s="64"/>
      <c r="AE114" s="64"/>
      <c r="AF114" s="64"/>
    </row>
    <row r="115" spans="1:32" ht="38.25" customHeight="1" x14ac:dyDescent="0.2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68"/>
      <c r="L115" s="68"/>
      <c r="M115" s="68" t="str">
        <f ca="1">IFERROR(VLOOKUP(C115,[0]!MagDepose,2,0),"")</f>
        <v/>
      </c>
      <c r="N115" s="93"/>
      <c r="O115" s="65"/>
      <c r="P115" s="65"/>
      <c r="Q115" s="64"/>
      <c r="R115" s="64"/>
      <c r="S115" s="64"/>
      <c r="T115" s="64"/>
      <c r="U115" s="64"/>
      <c r="V115" s="64"/>
      <c r="W115" s="64"/>
      <c r="Z115" s="64"/>
      <c r="AA115" s="64"/>
      <c r="AB115" s="64"/>
      <c r="AC115" s="64"/>
      <c r="AD115" s="64"/>
      <c r="AE115" s="64"/>
      <c r="AF115" s="64"/>
    </row>
    <row r="116" spans="1:32" ht="38.25" customHeight="1" x14ac:dyDescent="0.2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68"/>
      <c r="L116" s="68"/>
      <c r="M116" s="68" t="str">
        <f ca="1">IFERROR(VLOOKUP(C116,[0]!MagDepose,2,0),"")</f>
        <v/>
      </c>
      <c r="N116" s="93"/>
      <c r="O116" s="65"/>
      <c r="P116" s="65"/>
      <c r="Q116" s="64"/>
      <c r="R116" s="64"/>
      <c r="S116" s="64"/>
      <c r="T116" s="64"/>
      <c r="U116" s="64"/>
      <c r="V116" s="64"/>
      <c r="W116" s="64"/>
      <c r="Z116" s="64"/>
      <c r="AA116" s="64"/>
      <c r="AB116" s="64"/>
      <c r="AC116" s="64"/>
      <c r="AD116" s="64"/>
      <c r="AE116" s="64"/>
      <c r="AF116" s="64"/>
    </row>
    <row r="117" spans="1:32" ht="38.25" customHeight="1" x14ac:dyDescent="0.2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68"/>
      <c r="L117" s="68"/>
      <c r="M117" s="68" t="str">
        <f ca="1">IFERROR(VLOOKUP(C117,[0]!MagDepose,2,0),"")</f>
        <v/>
      </c>
      <c r="N117" s="93"/>
      <c r="O117" s="65"/>
      <c r="P117" s="65"/>
      <c r="Q117" s="64"/>
      <c r="R117" s="64"/>
      <c r="S117" s="64"/>
      <c r="T117" s="64"/>
      <c r="U117" s="64"/>
      <c r="V117" s="64"/>
      <c r="W117" s="64"/>
      <c r="Z117" s="64"/>
      <c r="AA117" s="64"/>
      <c r="AB117" s="64"/>
      <c r="AC117" s="64"/>
      <c r="AD117" s="64"/>
      <c r="AE117" s="64"/>
      <c r="AF117" s="64"/>
    </row>
    <row r="118" spans="1:32" ht="38.25" customHeight="1" x14ac:dyDescent="0.2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68"/>
      <c r="L118" s="68"/>
      <c r="M118" s="68" t="str">
        <f ca="1">IFERROR(VLOOKUP(C118,[0]!MagDepose,2,0),"")</f>
        <v/>
      </c>
      <c r="N118" s="93"/>
      <c r="O118" s="65"/>
      <c r="P118" s="65"/>
      <c r="Q118" s="64"/>
      <c r="R118" s="64"/>
      <c r="S118" s="64"/>
      <c r="T118" s="64"/>
      <c r="U118" s="64"/>
      <c r="V118" s="64"/>
      <c r="W118" s="64"/>
      <c r="Z118" s="64"/>
      <c r="AA118" s="64"/>
      <c r="AB118" s="64"/>
      <c r="AC118" s="64"/>
      <c r="AD118" s="64"/>
      <c r="AE118" s="64"/>
      <c r="AF118" s="64"/>
    </row>
    <row r="119" spans="1:32" ht="38.25" customHeight="1" x14ac:dyDescent="0.2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68"/>
      <c r="L119" s="68"/>
      <c r="M119" s="68" t="str">
        <f ca="1">IFERROR(VLOOKUP(C119,[0]!MagDepose,2,0),"")</f>
        <v/>
      </c>
      <c r="N119" s="93"/>
      <c r="O119" s="65"/>
      <c r="P119" s="65"/>
      <c r="Q119" s="64"/>
      <c r="R119" s="64"/>
      <c r="S119" s="64"/>
      <c r="T119" s="64"/>
      <c r="U119" s="64"/>
      <c r="V119" s="64"/>
      <c r="W119" s="64"/>
      <c r="Z119" s="64"/>
      <c r="AA119" s="64"/>
      <c r="AB119" s="64"/>
      <c r="AC119" s="64"/>
      <c r="AD119" s="64"/>
      <c r="AE119" s="64"/>
      <c r="AF119" s="64"/>
    </row>
    <row r="120" spans="1:32" ht="38.25" customHeight="1" x14ac:dyDescent="0.2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68"/>
      <c r="L120" s="68"/>
      <c r="M120" s="68" t="str">
        <f ca="1">IFERROR(VLOOKUP(C120,[0]!MagDepose,2,0),"")</f>
        <v/>
      </c>
      <c r="N120" s="93"/>
      <c r="O120" s="65"/>
      <c r="P120" s="65"/>
      <c r="Q120" s="64"/>
      <c r="R120" s="64"/>
      <c r="S120" s="64"/>
      <c r="T120" s="64"/>
      <c r="U120" s="64"/>
      <c r="V120" s="64"/>
      <c r="W120" s="64"/>
      <c r="Z120" s="64"/>
      <c r="AA120" s="64"/>
      <c r="AB120" s="64"/>
      <c r="AC120" s="64"/>
      <c r="AD120" s="64"/>
      <c r="AE120" s="64"/>
      <c r="AF120" s="64"/>
    </row>
    <row r="121" spans="1:32" ht="38.25" customHeight="1" x14ac:dyDescent="0.2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68"/>
      <c r="L121" s="68"/>
      <c r="M121" s="68" t="str">
        <f ca="1">IFERROR(VLOOKUP(C121,[0]!MagDepose,2,0),"")</f>
        <v/>
      </c>
      <c r="N121" s="93"/>
      <c r="O121" s="65"/>
      <c r="P121" s="65"/>
      <c r="Q121" s="64"/>
      <c r="R121" s="64"/>
      <c r="S121" s="64"/>
      <c r="T121" s="64"/>
      <c r="U121" s="64"/>
      <c r="V121" s="64"/>
      <c r="W121" s="64"/>
      <c r="Z121" s="64"/>
      <c r="AA121" s="64"/>
      <c r="AB121" s="64"/>
      <c r="AC121" s="64"/>
      <c r="AD121" s="64"/>
      <c r="AE121" s="64"/>
      <c r="AF121" s="64"/>
    </row>
    <row r="122" spans="1:32" ht="38.25" customHeight="1" x14ac:dyDescent="0.2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68"/>
      <c r="L122" s="68"/>
      <c r="M122" s="68" t="str">
        <f ca="1">IFERROR(VLOOKUP(C122,[0]!MagDepose,2,0),"")</f>
        <v/>
      </c>
      <c r="N122" s="93"/>
      <c r="O122" s="65"/>
      <c r="P122" s="65"/>
      <c r="Q122" s="64"/>
      <c r="R122" s="64"/>
      <c r="S122" s="64"/>
      <c r="T122" s="64"/>
      <c r="U122" s="64"/>
      <c r="V122" s="64"/>
      <c r="W122" s="64"/>
      <c r="Z122" s="64"/>
      <c r="AA122" s="64"/>
      <c r="AB122" s="64"/>
      <c r="AC122" s="64"/>
      <c r="AD122" s="64"/>
      <c r="AE122" s="64"/>
      <c r="AF122" s="64"/>
    </row>
    <row r="123" spans="1:32" ht="38.25" customHeight="1" x14ac:dyDescent="0.2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68"/>
      <c r="L123" s="68"/>
      <c r="M123" s="68" t="str">
        <f ca="1">IFERROR(VLOOKUP(C123,[0]!MagDepose,2,0),"")</f>
        <v/>
      </c>
      <c r="N123" s="93"/>
      <c r="O123" s="65"/>
      <c r="P123" s="65"/>
      <c r="Q123" s="64"/>
      <c r="R123" s="64"/>
      <c r="S123" s="64"/>
      <c r="T123" s="64"/>
      <c r="U123" s="64"/>
      <c r="V123" s="64"/>
      <c r="W123" s="64"/>
      <c r="Z123" s="64"/>
      <c r="AA123" s="64"/>
      <c r="AB123" s="64"/>
      <c r="AC123" s="64"/>
      <c r="AD123" s="64"/>
      <c r="AE123" s="64"/>
      <c r="AF123" s="64"/>
    </row>
    <row r="124" spans="1:32" ht="38.25" customHeight="1" x14ac:dyDescent="0.2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68"/>
      <c r="L124" s="68"/>
      <c r="M124" s="68" t="str">
        <f ca="1">IFERROR(VLOOKUP(C124,[0]!MagDepose,2,0),"")</f>
        <v/>
      </c>
      <c r="N124" s="93"/>
      <c r="O124" s="65"/>
      <c r="P124" s="65"/>
      <c r="Q124" s="64"/>
      <c r="R124" s="64"/>
      <c r="S124" s="64"/>
      <c r="T124" s="64"/>
      <c r="U124" s="64"/>
      <c r="V124" s="64"/>
      <c r="W124" s="64"/>
      <c r="Z124" s="64"/>
      <c r="AA124" s="64"/>
      <c r="AB124" s="64"/>
      <c r="AC124" s="64"/>
      <c r="AD124" s="64"/>
      <c r="AE124" s="64"/>
      <c r="AF124" s="64"/>
    </row>
    <row r="125" spans="1:32" ht="38.25" customHeight="1" x14ac:dyDescent="0.2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68"/>
      <c r="L125" s="68"/>
      <c r="M125" s="68" t="str">
        <f ca="1">IFERROR(VLOOKUP(C125,[0]!MagDepose,2,0),"")</f>
        <v/>
      </c>
      <c r="N125" s="93"/>
      <c r="O125" s="65"/>
      <c r="P125" s="65"/>
      <c r="Q125" s="64"/>
      <c r="R125" s="64"/>
      <c r="S125" s="64"/>
      <c r="T125" s="64"/>
      <c r="U125" s="64"/>
      <c r="V125" s="64"/>
      <c r="W125" s="64"/>
      <c r="Z125" s="64"/>
      <c r="AA125" s="64"/>
      <c r="AB125" s="64"/>
      <c r="AC125" s="64"/>
      <c r="AD125" s="64"/>
      <c r="AE125" s="64"/>
      <c r="AF125" s="64"/>
    </row>
    <row r="126" spans="1:32" ht="38.25" customHeight="1" x14ac:dyDescent="0.2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68"/>
      <c r="L126" s="68"/>
      <c r="M126" s="68" t="str">
        <f ca="1">IFERROR(VLOOKUP(C126,[0]!MagDepose,2,0),"")</f>
        <v/>
      </c>
      <c r="N126" s="93"/>
      <c r="O126" s="65"/>
      <c r="P126" s="65"/>
      <c r="Q126" s="64"/>
      <c r="R126" s="64"/>
      <c r="S126" s="64"/>
      <c r="T126" s="64"/>
      <c r="U126" s="64"/>
      <c r="V126" s="64"/>
      <c r="W126" s="64"/>
      <c r="Z126" s="64"/>
      <c r="AA126" s="64"/>
      <c r="AB126" s="64"/>
      <c r="AC126" s="64"/>
      <c r="AD126" s="64"/>
      <c r="AE126" s="64"/>
      <c r="AF126" s="64"/>
    </row>
    <row r="127" spans="1:32" ht="38.25" customHeight="1" x14ac:dyDescent="0.2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68"/>
      <c r="L127" s="68"/>
      <c r="M127" s="68" t="str">
        <f ca="1">IFERROR(VLOOKUP(C127,[0]!MagDepose,2,0),"")</f>
        <v/>
      </c>
      <c r="N127" s="93"/>
      <c r="O127" s="65"/>
      <c r="P127" s="65"/>
      <c r="Q127" s="64"/>
      <c r="R127" s="64"/>
      <c r="S127" s="64"/>
      <c r="T127" s="64"/>
      <c r="U127" s="64"/>
      <c r="V127" s="64"/>
      <c r="W127" s="64"/>
      <c r="Z127" s="64"/>
      <c r="AA127" s="64"/>
      <c r="AB127" s="64"/>
      <c r="AC127" s="64"/>
      <c r="AD127" s="64"/>
      <c r="AE127" s="64"/>
      <c r="AF127" s="64"/>
    </row>
    <row r="128" spans="1:32" ht="38.25" customHeight="1" x14ac:dyDescent="0.2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68"/>
      <c r="L128" s="68"/>
      <c r="M128" s="68" t="str">
        <f ca="1">IFERROR(VLOOKUP(C128,[0]!MagDepose,2,0),"")</f>
        <v/>
      </c>
      <c r="N128" s="93"/>
      <c r="O128" s="65"/>
      <c r="P128" s="65"/>
      <c r="Q128" s="64"/>
      <c r="R128" s="64"/>
      <c r="S128" s="64"/>
      <c r="T128" s="64"/>
      <c r="U128" s="64"/>
      <c r="V128" s="64"/>
      <c r="W128" s="64"/>
      <c r="Z128" s="64"/>
      <c r="AA128" s="64"/>
      <c r="AB128" s="64"/>
      <c r="AC128" s="64"/>
      <c r="AD128" s="64"/>
      <c r="AE128" s="64"/>
      <c r="AF128" s="64"/>
    </row>
    <row r="129" spans="1:32" ht="38.25" customHeight="1" x14ac:dyDescent="0.2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68"/>
      <c r="L129" s="68"/>
      <c r="M129" s="68" t="str">
        <f ca="1">IFERROR(VLOOKUP(C129,[0]!MagDepose,2,0),"")</f>
        <v/>
      </c>
      <c r="N129" s="93"/>
      <c r="O129" s="65"/>
      <c r="P129" s="65"/>
      <c r="Q129" s="64"/>
      <c r="R129" s="64"/>
      <c r="S129" s="64"/>
      <c r="T129" s="64"/>
      <c r="U129" s="64"/>
      <c r="V129" s="64"/>
      <c r="W129" s="64"/>
      <c r="Z129" s="64"/>
      <c r="AA129" s="64"/>
      <c r="AB129" s="64"/>
      <c r="AC129" s="64"/>
      <c r="AD129" s="64"/>
      <c r="AE129" s="64"/>
      <c r="AF129" s="64"/>
    </row>
    <row r="130" spans="1:32" ht="38.25" customHeight="1" x14ac:dyDescent="0.2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68"/>
      <c r="L130" s="68"/>
      <c r="M130" s="68" t="str">
        <f ca="1">IFERROR(VLOOKUP(C130,[0]!MagDepose,2,0),"")</f>
        <v/>
      </c>
      <c r="N130" s="93"/>
      <c r="O130" s="65"/>
      <c r="P130" s="65"/>
      <c r="Q130" s="64"/>
      <c r="R130" s="64"/>
      <c r="S130" s="64"/>
      <c r="T130" s="64"/>
      <c r="U130" s="64"/>
      <c r="V130" s="64"/>
      <c r="W130" s="64"/>
      <c r="Z130" s="64"/>
      <c r="AA130" s="64"/>
      <c r="AB130" s="64"/>
      <c r="AC130" s="64"/>
      <c r="AD130" s="64"/>
      <c r="AE130" s="64"/>
      <c r="AF130" s="64"/>
    </row>
    <row r="131" spans="1:32" ht="38.25" customHeight="1" x14ac:dyDescent="0.2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68"/>
      <c r="L131" s="68"/>
      <c r="M131" s="68" t="str">
        <f ca="1">IFERROR(VLOOKUP(C131,[0]!MagDepose,2,0),"")</f>
        <v/>
      </c>
      <c r="N131" s="93"/>
      <c r="O131" s="65"/>
      <c r="P131" s="65"/>
      <c r="Q131" s="64"/>
      <c r="R131" s="64"/>
      <c r="S131" s="64"/>
      <c r="T131" s="64"/>
      <c r="U131" s="64"/>
      <c r="V131" s="64"/>
      <c r="W131" s="64"/>
      <c r="Z131" s="64"/>
      <c r="AA131" s="64"/>
      <c r="AB131" s="64"/>
      <c r="AC131" s="64"/>
      <c r="AD131" s="64"/>
      <c r="AE131" s="64"/>
      <c r="AF131" s="64"/>
    </row>
    <row r="132" spans="1:32" ht="38.25" customHeight="1" x14ac:dyDescent="0.2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68"/>
      <c r="L132" s="68"/>
      <c r="M132" s="68" t="str">
        <f ca="1">IFERROR(VLOOKUP(C132,[0]!MagDepose,2,0),"")</f>
        <v/>
      </c>
      <c r="N132" s="93"/>
      <c r="O132" s="65"/>
      <c r="P132" s="65"/>
      <c r="Q132" s="64"/>
      <c r="R132" s="64"/>
      <c r="S132" s="64"/>
      <c r="T132" s="64"/>
      <c r="U132" s="64"/>
      <c r="V132" s="64"/>
      <c r="W132" s="64"/>
      <c r="Z132" s="64"/>
      <c r="AA132" s="64"/>
      <c r="AB132" s="64"/>
      <c r="AC132" s="64"/>
      <c r="AD132" s="64"/>
      <c r="AE132" s="64"/>
      <c r="AF132" s="64"/>
    </row>
    <row r="133" spans="1:32" ht="38.25" customHeight="1" x14ac:dyDescent="0.2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68"/>
      <c r="L133" s="68"/>
      <c r="M133" s="68" t="str">
        <f ca="1">IFERROR(VLOOKUP(C133,[0]!MagDepose,2,0),"")</f>
        <v/>
      </c>
      <c r="N133" s="93"/>
      <c r="O133" s="65"/>
      <c r="P133" s="65"/>
      <c r="Q133" s="64"/>
      <c r="R133" s="64"/>
      <c r="S133" s="64"/>
      <c r="T133" s="64"/>
      <c r="U133" s="64"/>
      <c r="V133" s="64"/>
      <c r="W133" s="64"/>
      <c r="Z133" s="64"/>
      <c r="AA133" s="64"/>
      <c r="AB133" s="64"/>
      <c r="AC133" s="64"/>
      <c r="AD133" s="64"/>
      <c r="AE133" s="64"/>
      <c r="AF133" s="64"/>
    </row>
    <row r="134" spans="1:32" ht="38.25" customHeight="1" x14ac:dyDescent="0.2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68"/>
      <c r="L134" s="68"/>
      <c r="M134" s="68" t="str">
        <f ca="1">IFERROR(VLOOKUP(C134,[0]!MagDepose,2,0),"")</f>
        <v/>
      </c>
      <c r="N134" s="93"/>
      <c r="O134" s="65"/>
      <c r="P134" s="65"/>
      <c r="Q134" s="64"/>
      <c r="R134" s="64"/>
      <c r="S134" s="64"/>
      <c r="T134" s="64"/>
      <c r="U134" s="64"/>
      <c r="V134" s="64"/>
      <c r="W134" s="64"/>
      <c r="Z134" s="64"/>
      <c r="AA134" s="64"/>
      <c r="AB134" s="64"/>
      <c r="AC134" s="64"/>
      <c r="AD134" s="64"/>
      <c r="AE134" s="64"/>
      <c r="AF134" s="64"/>
    </row>
    <row r="135" spans="1:32" ht="51" customHeight="1" x14ac:dyDescent="0.2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68"/>
      <c r="L135" s="68"/>
      <c r="M135" s="68" t="str">
        <f ca="1">IFERROR(VLOOKUP(C135,[0]!MagDepose,2,0),"")</f>
        <v/>
      </c>
      <c r="N135" s="93"/>
      <c r="O135" s="65"/>
      <c r="P135" s="65"/>
      <c r="Q135" s="64"/>
      <c r="R135" s="64"/>
      <c r="S135" s="64"/>
      <c r="T135" s="64"/>
      <c r="U135" s="64"/>
      <c r="V135" s="64"/>
      <c r="W135" s="64"/>
      <c r="Z135" s="64"/>
      <c r="AA135" s="64"/>
      <c r="AB135" s="64"/>
      <c r="AC135" s="64"/>
      <c r="AD135" s="64"/>
      <c r="AE135" s="64"/>
      <c r="AF135" s="64"/>
    </row>
    <row r="136" spans="1:32" ht="51" customHeight="1" x14ac:dyDescent="0.2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68"/>
      <c r="L136" s="68"/>
      <c r="M136" s="68" t="str">
        <f ca="1">IFERROR(VLOOKUP(C136,[0]!MagDepose,2,0),"")</f>
        <v/>
      </c>
      <c r="N136" s="93"/>
      <c r="O136" s="65"/>
      <c r="P136" s="65"/>
      <c r="Q136" s="64"/>
      <c r="R136" s="64"/>
      <c r="S136" s="64"/>
      <c r="T136" s="64"/>
      <c r="U136" s="64"/>
      <c r="V136" s="64"/>
      <c r="W136" s="64"/>
      <c r="Z136" s="64"/>
      <c r="AA136" s="64"/>
      <c r="AB136" s="64"/>
      <c r="AC136" s="64"/>
      <c r="AD136" s="64"/>
      <c r="AE136" s="64"/>
      <c r="AF136" s="64"/>
    </row>
    <row r="137" spans="1:32" ht="51" customHeight="1" x14ac:dyDescent="0.2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68"/>
      <c r="L137" s="68"/>
      <c r="M137" s="68" t="str">
        <f ca="1">IFERROR(VLOOKUP(C137,[0]!MagDepose,2,0),"")</f>
        <v/>
      </c>
      <c r="N137" s="93"/>
      <c r="O137" s="65"/>
      <c r="P137" s="65"/>
      <c r="Q137" s="64"/>
      <c r="R137" s="64"/>
      <c r="S137" s="64"/>
      <c r="T137" s="64"/>
      <c r="U137" s="64"/>
      <c r="V137" s="64"/>
      <c r="W137" s="64"/>
      <c r="Z137" s="64"/>
      <c r="AA137" s="64"/>
      <c r="AB137" s="64"/>
      <c r="AC137" s="64"/>
      <c r="AD137" s="64"/>
      <c r="AE137" s="64"/>
      <c r="AF137" s="64"/>
    </row>
    <row r="138" spans="1:32" ht="51" customHeight="1" x14ac:dyDescent="0.2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68"/>
      <c r="L138" s="68"/>
      <c r="M138" s="68" t="str">
        <f ca="1">IFERROR(VLOOKUP(C138,[0]!MagDepose,2,0),"")</f>
        <v/>
      </c>
      <c r="N138" s="93"/>
      <c r="O138" s="65"/>
      <c r="P138" s="65"/>
      <c r="Q138" s="64"/>
      <c r="R138" s="64"/>
      <c r="S138" s="64"/>
      <c r="T138" s="64"/>
      <c r="U138" s="64"/>
      <c r="V138" s="64"/>
      <c r="W138" s="64"/>
      <c r="Z138" s="64"/>
      <c r="AA138" s="64"/>
      <c r="AB138" s="64"/>
      <c r="AC138" s="64"/>
      <c r="AD138" s="64"/>
      <c r="AE138" s="64"/>
      <c r="AF138" s="64"/>
    </row>
    <row r="139" spans="1:32" ht="51" customHeight="1" x14ac:dyDescent="0.2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68"/>
      <c r="L139" s="68"/>
      <c r="M139" s="68" t="str">
        <f ca="1">IFERROR(VLOOKUP(C139,[0]!MagDepose,2,0),"")</f>
        <v/>
      </c>
      <c r="N139" s="93"/>
      <c r="O139" s="65"/>
      <c r="P139" s="65"/>
      <c r="Q139" s="64"/>
      <c r="R139" s="64"/>
      <c r="S139" s="64"/>
      <c r="T139" s="64"/>
      <c r="U139" s="64"/>
      <c r="V139" s="64"/>
      <c r="W139" s="64"/>
      <c r="Z139" s="64"/>
      <c r="AA139" s="64"/>
      <c r="AB139" s="64"/>
      <c r="AC139" s="64"/>
      <c r="AD139" s="64"/>
      <c r="AE139" s="64"/>
      <c r="AF139" s="64"/>
    </row>
    <row r="140" spans="1:32" ht="38.25" customHeight="1" x14ac:dyDescent="0.2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68"/>
      <c r="L140" s="68"/>
      <c r="M140" s="68" t="str">
        <f ca="1">IFERROR(VLOOKUP(C140,[0]!MagDepose,2,0),"")</f>
        <v/>
      </c>
      <c r="N140" s="93"/>
      <c r="O140" s="65"/>
      <c r="P140" s="65"/>
      <c r="Q140" s="64"/>
      <c r="R140" s="64"/>
      <c r="S140" s="64"/>
      <c r="T140" s="64"/>
      <c r="U140" s="64"/>
      <c r="V140" s="64"/>
      <c r="W140" s="64"/>
      <c r="Z140" s="64"/>
      <c r="AA140" s="64"/>
      <c r="AB140" s="64"/>
      <c r="AC140" s="64"/>
      <c r="AD140" s="64"/>
      <c r="AE140" s="64"/>
      <c r="AF140" s="64"/>
    </row>
    <row r="141" spans="1:32" ht="38.25" customHeight="1" x14ac:dyDescent="0.2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68"/>
      <c r="L141" s="68"/>
      <c r="M141" s="68" t="str">
        <f ca="1">IFERROR(VLOOKUP(C141,[0]!MagDepose,2,0),"")</f>
        <v/>
      </c>
      <c r="N141" s="93"/>
      <c r="O141" s="65"/>
      <c r="P141" s="65"/>
      <c r="Q141" s="64"/>
      <c r="R141" s="64"/>
      <c r="S141" s="64"/>
      <c r="T141" s="64"/>
      <c r="U141" s="64"/>
      <c r="V141" s="64"/>
      <c r="W141" s="64"/>
      <c r="Z141" s="64"/>
      <c r="AA141" s="64"/>
      <c r="AB141" s="64"/>
      <c r="AC141" s="64"/>
      <c r="AD141" s="64"/>
      <c r="AE141" s="64"/>
      <c r="AF141" s="64"/>
    </row>
    <row r="142" spans="1:32" ht="38.25" customHeight="1" x14ac:dyDescent="0.2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68"/>
      <c r="L142" s="68"/>
      <c r="M142" s="68" t="str">
        <f ca="1">IFERROR(VLOOKUP(C142,[0]!MagDepose,2,0),"")</f>
        <v/>
      </c>
      <c r="N142" s="93"/>
      <c r="O142" s="65"/>
      <c r="P142" s="65"/>
      <c r="Q142" s="64"/>
      <c r="R142" s="64"/>
      <c r="S142" s="64"/>
      <c r="T142" s="64"/>
      <c r="U142" s="64"/>
      <c r="V142" s="64"/>
      <c r="W142" s="64"/>
      <c r="Z142" s="64"/>
      <c r="AA142" s="64"/>
      <c r="AB142" s="64"/>
      <c r="AC142" s="64"/>
      <c r="AD142" s="64"/>
      <c r="AE142" s="64"/>
      <c r="AF142" s="64"/>
    </row>
    <row r="143" spans="1:32" ht="38.25" customHeight="1" x14ac:dyDescent="0.2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68"/>
      <c r="L143" s="68"/>
      <c r="M143" s="68" t="str">
        <f ca="1">IFERROR(VLOOKUP(C143,[0]!MagDepose,2,0),"")</f>
        <v/>
      </c>
      <c r="N143" s="93"/>
      <c r="O143" s="65"/>
      <c r="P143" s="65"/>
      <c r="Q143" s="64"/>
      <c r="R143" s="64"/>
      <c r="S143" s="64"/>
      <c r="T143" s="64"/>
      <c r="U143" s="64"/>
      <c r="V143" s="64"/>
      <c r="W143" s="64"/>
      <c r="Z143" s="64"/>
      <c r="AA143" s="64"/>
      <c r="AB143" s="64"/>
      <c r="AC143" s="64"/>
      <c r="AD143" s="64"/>
      <c r="AE143" s="64"/>
      <c r="AF143" s="64"/>
    </row>
    <row r="144" spans="1:32" ht="38.25" customHeight="1" x14ac:dyDescent="0.2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68"/>
      <c r="L144" s="68"/>
      <c r="M144" s="68" t="str">
        <f ca="1">IFERROR(VLOOKUP(C144,[0]!MagDepose,2,0),"")</f>
        <v/>
      </c>
      <c r="N144" s="93"/>
      <c r="O144" s="65"/>
      <c r="P144" s="65"/>
      <c r="Q144" s="64"/>
      <c r="R144" s="64"/>
      <c r="S144" s="64"/>
      <c r="T144" s="64"/>
      <c r="U144" s="64"/>
      <c r="V144" s="64"/>
      <c r="W144" s="64"/>
      <c r="Z144" s="64"/>
      <c r="AA144" s="64"/>
      <c r="AB144" s="64"/>
      <c r="AC144" s="64"/>
      <c r="AD144" s="64"/>
      <c r="AE144" s="64"/>
      <c r="AF144" s="64"/>
    </row>
    <row r="145" spans="1:32" x14ac:dyDescent="0.2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68"/>
      <c r="L145" s="68"/>
      <c r="M145" s="68" t="str">
        <f ca="1">IFERROR(VLOOKUP(C145,[0]!MagDepose,2,0),"")</f>
        <v/>
      </c>
      <c r="N145" s="93"/>
      <c r="O145" s="65"/>
      <c r="P145" s="65"/>
      <c r="Q145" s="64"/>
      <c r="R145" s="64"/>
      <c r="S145" s="64"/>
      <c r="T145" s="64"/>
      <c r="U145" s="64"/>
      <c r="V145" s="64"/>
      <c r="W145" s="64"/>
      <c r="Z145" s="64"/>
      <c r="AA145" s="64"/>
      <c r="AB145" s="64"/>
      <c r="AC145" s="64"/>
      <c r="AD145" s="64"/>
      <c r="AE145" s="64"/>
      <c r="AF145" s="64"/>
    </row>
    <row r="146" spans="1:32" x14ac:dyDescent="0.2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68"/>
      <c r="L146" s="68"/>
      <c r="M146" s="68" t="str">
        <f ca="1">IFERROR(VLOOKUP(C146,[0]!MagDepose,2,0),"")</f>
        <v/>
      </c>
      <c r="N146" s="93"/>
      <c r="O146" s="65"/>
      <c r="P146" s="65"/>
      <c r="Q146" s="64"/>
      <c r="R146" s="64"/>
      <c r="S146" s="64"/>
      <c r="T146" s="64"/>
      <c r="U146" s="64"/>
      <c r="V146" s="64"/>
      <c r="W146" s="64"/>
      <c r="Z146" s="64"/>
      <c r="AA146" s="64"/>
      <c r="AB146" s="64"/>
      <c r="AC146" s="64"/>
      <c r="AD146" s="64"/>
      <c r="AE146" s="64"/>
      <c r="AF146" s="64"/>
    </row>
    <row r="147" spans="1:32" x14ac:dyDescent="0.2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68"/>
      <c r="L147" s="68"/>
      <c r="M147" s="68" t="str">
        <f ca="1">IFERROR(VLOOKUP(C147,[0]!MagDepose,2,0),"")</f>
        <v/>
      </c>
      <c r="N147" s="93"/>
      <c r="O147" s="65"/>
      <c r="P147" s="65"/>
      <c r="Q147" s="64"/>
      <c r="R147" s="64"/>
      <c r="S147" s="64"/>
      <c r="T147" s="64"/>
      <c r="U147" s="64"/>
      <c r="V147" s="64"/>
      <c r="W147" s="64"/>
      <c r="Z147" s="64"/>
      <c r="AA147" s="64"/>
      <c r="AB147" s="64"/>
      <c r="AC147" s="64"/>
      <c r="AD147" s="64"/>
      <c r="AE147" s="64"/>
      <c r="AF147" s="64"/>
    </row>
    <row r="148" spans="1:32" x14ac:dyDescent="0.2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68"/>
      <c r="L148" s="68"/>
      <c r="M148" s="68" t="str">
        <f ca="1">IFERROR(VLOOKUP(C148,[0]!MagDepose,2,0),"")</f>
        <v/>
      </c>
      <c r="N148" s="93"/>
      <c r="O148" s="65"/>
      <c r="P148" s="65"/>
      <c r="Q148" s="64"/>
      <c r="R148" s="64"/>
      <c r="S148" s="64"/>
      <c r="T148" s="64"/>
      <c r="U148" s="64"/>
      <c r="V148" s="64"/>
      <c r="W148" s="64"/>
      <c r="Z148" s="64"/>
      <c r="AA148" s="64"/>
      <c r="AB148" s="64"/>
      <c r="AC148" s="64"/>
      <c r="AD148" s="64"/>
      <c r="AE148" s="64"/>
      <c r="AF148" s="64"/>
    </row>
    <row r="149" spans="1:32" x14ac:dyDescent="0.2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68"/>
      <c r="L149" s="68"/>
      <c r="M149" s="68" t="str">
        <f ca="1">IFERROR(VLOOKUP(C149,[0]!MagDepose,2,0),"")</f>
        <v/>
      </c>
      <c r="N149" s="93"/>
      <c r="O149" s="65"/>
      <c r="P149" s="65"/>
      <c r="Q149" s="64"/>
      <c r="R149" s="64"/>
      <c r="S149" s="64"/>
      <c r="T149" s="64"/>
      <c r="U149" s="64"/>
      <c r="V149" s="64"/>
      <c r="W149" s="64"/>
      <c r="Z149" s="64"/>
      <c r="AA149" s="64"/>
      <c r="AB149" s="64"/>
      <c r="AC149" s="64"/>
      <c r="AD149" s="64"/>
      <c r="AE149" s="64"/>
      <c r="AF149" s="64"/>
    </row>
    <row r="150" spans="1:32" x14ac:dyDescent="0.2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68"/>
      <c r="L150" s="68"/>
      <c r="M150" s="68" t="str">
        <f ca="1">IFERROR(VLOOKUP(C150,[0]!MagDepose,2,0),"")</f>
        <v/>
      </c>
      <c r="N150" s="93"/>
      <c r="O150" s="65"/>
      <c r="P150" s="65"/>
      <c r="Q150" s="64"/>
      <c r="R150" s="64"/>
      <c r="S150" s="64"/>
      <c r="T150" s="64"/>
      <c r="U150" s="64"/>
      <c r="V150" s="64"/>
      <c r="W150" s="64"/>
      <c r="Z150" s="64"/>
      <c r="AA150" s="64"/>
      <c r="AB150" s="64"/>
      <c r="AC150" s="64"/>
      <c r="AD150" s="64"/>
      <c r="AE150" s="64"/>
      <c r="AF150" s="64"/>
    </row>
    <row r="151" spans="1:32" x14ac:dyDescent="0.2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68"/>
      <c r="L151" s="68"/>
      <c r="M151" s="68" t="str">
        <f ca="1">IFERROR(VLOOKUP(C151,[0]!MagDepose,2,0),"")</f>
        <v/>
      </c>
      <c r="N151" s="93"/>
      <c r="O151" s="65"/>
      <c r="P151" s="65"/>
      <c r="Q151" s="64"/>
      <c r="R151" s="64"/>
      <c r="S151" s="64"/>
      <c r="T151" s="64"/>
      <c r="U151" s="64"/>
      <c r="V151" s="64"/>
      <c r="W151" s="64"/>
      <c r="Z151" s="64"/>
      <c r="AA151" s="64"/>
      <c r="AB151" s="64"/>
      <c r="AC151" s="64"/>
      <c r="AD151" s="64"/>
      <c r="AE151" s="64"/>
      <c r="AF151" s="64"/>
    </row>
    <row r="152" spans="1:32" x14ac:dyDescent="0.2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68"/>
      <c r="L152" s="68"/>
      <c r="M152" s="68" t="str">
        <f ca="1">IFERROR(VLOOKUP(C152,[0]!MagDepose,2,0),"")</f>
        <v/>
      </c>
      <c r="N152" s="93"/>
      <c r="O152" s="65"/>
      <c r="P152" s="65"/>
      <c r="Q152" s="64"/>
      <c r="R152" s="64"/>
      <c r="S152" s="64"/>
      <c r="T152" s="64"/>
      <c r="U152" s="64"/>
      <c r="V152" s="64"/>
      <c r="W152" s="64"/>
      <c r="Z152" s="64"/>
      <c r="AA152" s="64"/>
      <c r="AB152" s="64"/>
      <c r="AC152" s="64"/>
      <c r="AD152" s="64"/>
      <c r="AE152" s="64"/>
      <c r="AF152" s="64"/>
    </row>
    <row r="153" spans="1:32" x14ac:dyDescent="0.2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68"/>
      <c r="L153" s="68"/>
      <c r="M153" s="68" t="str">
        <f ca="1">IFERROR(VLOOKUP(C153,[0]!MagDepose,2,0),"")</f>
        <v/>
      </c>
      <c r="N153" s="93"/>
      <c r="O153" s="65"/>
      <c r="P153" s="65"/>
      <c r="Q153" s="64"/>
      <c r="R153" s="64"/>
      <c r="S153" s="64"/>
      <c r="T153" s="64"/>
      <c r="U153" s="64"/>
      <c r="V153" s="64"/>
      <c r="W153" s="64"/>
      <c r="Z153" s="64"/>
      <c r="AA153" s="64"/>
      <c r="AB153" s="64"/>
      <c r="AC153" s="64"/>
      <c r="AD153" s="64"/>
      <c r="AE153" s="64"/>
      <c r="AF153" s="64"/>
    </row>
    <row r="154" spans="1:32" x14ac:dyDescent="0.2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68"/>
      <c r="L154" s="68"/>
      <c r="M154" s="68" t="str">
        <f ca="1">IFERROR(VLOOKUP(C154,[0]!MagDepose,2,0),"")</f>
        <v/>
      </c>
      <c r="N154" s="93"/>
      <c r="O154" s="65"/>
      <c r="P154" s="65"/>
      <c r="Q154" s="64"/>
      <c r="R154" s="64"/>
      <c r="S154" s="64"/>
      <c r="T154" s="64"/>
      <c r="U154" s="64"/>
      <c r="V154" s="64"/>
      <c r="W154" s="64"/>
      <c r="Z154" s="64"/>
      <c r="AA154" s="64"/>
      <c r="AB154" s="64"/>
      <c r="AC154" s="64"/>
      <c r="AD154" s="64"/>
      <c r="AE154" s="64"/>
      <c r="AF154" s="64"/>
    </row>
    <row r="155" spans="1:32" x14ac:dyDescent="0.2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68"/>
      <c r="L155" s="68"/>
      <c r="M155" s="68" t="str">
        <f ca="1">IFERROR(VLOOKUP(C155,[0]!MagDepose,2,0),"")</f>
        <v/>
      </c>
      <c r="N155" s="93"/>
      <c r="O155" s="65"/>
      <c r="P155" s="65"/>
      <c r="Q155" s="64"/>
      <c r="R155" s="64"/>
      <c r="S155" s="64"/>
      <c r="T155" s="64"/>
      <c r="U155" s="64"/>
      <c r="V155" s="64"/>
      <c r="W155" s="64"/>
      <c r="Z155" s="64"/>
      <c r="AA155" s="64"/>
      <c r="AB155" s="64"/>
      <c r="AC155" s="64"/>
      <c r="AD155" s="64"/>
      <c r="AE155" s="64"/>
      <c r="AF155" s="64"/>
    </row>
    <row r="156" spans="1:32" x14ac:dyDescent="0.2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68"/>
      <c r="L156" s="68"/>
      <c r="M156" s="68" t="str">
        <f ca="1">IFERROR(VLOOKUP(C156,[0]!MagDepose,2,0),"")</f>
        <v/>
      </c>
      <c r="N156" s="93"/>
      <c r="O156" s="65"/>
      <c r="P156" s="65"/>
      <c r="Q156" s="64"/>
      <c r="R156" s="64"/>
      <c r="S156" s="64"/>
      <c r="T156" s="64"/>
      <c r="U156" s="64"/>
      <c r="V156" s="64"/>
      <c r="W156" s="64"/>
      <c r="Z156" s="64"/>
      <c r="AA156" s="64"/>
      <c r="AB156" s="64"/>
      <c r="AC156" s="64"/>
      <c r="AD156" s="64"/>
      <c r="AE156" s="64"/>
      <c r="AF156" s="64"/>
    </row>
    <row r="157" spans="1:32" ht="38.25" customHeight="1" x14ac:dyDescent="0.2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68"/>
      <c r="L157" s="68"/>
      <c r="M157" s="68" t="str">
        <f ca="1">IFERROR(VLOOKUP(C157,[0]!MagDepose,2,0),"")</f>
        <v/>
      </c>
      <c r="N157" s="93"/>
      <c r="O157" s="65"/>
      <c r="P157" s="65"/>
      <c r="Q157" s="64"/>
      <c r="R157" s="64"/>
      <c r="S157" s="64"/>
      <c r="T157" s="64"/>
      <c r="U157" s="64"/>
      <c r="V157" s="64"/>
      <c r="W157" s="64"/>
      <c r="Z157" s="64"/>
      <c r="AA157" s="64"/>
      <c r="AB157" s="64"/>
      <c r="AC157" s="64"/>
      <c r="AD157" s="64"/>
      <c r="AE157" s="64"/>
      <c r="AF157" s="64"/>
    </row>
    <row r="158" spans="1:32" ht="38.25" customHeight="1" x14ac:dyDescent="0.2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68"/>
      <c r="L158" s="68"/>
      <c r="M158" s="68" t="str">
        <f ca="1">IFERROR(VLOOKUP(C158,[0]!MagDepose,2,0),"")</f>
        <v/>
      </c>
      <c r="N158" s="93"/>
      <c r="O158" s="65"/>
      <c r="P158" s="65"/>
      <c r="Q158" s="64"/>
      <c r="R158" s="64"/>
      <c r="S158" s="64"/>
      <c r="T158" s="64"/>
      <c r="U158" s="64"/>
      <c r="V158" s="64"/>
      <c r="W158" s="64"/>
      <c r="Z158" s="64"/>
      <c r="AA158" s="64"/>
      <c r="AB158" s="64"/>
      <c r="AC158" s="64"/>
      <c r="AD158" s="64"/>
      <c r="AE158" s="64"/>
      <c r="AF158" s="64"/>
    </row>
    <row r="159" spans="1:32" ht="38.25" customHeight="1" x14ac:dyDescent="0.2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68"/>
      <c r="L159" s="68"/>
      <c r="M159" s="68" t="str">
        <f ca="1">IFERROR(VLOOKUP(C159,[0]!MagDepose,2,0),"")</f>
        <v/>
      </c>
      <c r="N159" s="93"/>
      <c r="O159" s="65"/>
      <c r="P159" s="65"/>
      <c r="Q159" s="64"/>
      <c r="R159" s="64"/>
      <c r="S159" s="64"/>
      <c r="T159" s="64"/>
      <c r="U159" s="64"/>
      <c r="V159" s="64"/>
      <c r="W159" s="64"/>
      <c r="Z159" s="64"/>
      <c r="AA159" s="64"/>
      <c r="AB159" s="64"/>
      <c r="AC159" s="64"/>
      <c r="AD159" s="64"/>
      <c r="AE159" s="64"/>
      <c r="AF159" s="64"/>
    </row>
    <row r="160" spans="1:32" ht="38.25" customHeight="1" x14ac:dyDescent="0.2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68"/>
      <c r="L160" s="68"/>
      <c r="M160" s="68" t="str">
        <f ca="1">IFERROR(VLOOKUP(C160,[0]!MagDepose,2,0),"")</f>
        <v/>
      </c>
      <c r="N160" s="93"/>
      <c r="O160" s="65"/>
      <c r="P160" s="65"/>
      <c r="Q160" s="64"/>
      <c r="R160" s="64"/>
      <c r="S160" s="64"/>
      <c r="T160" s="64"/>
      <c r="U160" s="64"/>
      <c r="V160" s="64"/>
      <c r="W160" s="64"/>
      <c r="Z160" s="64"/>
      <c r="AA160" s="64"/>
      <c r="AB160" s="64"/>
      <c r="AC160" s="64"/>
      <c r="AD160" s="64"/>
      <c r="AE160" s="64"/>
      <c r="AF160" s="64"/>
    </row>
    <row r="161" spans="1:32" ht="38.25" customHeight="1" x14ac:dyDescent="0.2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68"/>
      <c r="L161" s="68"/>
      <c r="M161" s="68" t="str">
        <f ca="1">IFERROR(VLOOKUP(C161,[0]!MagDepose,2,0),"")</f>
        <v/>
      </c>
      <c r="N161" s="93"/>
      <c r="O161" s="65"/>
      <c r="P161" s="65"/>
      <c r="Q161" s="64"/>
      <c r="R161" s="64"/>
      <c r="S161" s="64"/>
      <c r="T161" s="64"/>
      <c r="U161" s="64"/>
      <c r="V161" s="64"/>
      <c r="W161" s="64"/>
      <c r="Z161" s="64"/>
      <c r="AA161" s="64"/>
      <c r="AB161" s="64"/>
      <c r="AC161" s="64"/>
      <c r="AD161" s="64"/>
      <c r="AE161" s="64"/>
      <c r="AF161" s="64"/>
    </row>
    <row r="162" spans="1:32" ht="38.25" customHeight="1" x14ac:dyDescent="0.2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68"/>
      <c r="L162" s="68"/>
      <c r="M162" s="68" t="str">
        <f ca="1">IFERROR(VLOOKUP(C162,[0]!MagDepose,2,0),"")</f>
        <v/>
      </c>
      <c r="N162" s="93"/>
      <c r="O162" s="65"/>
      <c r="P162" s="65"/>
      <c r="Q162" s="64"/>
      <c r="R162" s="64"/>
      <c r="S162" s="64"/>
      <c r="T162" s="64"/>
      <c r="U162" s="64"/>
      <c r="V162" s="64"/>
      <c r="W162" s="64"/>
      <c r="Z162" s="64"/>
      <c r="AA162" s="64"/>
      <c r="AB162" s="64"/>
      <c r="AC162" s="64"/>
      <c r="AD162" s="64"/>
      <c r="AE162" s="64"/>
      <c r="AF162" s="64"/>
    </row>
    <row r="163" spans="1:32" ht="38.25" customHeight="1" x14ac:dyDescent="0.2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68"/>
      <c r="L163" s="68"/>
      <c r="M163" s="68" t="str">
        <f ca="1">IFERROR(VLOOKUP(C163,[0]!MagDepose,2,0),"")</f>
        <v/>
      </c>
      <c r="N163" s="93"/>
      <c r="O163" s="65"/>
      <c r="P163" s="65"/>
      <c r="Q163" s="64"/>
      <c r="R163" s="64"/>
      <c r="S163" s="64"/>
      <c r="T163" s="64"/>
      <c r="U163" s="64"/>
      <c r="V163" s="64"/>
      <c r="W163" s="64"/>
      <c r="Z163" s="64"/>
      <c r="AA163" s="64"/>
      <c r="AB163" s="64"/>
      <c r="AC163" s="64"/>
      <c r="AD163" s="64"/>
      <c r="AE163" s="64"/>
      <c r="AF163" s="64"/>
    </row>
    <row r="164" spans="1:32" ht="38.25" customHeight="1" x14ac:dyDescent="0.2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68"/>
      <c r="L164" s="68"/>
      <c r="M164" s="68" t="str">
        <f ca="1">IFERROR(VLOOKUP(C164,[0]!MagDepose,2,0),"")</f>
        <v/>
      </c>
      <c r="N164" s="93"/>
      <c r="O164" s="65"/>
      <c r="P164" s="65"/>
      <c r="Q164" s="64"/>
      <c r="R164" s="64"/>
      <c r="S164" s="64"/>
      <c r="T164" s="64"/>
      <c r="U164" s="64"/>
      <c r="V164" s="64"/>
      <c r="W164" s="64"/>
      <c r="Z164" s="64"/>
      <c r="AA164" s="64"/>
      <c r="AB164" s="64"/>
      <c r="AC164" s="64"/>
      <c r="AD164" s="64"/>
      <c r="AE164" s="64"/>
      <c r="AF164" s="64"/>
    </row>
    <row r="165" spans="1:32" ht="38.25" customHeight="1" x14ac:dyDescent="0.2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68"/>
      <c r="L165" s="68"/>
      <c r="M165" s="68" t="str">
        <f ca="1">IFERROR(VLOOKUP(C165,[0]!MagDepose,2,0),"")</f>
        <v/>
      </c>
      <c r="N165" s="93"/>
      <c r="O165" s="65"/>
      <c r="P165" s="65"/>
      <c r="Q165" s="64"/>
      <c r="R165" s="64"/>
      <c r="S165" s="64"/>
      <c r="T165" s="64"/>
      <c r="U165" s="64"/>
      <c r="V165" s="64"/>
      <c r="W165" s="64"/>
      <c r="Z165" s="64"/>
      <c r="AA165" s="64"/>
      <c r="AB165" s="64"/>
      <c r="AC165" s="64"/>
      <c r="AD165" s="64"/>
      <c r="AE165" s="64"/>
      <c r="AF165" s="64"/>
    </row>
    <row r="166" spans="1:32" ht="38.25" customHeight="1" x14ac:dyDescent="0.2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68"/>
      <c r="L166" s="68"/>
      <c r="M166" s="68" t="str">
        <f ca="1">IFERROR(VLOOKUP(C166,[0]!MagDepose,2,0),"")</f>
        <v/>
      </c>
      <c r="N166" s="93"/>
      <c r="O166" s="65"/>
      <c r="P166" s="65"/>
      <c r="Q166" s="64"/>
      <c r="R166" s="64"/>
      <c r="S166" s="64"/>
      <c r="T166" s="64"/>
      <c r="U166" s="64"/>
      <c r="V166" s="64"/>
      <c r="W166" s="64"/>
      <c r="Z166" s="64"/>
      <c r="AA166" s="64"/>
      <c r="AB166" s="64"/>
      <c r="AC166" s="64"/>
      <c r="AD166" s="64"/>
      <c r="AE166" s="64"/>
      <c r="AF166" s="64"/>
    </row>
    <row r="167" spans="1:32" ht="38.25" customHeight="1" x14ac:dyDescent="0.2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68"/>
      <c r="L167" s="68"/>
      <c r="M167" s="68" t="str">
        <f ca="1">IFERROR(VLOOKUP(C167,[0]!MagDepose,2,0),"")</f>
        <v/>
      </c>
      <c r="N167" s="93"/>
      <c r="O167" s="65"/>
      <c r="P167" s="65"/>
      <c r="Q167" s="64"/>
      <c r="R167" s="64"/>
      <c r="S167" s="64"/>
      <c r="T167" s="64"/>
      <c r="U167" s="64"/>
      <c r="V167" s="64"/>
      <c r="W167" s="64"/>
      <c r="Z167" s="64"/>
      <c r="AA167" s="64"/>
      <c r="AB167" s="64"/>
      <c r="AC167" s="64"/>
      <c r="AD167" s="64"/>
      <c r="AE167" s="64"/>
      <c r="AF167" s="64"/>
    </row>
    <row r="168" spans="1:32" ht="38.25" customHeight="1" x14ac:dyDescent="0.2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68"/>
      <c r="L168" s="68"/>
      <c r="M168" s="68" t="str">
        <f ca="1">IFERROR(VLOOKUP(C168,[0]!MagDepose,2,0),"")</f>
        <v/>
      </c>
      <c r="N168" s="93"/>
      <c r="O168" s="65"/>
      <c r="P168" s="65"/>
      <c r="Q168" s="64"/>
      <c r="R168" s="64"/>
      <c r="S168" s="64"/>
      <c r="T168" s="64"/>
      <c r="U168" s="64"/>
      <c r="V168" s="64"/>
      <c r="W168" s="64"/>
      <c r="Z168" s="64"/>
      <c r="AA168" s="64"/>
      <c r="AB168" s="64"/>
      <c r="AC168" s="64"/>
      <c r="AD168" s="64"/>
      <c r="AE168" s="64"/>
      <c r="AF168" s="64"/>
    </row>
    <row r="169" spans="1:32" ht="38.25" customHeight="1" x14ac:dyDescent="0.2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68"/>
      <c r="L169" s="68"/>
      <c r="M169" s="68" t="str">
        <f ca="1">IFERROR(VLOOKUP(C169,[0]!MagDepose,2,0),"")</f>
        <v/>
      </c>
      <c r="N169" s="93"/>
      <c r="O169" s="65"/>
      <c r="P169" s="65"/>
      <c r="Q169" s="64"/>
      <c r="R169" s="64"/>
      <c r="S169" s="64"/>
      <c r="T169" s="64"/>
      <c r="U169" s="64"/>
      <c r="V169" s="64"/>
      <c r="W169" s="64"/>
      <c r="Z169" s="64"/>
      <c r="AA169" s="64"/>
      <c r="AB169" s="64"/>
      <c r="AC169" s="64"/>
      <c r="AD169" s="64"/>
      <c r="AE169" s="64"/>
      <c r="AF169" s="64"/>
    </row>
    <row r="170" spans="1:32" ht="38.25" customHeight="1" x14ac:dyDescent="0.2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68"/>
      <c r="L170" s="68"/>
      <c r="M170" s="68" t="str">
        <f ca="1">IFERROR(VLOOKUP(C170,[0]!MagDepose,2,0),"")</f>
        <v/>
      </c>
      <c r="N170" s="93"/>
      <c r="O170" s="65"/>
      <c r="P170" s="65"/>
      <c r="Q170" s="64"/>
      <c r="R170" s="64"/>
      <c r="S170" s="64"/>
      <c r="T170" s="64"/>
      <c r="U170" s="64"/>
      <c r="V170" s="64"/>
      <c r="W170" s="64"/>
      <c r="Z170" s="64"/>
      <c r="AA170" s="64"/>
      <c r="AB170" s="64"/>
      <c r="AC170" s="64"/>
      <c r="AD170" s="64"/>
      <c r="AE170" s="64"/>
      <c r="AF170" s="64"/>
    </row>
    <row r="171" spans="1:32" ht="51" customHeight="1" x14ac:dyDescent="0.2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68"/>
      <c r="L171" s="68"/>
      <c r="M171" s="68" t="str">
        <f ca="1">IFERROR(VLOOKUP(C171,[0]!MagDepose,2,0),"")</f>
        <v/>
      </c>
      <c r="N171" s="93"/>
      <c r="O171" s="65"/>
      <c r="P171" s="65"/>
      <c r="Q171" s="64"/>
      <c r="R171" s="64"/>
      <c r="S171" s="64"/>
      <c r="T171" s="64"/>
      <c r="U171" s="64"/>
      <c r="V171" s="64"/>
      <c r="W171" s="64"/>
      <c r="Z171" s="64"/>
      <c r="AA171" s="64"/>
      <c r="AB171" s="64"/>
      <c r="AC171" s="64"/>
      <c r="AD171" s="64"/>
      <c r="AE171" s="64"/>
      <c r="AF171" s="64"/>
    </row>
    <row r="172" spans="1:32" ht="51" customHeight="1" x14ac:dyDescent="0.2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68"/>
      <c r="L172" s="68"/>
      <c r="M172" s="68" t="str">
        <f ca="1">IFERROR(VLOOKUP(C172,[0]!MagDepose,2,0),"")</f>
        <v/>
      </c>
      <c r="N172" s="93"/>
      <c r="O172" s="65"/>
      <c r="P172" s="65"/>
      <c r="Q172" s="64"/>
      <c r="R172" s="64"/>
      <c r="S172" s="64"/>
      <c r="T172" s="64"/>
      <c r="U172" s="64"/>
      <c r="V172" s="64"/>
      <c r="W172" s="64"/>
      <c r="Z172" s="64"/>
      <c r="AA172" s="64"/>
      <c r="AB172" s="64"/>
      <c r="AC172" s="64"/>
      <c r="AD172" s="64"/>
      <c r="AE172" s="64"/>
      <c r="AF172" s="64"/>
    </row>
    <row r="173" spans="1:32" ht="51" customHeight="1" x14ac:dyDescent="0.2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68"/>
      <c r="L173" s="68"/>
      <c r="M173" s="68" t="str">
        <f ca="1">IFERROR(VLOOKUP(C173,[0]!MagDepose,2,0),"")</f>
        <v/>
      </c>
      <c r="N173" s="93"/>
      <c r="O173" s="65"/>
      <c r="P173" s="65"/>
      <c r="Q173" s="64"/>
      <c r="R173" s="64"/>
      <c r="S173" s="64"/>
      <c r="T173" s="64"/>
      <c r="U173" s="64"/>
      <c r="V173" s="64"/>
      <c r="W173" s="64"/>
      <c r="Z173" s="64"/>
      <c r="AA173" s="64"/>
      <c r="AB173" s="64"/>
      <c r="AC173" s="64"/>
      <c r="AD173" s="64"/>
      <c r="AE173" s="64"/>
      <c r="AF173" s="64"/>
    </row>
    <row r="174" spans="1:32" ht="51" customHeight="1" x14ac:dyDescent="0.2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68"/>
      <c r="L174" s="68"/>
      <c r="M174" s="68" t="str">
        <f ca="1">IFERROR(VLOOKUP(C174,[0]!MagDepose,2,0),"")</f>
        <v/>
      </c>
      <c r="N174" s="93"/>
      <c r="O174" s="65"/>
      <c r="P174" s="65"/>
      <c r="Q174" s="64"/>
      <c r="R174" s="64"/>
      <c r="S174" s="64"/>
      <c r="T174" s="64"/>
      <c r="U174" s="64"/>
      <c r="V174" s="64"/>
      <c r="W174" s="64"/>
      <c r="Z174" s="64"/>
      <c r="AA174" s="64"/>
      <c r="AB174" s="64"/>
      <c r="AC174" s="64"/>
      <c r="AD174" s="64"/>
      <c r="AE174" s="64"/>
      <c r="AF174" s="64"/>
    </row>
    <row r="175" spans="1:32" ht="51" customHeight="1" x14ac:dyDescent="0.2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68"/>
      <c r="L175" s="68"/>
      <c r="M175" s="68" t="str">
        <f ca="1">IFERROR(VLOOKUP(C175,[0]!MagDepose,2,0),"")</f>
        <v/>
      </c>
      <c r="N175" s="93"/>
      <c r="O175" s="65"/>
      <c r="P175" s="65"/>
      <c r="Q175" s="64"/>
      <c r="R175" s="64"/>
      <c r="S175" s="64"/>
      <c r="T175" s="64"/>
      <c r="U175" s="64"/>
      <c r="V175" s="64"/>
      <c r="W175" s="64"/>
      <c r="Z175" s="64"/>
      <c r="AA175" s="64"/>
      <c r="AB175" s="64"/>
      <c r="AC175" s="64"/>
      <c r="AD175" s="64"/>
      <c r="AE175" s="64"/>
      <c r="AF175" s="64"/>
    </row>
    <row r="176" spans="1:32" ht="51" customHeight="1" x14ac:dyDescent="0.2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68"/>
      <c r="L176" s="68"/>
      <c r="M176" s="68" t="str">
        <f ca="1">IFERROR(VLOOKUP(C176,[0]!MagDepose,2,0),"")</f>
        <v/>
      </c>
      <c r="N176" s="93"/>
      <c r="O176" s="65"/>
      <c r="P176" s="65"/>
      <c r="Q176" s="64"/>
      <c r="R176" s="64"/>
      <c r="S176" s="64"/>
      <c r="T176" s="64"/>
      <c r="U176" s="64"/>
      <c r="V176" s="64"/>
      <c r="W176" s="64"/>
      <c r="Z176" s="64"/>
      <c r="AA176" s="64"/>
      <c r="AB176" s="64"/>
      <c r="AC176" s="64"/>
      <c r="AD176" s="64"/>
      <c r="AE176" s="64"/>
      <c r="AF176" s="64"/>
    </row>
    <row r="177" spans="1:32" ht="51" customHeight="1" x14ac:dyDescent="0.2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68"/>
      <c r="L177" s="68"/>
      <c r="M177" s="68" t="str">
        <f ca="1">IFERROR(VLOOKUP(C177,[0]!MagDepose,2,0),"")</f>
        <v/>
      </c>
      <c r="N177" s="93"/>
      <c r="O177" s="65"/>
      <c r="P177" s="65"/>
      <c r="Q177" s="64"/>
      <c r="R177" s="64"/>
      <c r="S177" s="64"/>
      <c r="T177" s="64"/>
      <c r="U177" s="64"/>
      <c r="V177" s="64"/>
      <c r="W177" s="64"/>
      <c r="Z177" s="64"/>
      <c r="AA177" s="64"/>
      <c r="AB177" s="64"/>
      <c r="AC177" s="64"/>
      <c r="AD177" s="64"/>
      <c r="AE177" s="64"/>
      <c r="AF177" s="64"/>
    </row>
    <row r="178" spans="1:32" ht="51" customHeight="1" x14ac:dyDescent="0.2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68"/>
      <c r="L178" s="68"/>
      <c r="M178" s="68" t="str">
        <f ca="1">IFERROR(VLOOKUP(C178,[0]!MagDepose,2,0),"")</f>
        <v/>
      </c>
      <c r="N178" s="93"/>
      <c r="O178" s="65"/>
      <c r="P178" s="65"/>
      <c r="Q178" s="64"/>
      <c r="R178" s="64"/>
      <c r="S178" s="64"/>
      <c r="T178" s="64"/>
      <c r="U178" s="64"/>
      <c r="V178" s="64"/>
      <c r="W178" s="64"/>
      <c r="Z178" s="64"/>
      <c r="AA178" s="64"/>
      <c r="AB178" s="64"/>
      <c r="AC178" s="64"/>
      <c r="AD178" s="64"/>
      <c r="AE178" s="64"/>
      <c r="AF178" s="64"/>
    </row>
    <row r="179" spans="1:32" ht="51" customHeight="1" x14ac:dyDescent="0.2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68"/>
      <c r="L179" s="68"/>
      <c r="M179" s="68" t="str">
        <f ca="1">IFERROR(VLOOKUP(C179,[0]!MagDepose,2,0),"")</f>
        <v/>
      </c>
      <c r="N179" s="93"/>
      <c r="O179" s="65"/>
      <c r="P179" s="65"/>
      <c r="Q179" s="64"/>
      <c r="R179" s="64"/>
      <c r="S179" s="64"/>
      <c r="T179" s="64"/>
      <c r="U179" s="64"/>
      <c r="V179" s="64"/>
      <c r="W179" s="64"/>
      <c r="Z179" s="64"/>
      <c r="AA179" s="64"/>
      <c r="AB179" s="64"/>
      <c r="AC179" s="64"/>
      <c r="AD179" s="64"/>
      <c r="AE179" s="64"/>
      <c r="AF179" s="64"/>
    </row>
    <row r="180" spans="1:32" ht="51" customHeight="1" x14ac:dyDescent="0.2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68"/>
      <c r="L180" s="68"/>
      <c r="M180" s="68" t="str">
        <f ca="1">IFERROR(VLOOKUP(C180,[0]!MagDepose,2,0),"")</f>
        <v/>
      </c>
      <c r="N180" s="93"/>
      <c r="O180" s="65"/>
      <c r="P180" s="65"/>
      <c r="Q180" s="64"/>
      <c r="R180" s="64"/>
      <c r="S180" s="64"/>
      <c r="T180" s="64"/>
      <c r="U180" s="64"/>
      <c r="V180" s="64"/>
      <c r="W180" s="64"/>
      <c r="Z180" s="64"/>
      <c r="AA180" s="64"/>
      <c r="AB180" s="64"/>
      <c r="AC180" s="64"/>
      <c r="AD180" s="64"/>
      <c r="AE180" s="64"/>
      <c r="AF180" s="64"/>
    </row>
    <row r="181" spans="1:32" x14ac:dyDescent="0.2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68"/>
      <c r="L181" s="68"/>
      <c r="M181" s="68" t="str">
        <f ca="1">IFERROR(VLOOKUP(C181,[0]!MagDepose,2,0),"")</f>
        <v/>
      </c>
      <c r="N181" s="93"/>
      <c r="O181" s="65"/>
      <c r="P181" s="65"/>
      <c r="Q181" s="64"/>
      <c r="R181" s="64"/>
      <c r="S181" s="64"/>
      <c r="T181" s="64"/>
      <c r="U181" s="64"/>
      <c r="V181" s="64"/>
      <c r="W181" s="64"/>
      <c r="Z181" s="64"/>
      <c r="AA181" s="64"/>
      <c r="AB181" s="64"/>
      <c r="AC181" s="64"/>
      <c r="AD181" s="64"/>
      <c r="AE181" s="64"/>
      <c r="AF181" s="64"/>
    </row>
    <row r="182" spans="1:32" x14ac:dyDescent="0.2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68"/>
      <c r="L182" s="68"/>
      <c r="M182" s="68" t="str">
        <f ca="1">IFERROR(VLOOKUP(C182,[0]!MagDepose,2,0),"")</f>
        <v/>
      </c>
      <c r="N182" s="93"/>
      <c r="O182" s="65"/>
      <c r="P182" s="65"/>
      <c r="Q182" s="64"/>
      <c r="R182" s="64"/>
      <c r="S182" s="64"/>
      <c r="T182" s="64"/>
      <c r="U182" s="64"/>
      <c r="V182" s="64"/>
      <c r="W182" s="64"/>
      <c r="Z182" s="64"/>
      <c r="AA182" s="64"/>
      <c r="AB182" s="64"/>
      <c r="AC182" s="64"/>
      <c r="AD182" s="64"/>
      <c r="AE182" s="64"/>
      <c r="AF182" s="64"/>
    </row>
    <row r="183" spans="1:32" ht="38.25" customHeight="1" x14ac:dyDescent="0.2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68"/>
      <c r="L183" s="68"/>
      <c r="M183" s="68" t="str">
        <f ca="1">IFERROR(VLOOKUP(C183,[0]!MagDepose,2,0),"")</f>
        <v/>
      </c>
      <c r="N183" s="93"/>
      <c r="O183" s="65"/>
      <c r="P183" s="65"/>
      <c r="Q183" s="64"/>
      <c r="R183" s="64"/>
      <c r="S183" s="64"/>
      <c r="T183" s="64"/>
      <c r="U183" s="64"/>
      <c r="V183" s="64"/>
      <c r="W183" s="64"/>
      <c r="Z183" s="64"/>
      <c r="AA183" s="64"/>
      <c r="AB183" s="64"/>
      <c r="AC183" s="64"/>
      <c r="AD183" s="64"/>
      <c r="AE183" s="64"/>
      <c r="AF183" s="64"/>
    </row>
    <row r="184" spans="1:32" ht="38.25" customHeight="1" x14ac:dyDescent="0.2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68"/>
      <c r="L184" s="68"/>
      <c r="M184" s="68" t="str">
        <f ca="1">IFERROR(VLOOKUP(C184,[0]!MagDepose,2,0),"")</f>
        <v/>
      </c>
      <c r="N184" s="93"/>
      <c r="O184" s="65"/>
      <c r="P184" s="65"/>
      <c r="Q184" s="64"/>
      <c r="R184" s="64"/>
      <c r="S184" s="64"/>
      <c r="T184" s="64"/>
      <c r="U184" s="64"/>
      <c r="V184" s="64"/>
      <c r="W184" s="64"/>
      <c r="Z184" s="64"/>
      <c r="AA184" s="64"/>
      <c r="AB184" s="64"/>
      <c r="AC184" s="64"/>
      <c r="AD184" s="64"/>
      <c r="AE184" s="64"/>
      <c r="AF184" s="64"/>
    </row>
    <row r="185" spans="1:32" ht="38.25" customHeight="1" x14ac:dyDescent="0.2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68"/>
      <c r="L185" s="68"/>
      <c r="M185" s="68" t="str">
        <f ca="1">IFERROR(VLOOKUP(C185,[0]!MagDepose,2,0),"")</f>
        <v/>
      </c>
      <c r="N185" s="93"/>
      <c r="O185" s="65"/>
      <c r="P185" s="65"/>
      <c r="Q185" s="64"/>
      <c r="R185" s="64"/>
      <c r="S185" s="64"/>
      <c r="T185" s="64"/>
      <c r="U185" s="64"/>
      <c r="V185" s="64"/>
      <c r="W185" s="64"/>
      <c r="Z185" s="64"/>
      <c r="AA185" s="64"/>
      <c r="AB185" s="64"/>
      <c r="AC185" s="64"/>
      <c r="AD185" s="64"/>
      <c r="AE185" s="64"/>
      <c r="AF185" s="64"/>
    </row>
    <row r="186" spans="1:32" ht="38.25" customHeight="1" x14ac:dyDescent="0.2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68"/>
      <c r="L186" s="68"/>
      <c r="M186" s="68" t="str">
        <f ca="1">IFERROR(VLOOKUP(C186,[0]!MagDepose,2,0),"")</f>
        <v/>
      </c>
      <c r="N186" s="93"/>
      <c r="O186" s="65"/>
      <c r="P186" s="65"/>
      <c r="Q186" s="64"/>
      <c r="R186" s="64"/>
      <c r="S186" s="64"/>
      <c r="T186" s="64"/>
      <c r="U186" s="64"/>
      <c r="V186" s="64"/>
      <c r="W186" s="64"/>
      <c r="Z186" s="64"/>
      <c r="AA186" s="64"/>
      <c r="AB186" s="64"/>
      <c r="AC186" s="64"/>
      <c r="AD186" s="64"/>
      <c r="AE186" s="64"/>
      <c r="AF186" s="64"/>
    </row>
    <row r="187" spans="1:32" ht="38.25" customHeight="1" x14ac:dyDescent="0.2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68"/>
      <c r="L187" s="68"/>
      <c r="M187" s="68" t="str">
        <f ca="1">IFERROR(VLOOKUP(C187,[0]!MagDepose,2,0),"")</f>
        <v/>
      </c>
      <c r="N187" s="93"/>
      <c r="O187" s="65"/>
      <c r="P187" s="65"/>
      <c r="Q187" s="64"/>
      <c r="R187" s="64"/>
      <c r="S187" s="64"/>
      <c r="T187" s="64"/>
      <c r="U187" s="64"/>
      <c r="V187" s="64"/>
      <c r="W187" s="64"/>
      <c r="Z187" s="64"/>
      <c r="AA187" s="64"/>
      <c r="AB187" s="64"/>
      <c r="AC187" s="64"/>
      <c r="AD187" s="64"/>
      <c r="AE187" s="64"/>
      <c r="AF187" s="64"/>
    </row>
    <row r="188" spans="1:32" ht="38.25" customHeight="1" x14ac:dyDescent="0.2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68"/>
      <c r="L188" s="68"/>
      <c r="M188" s="68" t="str">
        <f ca="1">IFERROR(VLOOKUP(C188,[0]!MagDepose,2,0),"")</f>
        <v/>
      </c>
      <c r="N188" s="93"/>
      <c r="O188" s="65"/>
      <c r="P188" s="65"/>
      <c r="Q188" s="64"/>
      <c r="R188" s="64"/>
      <c r="S188" s="64"/>
      <c r="T188" s="64"/>
      <c r="U188" s="64"/>
      <c r="V188" s="64"/>
      <c r="W188" s="64"/>
      <c r="Z188" s="64"/>
      <c r="AA188" s="64"/>
      <c r="AB188" s="64"/>
      <c r="AC188" s="64"/>
      <c r="AD188" s="64"/>
      <c r="AE188" s="64"/>
      <c r="AF188" s="64"/>
    </row>
    <row r="189" spans="1:32" ht="38.25" customHeight="1" x14ac:dyDescent="0.2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68"/>
      <c r="L189" s="68"/>
      <c r="M189" s="68" t="str">
        <f ca="1">IFERROR(VLOOKUP(C189,[0]!MagDepose,2,0),"")</f>
        <v/>
      </c>
      <c r="N189" s="93"/>
      <c r="O189" s="65"/>
      <c r="P189" s="65"/>
      <c r="Q189" s="64"/>
      <c r="R189" s="64"/>
      <c r="S189" s="64"/>
      <c r="T189" s="64"/>
      <c r="U189" s="64"/>
      <c r="V189" s="64"/>
      <c r="W189" s="64"/>
      <c r="Z189" s="64"/>
      <c r="AA189" s="64"/>
      <c r="AB189" s="64"/>
      <c r="AC189" s="64"/>
      <c r="AD189" s="64"/>
      <c r="AE189" s="64"/>
      <c r="AF189" s="64"/>
    </row>
    <row r="190" spans="1:32" ht="38.25" customHeight="1" x14ac:dyDescent="0.2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68"/>
      <c r="L190" s="68"/>
      <c r="M190" s="68" t="str">
        <f ca="1">IFERROR(VLOOKUP(C190,[0]!MagDepose,2,0),"")</f>
        <v/>
      </c>
      <c r="N190" s="93"/>
      <c r="O190" s="65"/>
      <c r="P190" s="65"/>
      <c r="Q190" s="64"/>
      <c r="R190" s="64"/>
      <c r="S190" s="64"/>
      <c r="T190" s="64"/>
      <c r="U190" s="64"/>
      <c r="V190" s="64"/>
      <c r="W190" s="64"/>
      <c r="Z190" s="64"/>
      <c r="AA190" s="64"/>
      <c r="AB190" s="64"/>
      <c r="AC190" s="64"/>
      <c r="AD190" s="64"/>
      <c r="AE190" s="64"/>
      <c r="AF190" s="64"/>
    </row>
    <row r="191" spans="1:32" ht="38.25" customHeight="1" x14ac:dyDescent="0.2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68"/>
      <c r="L191" s="68"/>
      <c r="M191" s="68" t="str">
        <f ca="1">IFERROR(VLOOKUP(C191,[0]!MagDepose,2,0),"")</f>
        <v/>
      </c>
      <c r="N191" s="93"/>
      <c r="O191" s="65"/>
      <c r="P191" s="65"/>
      <c r="Q191" s="64"/>
      <c r="R191" s="64"/>
      <c r="S191" s="64"/>
      <c r="T191" s="64"/>
      <c r="U191" s="64"/>
      <c r="V191" s="64"/>
      <c r="W191" s="64"/>
      <c r="Z191" s="64"/>
      <c r="AA191" s="64"/>
      <c r="AB191" s="64"/>
      <c r="AC191" s="64"/>
      <c r="AD191" s="64"/>
      <c r="AE191" s="64"/>
      <c r="AF191" s="64"/>
    </row>
    <row r="192" spans="1:32" ht="38.25" customHeight="1" x14ac:dyDescent="0.2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68"/>
      <c r="L192" s="68"/>
      <c r="M192" s="68" t="str">
        <f ca="1">IFERROR(VLOOKUP(C192,[0]!MagDepose,2,0),"")</f>
        <v/>
      </c>
      <c r="N192" s="93"/>
      <c r="O192" s="65"/>
      <c r="P192" s="65"/>
      <c r="Q192" s="64"/>
      <c r="R192" s="64"/>
      <c r="S192" s="64"/>
      <c r="T192" s="64"/>
      <c r="U192" s="64"/>
      <c r="V192" s="64"/>
      <c r="W192" s="64"/>
      <c r="Z192" s="64"/>
      <c r="AA192" s="64"/>
      <c r="AB192" s="64"/>
      <c r="AC192" s="64"/>
      <c r="AD192" s="64"/>
      <c r="AE192" s="64"/>
      <c r="AF192" s="64"/>
    </row>
    <row r="193" spans="1:32" ht="38.25" customHeight="1" x14ac:dyDescent="0.2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68"/>
      <c r="L193" s="68"/>
      <c r="M193" s="68" t="str">
        <f ca="1">IFERROR(VLOOKUP(C193,[0]!MagDepose,2,0),"")</f>
        <v/>
      </c>
      <c r="N193" s="93"/>
      <c r="O193" s="65"/>
      <c r="P193" s="65"/>
      <c r="Q193" s="64"/>
      <c r="R193" s="64"/>
      <c r="S193" s="64"/>
      <c r="T193" s="64"/>
      <c r="U193" s="64"/>
      <c r="V193" s="64"/>
      <c r="W193" s="64"/>
      <c r="Z193" s="64"/>
      <c r="AA193" s="64"/>
      <c r="AB193" s="64"/>
      <c r="AC193" s="64"/>
      <c r="AD193" s="64"/>
      <c r="AE193" s="64"/>
      <c r="AF193" s="64"/>
    </row>
    <row r="194" spans="1:32" ht="38.25" customHeight="1" x14ac:dyDescent="0.2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68"/>
      <c r="L194" s="68"/>
      <c r="M194" s="68" t="str">
        <f ca="1">IFERROR(VLOOKUP(C194,[0]!MagDepose,2,0),"")</f>
        <v/>
      </c>
      <c r="N194" s="93"/>
      <c r="O194" s="65"/>
      <c r="P194" s="65"/>
      <c r="Q194" s="64"/>
      <c r="R194" s="64"/>
      <c r="S194" s="64"/>
      <c r="T194" s="64"/>
      <c r="U194" s="64"/>
      <c r="V194" s="64"/>
      <c r="W194" s="64"/>
      <c r="Z194" s="64"/>
      <c r="AA194" s="64"/>
      <c r="AB194" s="64"/>
      <c r="AC194" s="64"/>
      <c r="AD194" s="64"/>
      <c r="AE194" s="64"/>
      <c r="AF194" s="64"/>
    </row>
    <row r="195" spans="1:32" ht="38.25" customHeight="1" x14ac:dyDescent="0.2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68"/>
      <c r="L195" s="68"/>
      <c r="M195" s="68" t="str">
        <f ca="1">IFERROR(VLOOKUP(C195,[0]!MagDepose,2,0),"")</f>
        <v/>
      </c>
      <c r="N195" s="93"/>
      <c r="O195" s="65"/>
      <c r="P195" s="65"/>
      <c r="Q195" s="64"/>
      <c r="R195" s="64"/>
      <c r="S195" s="64"/>
      <c r="T195" s="64"/>
      <c r="U195" s="64"/>
      <c r="V195" s="64"/>
      <c r="W195" s="64"/>
      <c r="Z195" s="64"/>
      <c r="AA195" s="64"/>
      <c r="AB195" s="64"/>
      <c r="AC195" s="64"/>
      <c r="AD195" s="64"/>
      <c r="AE195" s="64"/>
      <c r="AF195" s="64"/>
    </row>
    <row r="196" spans="1:32" x14ac:dyDescent="0.2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68"/>
      <c r="L196" s="68"/>
      <c r="M196" s="68" t="str">
        <f ca="1">IFERROR(VLOOKUP(C196,[0]!MagDepose,2,0),"")</f>
        <v/>
      </c>
      <c r="N196" s="93"/>
      <c r="O196" s="65"/>
      <c r="P196" s="65"/>
      <c r="Q196" s="64"/>
      <c r="R196" s="64"/>
      <c r="S196" s="64"/>
      <c r="T196" s="64"/>
      <c r="U196" s="64"/>
      <c r="V196" s="64"/>
      <c r="W196" s="64"/>
      <c r="Z196" s="64"/>
      <c r="AA196" s="64"/>
      <c r="AB196" s="64"/>
      <c r="AC196" s="64"/>
      <c r="AD196" s="64"/>
      <c r="AE196" s="64"/>
      <c r="AF196" s="64"/>
    </row>
    <row r="197" spans="1:32" ht="38.25" customHeight="1" x14ac:dyDescent="0.2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68"/>
      <c r="L197" s="68"/>
      <c r="M197" s="68" t="str">
        <f ca="1">IFERROR(VLOOKUP(C197,[0]!MagDepose,2,0),"")</f>
        <v/>
      </c>
      <c r="N197" s="93"/>
      <c r="O197" s="65"/>
      <c r="P197" s="65"/>
      <c r="Q197" s="64"/>
      <c r="R197" s="64"/>
      <c r="S197" s="64"/>
      <c r="T197" s="64"/>
      <c r="U197" s="64"/>
      <c r="V197" s="64"/>
      <c r="W197" s="64"/>
      <c r="Z197" s="64"/>
      <c r="AA197" s="64"/>
      <c r="AB197" s="64"/>
      <c r="AC197" s="64"/>
      <c r="AD197" s="64"/>
      <c r="AE197" s="64"/>
      <c r="AF197" s="64"/>
    </row>
    <row r="198" spans="1:32" ht="38.25" customHeight="1" x14ac:dyDescent="0.2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68"/>
      <c r="L198" s="68"/>
      <c r="M198" s="68" t="str">
        <f ca="1">IFERROR(VLOOKUP(C198,[0]!MagDepose,2,0),"")</f>
        <v/>
      </c>
      <c r="N198" s="93"/>
      <c r="O198" s="65"/>
      <c r="P198" s="65"/>
      <c r="Q198" s="64"/>
      <c r="R198" s="64"/>
      <c r="S198" s="64"/>
      <c r="T198" s="64"/>
      <c r="U198" s="64"/>
      <c r="V198" s="64"/>
      <c r="W198" s="64"/>
      <c r="Z198" s="64"/>
      <c r="AA198" s="64"/>
      <c r="AB198" s="64"/>
      <c r="AC198" s="64"/>
      <c r="AD198" s="64"/>
      <c r="AE198" s="64"/>
      <c r="AF198" s="64"/>
    </row>
    <row r="199" spans="1:32" ht="51" customHeight="1" x14ac:dyDescent="0.2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68"/>
      <c r="L199" s="68"/>
      <c r="M199" s="68" t="str">
        <f ca="1">IFERROR(VLOOKUP(C199,[0]!MagDepose,2,0),"")</f>
        <v/>
      </c>
      <c r="N199" s="93"/>
      <c r="O199" s="65"/>
      <c r="P199" s="65"/>
      <c r="Q199" s="64"/>
      <c r="R199" s="64"/>
      <c r="S199" s="64"/>
      <c r="T199" s="64"/>
      <c r="U199" s="64"/>
      <c r="V199" s="64"/>
      <c r="W199" s="64"/>
      <c r="Z199" s="64"/>
      <c r="AA199" s="64"/>
      <c r="AB199" s="64"/>
      <c r="AC199" s="64"/>
      <c r="AD199" s="64"/>
      <c r="AE199" s="64"/>
      <c r="AF199" s="64"/>
    </row>
    <row r="200" spans="1:32" ht="51" customHeight="1" x14ac:dyDescent="0.2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68"/>
      <c r="L200" s="68"/>
      <c r="M200" s="68" t="str">
        <f ca="1">IFERROR(VLOOKUP(C200,[0]!MagDepose,2,0),"")</f>
        <v/>
      </c>
      <c r="N200" s="93"/>
      <c r="O200" s="65"/>
      <c r="P200" s="65"/>
      <c r="Q200" s="64"/>
      <c r="R200" s="64"/>
      <c r="S200" s="64"/>
      <c r="T200" s="64"/>
      <c r="U200" s="64"/>
      <c r="V200" s="64"/>
      <c r="W200" s="64"/>
      <c r="Z200" s="64"/>
      <c r="AA200" s="64"/>
      <c r="AB200" s="64"/>
      <c r="AC200" s="64"/>
      <c r="AD200" s="64"/>
      <c r="AE200" s="64"/>
      <c r="AF200" s="64"/>
    </row>
    <row r="201" spans="1:32" ht="51" customHeight="1" x14ac:dyDescent="0.2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68"/>
      <c r="L201" s="68"/>
      <c r="M201" s="68" t="str">
        <f ca="1">IFERROR(VLOOKUP(C201,[0]!MagDepose,2,0),"")</f>
        <v/>
      </c>
      <c r="N201" s="93"/>
      <c r="O201" s="65"/>
      <c r="P201" s="65"/>
      <c r="Q201" s="64"/>
      <c r="R201" s="64"/>
      <c r="S201" s="64"/>
      <c r="T201" s="64"/>
      <c r="U201" s="64"/>
      <c r="V201" s="64"/>
      <c r="W201" s="64"/>
      <c r="Z201" s="64"/>
      <c r="AA201" s="64"/>
      <c r="AB201" s="64"/>
      <c r="AC201" s="64"/>
      <c r="AD201" s="64"/>
      <c r="AE201" s="64"/>
      <c r="AF201" s="64"/>
    </row>
    <row r="202" spans="1:32" ht="51" customHeight="1" x14ac:dyDescent="0.2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68"/>
      <c r="L202" s="68"/>
      <c r="M202" s="68" t="str">
        <f ca="1">IFERROR(VLOOKUP(C202,[0]!MagDepose,2,0),"")</f>
        <v/>
      </c>
      <c r="N202" s="93"/>
      <c r="O202" s="65"/>
      <c r="P202" s="65"/>
      <c r="Q202" s="64"/>
      <c r="R202" s="64"/>
      <c r="S202" s="64"/>
      <c r="T202" s="64"/>
      <c r="U202" s="64"/>
      <c r="V202" s="64"/>
      <c r="W202" s="64"/>
      <c r="Z202" s="64"/>
      <c r="AA202" s="64"/>
      <c r="AB202" s="64"/>
      <c r="AC202" s="64"/>
      <c r="AD202" s="64"/>
      <c r="AE202" s="64"/>
      <c r="AF202" s="64"/>
    </row>
    <row r="203" spans="1:32" ht="38.25" customHeight="1" x14ac:dyDescent="0.2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68"/>
      <c r="L203" s="68"/>
      <c r="M203" s="68" t="str">
        <f ca="1">IFERROR(VLOOKUP(C203,[0]!MagDepose,2,0),"")</f>
        <v/>
      </c>
      <c r="N203" s="93"/>
      <c r="O203" s="65"/>
      <c r="P203" s="65"/>
      <c r="Q203" s="64"/>
      <c r="R203" s="64"/>
      <c r="S203" s="64"/>
      <c r="T203" s="64"/>
      <c r="U203" s="64"/>
      <c r="V203" s="64"/>
      <c r="W203" s="64"/>
      <c r="Z203" s="64"/>
      <c r="AA203" s="64"/>
      <c r="AB203" s="64"/>
      <c r="AC203" s="64"/>
      <c r="AD203" s="64"/>
      <c r="AE203" s="64"/>
      <c r="AF203" s="64"/>
    </row>
    <row r="204" spans="1:32" ht="38.25" customHeight="1" x14ac:dyDescent="0.2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68"/>
      <c r="L204" s="68"/>
      <c r="M204" s="68" t="str">
        <f ca="1">IFERROR(VLOOKUP(C204,[0]!MagDepose,2,0),"")</f>
        <v/>
      </c>
      <c r="N204" s="93"/>
      <c r="O204" s="65"/>
      <c r="P204" s="65"/>
      <c r="Q204" s="64"/>
      <c r="R204" s="64"/>
      <c r="S204" s="64"/>
      <c r="T204" s="64"/>
      <c r="U204" s="64"/>
      <c r="V204" s="64"/>
      <c r="W204" s="64"/>
      <c r="Z204" s="64"/>
      <c r="AA204" s="64"/>
      <c r="AB204" s="64"/>
      <c r="AC204" s="64"/>
      <c r="AD204" s="64"/>
      <c r="AE204" s="64"/>
      <c r="AF204" s="64"/>
    </row>
    <row r="205" spans="1:32" ht="38.25" customHeight="1" x14ac:dyDescent="0.2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68"/>
      <c r="L205" s="68"/>
      <c r="M205" s="68" t="str">
        <f ca="1">IFERROR(VLOOKUP(C205,[0]!MagDepose,2,0),"")</f>
        <v/>
      </c>
      <c r="N205" s="93"/>
      <c r="O205" s="65"/>
      <c r="P205" s="65"/>
      <c r="Q205" s="64"/>
      <c r="R205" s="64"/>
      <c r="S205" s="64"/>
      <c r="T205" s="64"/>
      <c r="U205" s="64"/>
      <c r="V205" s="64"/>
      <c r="W205" s="64"/>
      <c r="Z205" s="64"/>
      <c r="AA205" s="64"/>
      <c r="AB205" s="64"/>
      <c r="AC205" s="64"/>
      <c r="AD205" s="64"/>
      <c r="AE205" s="64"/>
      <c r="AF205" s="64"/>
    </row>
    <row r="206" spans="1:32" ht="38.25" customHeight="1" x14ac:dyDescent="0.2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68"/>
      <c r="L206" s="68"/>
      <c r="M206" s="68" t="str">
        <f ca="1">IFERROR(VLOOKUP(C206,[0]!MagDepose,2,0),"")</f>
        <v/>
      </c>
      <c r="N206" s="93"/>
      <c r="O206" s="65"/>
      <c r="P206" s="65"/>
      <c r="Q206" s="64"/>
      <c r="R206" s="64"/>
      <c r="S206" s="64"/>
      <c r="T206" s="64"/>
      <c r="U206" s="64"/>
      <c r="V206" s="64"/>
      <c r="W206" s="64"/>
      <c r="Z206" s="64"/>
      <c r="AA206" s="64"/>
      <c r="AB206" s="64"/>
      <c r="AC206" s="64"/>
      <c r="AD206" s="64"/>
      <c r="AE206" s="64"/>
      <c r="AF206" s="64"/>
    </row>
    <row r="207" spans="1:32" ht="38.25" customHeight="1" x14ac:dyDescent="0.2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68"/>
      <c r="L207" s="68"/>
      <c r="M207" s="68" t="str">
        <f ca="1">IFERROR(VLOOKUP(C207,[0]!MagDepose,2,0),"")</f>
        <v/>
      </c>
      <c r="N207" s="93"/>
      <c r="O207" s="65"/>
      <c r="P207" s="65"/>
      <c r="Q207" s="64"/>
      <c r="R207" s="64"/>
      <c r="S207" s="64"/>
      <c r="T207" s="64"/>
      <c r="U207" s="64"/>
      <c r="V207" s="64"/>
      <c r="W207" s="64"/>
      <c r="Z207" s="64"/>
      <c r="AA207" s="64"/>
      <c r="AB207" s="64"/>
      <c r="AC207" s="64"/>
      <c r="AD207" s="64"/>
      <c r="AE207" s="64"/>
      <c r="AF207" s="64"/>
    </row>
    <row r="208" spans="1:32" ht="38.25" customHeight="1" x14ac:dyDescent="0.2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68"/>
      <c r="L208" s="68"/>
      <c r="M208" s="68" t="str">
        <f ca="1">IFERROR(VLOOKUP(C208,[0]!MagDepose,2,0),"")</f>
        <v/>
      </c>
      <c r="N208" s="93"/>
      <c r="O208" s="65"/>
      <c r="P208" s="65"/>
      <c r="Q208" s="64"/>
      <c r="R208" s="64"/>
      <c r="S208" s="64"/>
      <c r="T208" s="64"/>
      <c r="U208" s="64"/>
      <c r="V208" s="64"/>
      <c r="W208" s="64"/>
      <c r="Z208" s="64"/>
      <c r="AA208" s="64"/>
      <c r="AB208" s="64"/>
      <c r="AC208" s="64"/>
      <c r="AD208" s="64"/>
      <c r="AE208" s="64"/>
      <c r="AF208" s="64"/>
    </row>
    <row r="209" spans="1:32" ht="38.25" customHeight="1" x14ac:dyDescent="0.2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68"/>
      <c r="L209" s="68"/>
      <c r="M209" s="68" t="str">
        <f ca="1">IFERROR(VLOOKUP(C209,[0]!MagDepose,2,0),"")</f>
        <v/>
      </c>
      <c r="N209" s="93"/>
      <c r="O209" s="65"/>
      <c r="P209" s="65"/>
      <c r="Q209" s="64"/>
      <c r="R209" s="64"/>
      <c r="S209" s="64"/>
      <c r="T209" s="64"/>
      <c r="U209" s="64"/>
      <c r="V209" s="64"/>
      <c r="W209" s="64"/>
      <c r="Z209" s="64"/>
      <c r="AA209" s="64"/>
      <c r="AB209" s="64"/>
      <c r="AC209" s="64"/>
      <c r="AD209" s="64"/>
      <c r="AE209" s="64"/>
      <c r="AF209" s="64"/>
    </row>
    <row r="210" spans="1:32" ht="38.25" customHeight="1" x14ac:dyDescent="0.2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68"/>
      <c r="L210" s="68"/>
      <c r="M210" s="68" t="str">
        <f ca="1">IFERROR(VLOOKUP(C210,[0]!MagDepose,2,0),"")</f>
        <v/>
      </c>
      <c r="N210" s="93"/>
      <c r="O210" s="65"/>
      <c r="P210" s="65"/>
      <c r="Q210" s="64"/>
      <c r="R210" s="64"/>
      <c r="S210" s="64"/>
      <c r="T210" s="64"/>
      <c r="U210" s="64"/>
      <c r="V210" s="64"/>
      <c r="W210" s="64"/>
      <c r="Z210" s="64"/>
      <c r="AA210" s="64"/>
      <c r="AB210" s="64"/>
      <c r="AC210" s="64"/>
      <c r="AD210" s="64"/>
      <c r="AE210" s="64"/>
      <c r="AF210" s="64"/>
    </row>
    <row r="211" spans="1:32" ht="38.25" customHeight="1" x14ac:dyDescent="0.2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68"/>
      <c r="L211" s="68"/>
      <c r="M211" s="68" t="str">
        <f ca="1">IFERROR(VLOOKUP(C211,[0]!MagDepose,2,0),"")</f>
        <v/>
      </c>
      <c r="N211" s="93"/>
      <c r="O211" s="65"/>
      <c r="P211" s="65"/>
      <c r="Q211" s="64"/>
      <c r="R211" s="64"/>
      <c r="S211" s="64"/>
      <c r="T211" s="64"/>
      <c r="U211" s="64"/>
      <c r="V211" s="64"/>
      <c r="W211" s="64"/>
      <c r="Z211" s="64"/>
      <c r="AA211" s="64"/>
      <c r="AB211" s="64"/>
      <c r="AC211" s="64"/>
      <c r="AD211" s="64"/>
      <c r="AE211" s="64"/>
      <c r="AF211" s="64"/>
    </row>
    <row r="212" spans="1:32" ht="38.25" customHeight="1" x14ac:dyDescent="0.2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68"/>
      <c r="L212" s="68"/>
      <c r="M212" s="68" t="str">
        <f ca="1">IFERROR(VLOOKUP(C212,[0]!MagDepose,2,0),"")</f>
        <v/>
      </c>
      <c r="N212" s="93"/>
      <c r="O212" s="65"/>
      <c r="P212" s="65"/>
      <c r="Q212" s="64"/>
      <c r="R212" s="64"/>
      <c r="S212" s="64"/>
      <c r="T212" s="64"/>
      <c r="U212" s="64"/>
      <c r="V212" s="64"/>
      <c r="W212" s="64"/>
      <c r="Z212" s="64"/>
      <c r="AA212" s="64"/>
      <c r="AB212" s="64"/>
      <c r="AC212" s="64"/>
      <c r="AD212" s="64"/>
      <c r="AE212" s="64"/>
      <c r="AF212" s="64"/>
    </row>
    <row r="213" spans="1:32" ht="38.25" customHeight="1" x14ac:dyDescent="0.2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68"/>
      <c r="L213" s="68"/>
      <c r="M213" s="68" t="str">
        <f ca="1">IFERROR(VLOOKUP(C213,[0]!MagDepose,2,0),"")</f>
        <v/>
      </c>
      <c r="N213" s="93"/>
      <c r="O213" s="65"/>
      <c r="P213" s="65"/>
      <c r="Q213" s="64"/>
      <c r="R213" s="64"/>
      <c r="S213" s="64"/>
      <c r="T213" s="64"/>
      <c r="U213" s="64"/>
      <c r="V213" s="64"/>
      <c r="W213" s="64"/>
      <c r="Z213" s="64"/>
      <c r="AA213" s="64"/>
      <c r="AB213" s="64"/>
      <c r="AC213" s="64"/>
      <c r="AD213" s="64"/>
      <c r="AE213" s="64"/>
      <c r="AF213" s="64"/>
    </row>
    <row r="214" spans="1:32" ht="38.25" customHeight="1" x14ac:dyDescent="0.2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68"/>
      <c r="L214" s="68"/>
      <c r="M214" s="68" t="str">
        <f ca="1">IFERROR(VLOOKUP(C214,[0]!MagDepose,2,0),"")</f>
        <v/>
      </c>
      <c r="N214" s="93"/>
      <c r="O214" s="65"/>
      <c r="P214" s="65"/>
      <c r="Q214" s="64"/>
      <c r="R214" s="64"/>
      <c r="S214" s="64"/>
      <c r="T214" s="64"/>
      <c r="U214" s="64"/>
      <c r="V214" s="64"/>
      <c r="W214" s="64"/>
      <c r="Z214" s="64"/>
      <c r="AA214" s="64"/>
      <c r="AB214" s="64"/>
      <c r="AC214" s="64"/>
      <c r="AD214" s="64"/>
      <c r="AE214" s="64"/>
      <c r="AF214" s="64"/>
    </row>
    <row r="215" spans="1:32" ht="38.25" customHeight="1" x14ac:dyDescent="0.2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68"/>
      <c r="L215" s="68"/>
      <c r="M215" s="68" t="str">
        <f ca="1">IFERROR(VLOOKUP(C215,[0]!MagDepose,2,0),"")</f>
        <v/>
      </c>
      <c r="N215" s="93"/>
      <c r="O215" s="65"/>
      <c r="P215" s="65"/>
      <c r="Q215" s="64"/>
      <c r="R215" s="64"/>
      <c r="S215" s="64"/>
      <c r="T215" s="64"/>
      <c r="U215" s="64"/>
      <c r="V215" s="64"/>
      <c r="W215" s="64"/>
      <c r="Z215" s="64"/>
      <c r="AA215" s="64"/>
      <c r="AB215" s="64"/>
      <c r="AC215" s="64"/>
      <c r="AD215" s="64"/>
      <c r="AE215" s="64"/>
      <c r="AF215" s="64"/>
    </row>
    <row r="216" spans="1:32" ht="38.25" customHeight="1" x14ac:dyDescent="0.2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68"/>
      <c r="L216" s="68"/>
      <c r="M216" s="68" t="str">
        <f ca="1">IFERROR(VLOOKUP(C216,[0]!MagDepose,2,0),"")</f>
        <v/>
      </c>
      <c r="N216" s="93"/>
      <c r="O216" s="65"/>
      <c r="P216" s="65"/>
      <c r="Q216" s="64"/>
      <c r="R216" s="64"/>
      <c r="S216" s="64"/>
      <c r="T216" s="64"/>
      <c r="U216" s="64"/>
      <c r="V216" s="64"/>
      <c r="W216" s="64"/>
      <c r="Z216" s="64"/>
      <c r="AA216" s="64"/>
      <c r="AB216" s="64"/>
      <c r="AC216" s="64"/>
      <c r="AD216" s="64"/>
      <c r="AE216" s="64"/>
      <c r="AF216" s="64"/>
    </row>
    <row r="217" spans="1:32" ht="38.25" customHeight="1" x14ac:dyDescent="0.2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68"/>
      <c r="L217" s="68"/>
      <c r="M217" s="68" t="str">
        <f ca="1">IFERROR(VLOOKUP(C217,[0]!MagDepose,2,0),"")</f>
        <v/>
      </c>
      <c r="N217" s="93"/>
      <c r="O217" s="65"/>
      <c r="P217" s="65"/>
      <c r="Q217" s="64"/>
      <c r="R217" s="64"/>
      <c r="S217" s="64"/>
      <c r="T217" s="64"/>
      <c r="U217" s="64"/>
      <c r="V217" s="64"/>
      <c r="W217" s="64"/>
      <c r="Z217" s="64"/>
      <c r="AA217" s="64"/>
      <c r="AB217" s="64"/>
      <c r="AC217" s="64"/>
      <c r="AD217" s="64"/>
      <c r="AE217" s="64"/>
      <c r="AF217" s="64"/>
    </row>
    <row r="218" spans="1:32" ht="38.25" customHeight="1" x14ac:dyDescent="0.2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68"/>
      <c r="L218" s="68"/>
      <c r="M218" s="68" t="str">
        <f ca="1">IFERROR(VLOOKUP(C218,[0]!MagDepose,2,0),"")</f>
        <v/>
      </c>
      <c r="N218" s="93"/>
      <c r="O218" s="65"/>
      <c r="P218" s="65"/>
      <c r="Q218" s="64"/>
      <c r="R218" s="64"/>
      <c r="S218" s="64"/>
      <c r="T218" s="64"/>
      <c r="U218" s="64"/>
      <c r="V218" s="64"/>
      <c r="W218" s="64"/>
      <c r="Z218" s="64"/>
      <c r="AA218" s="64"/>
      <c r="AB218" s="64"/>
      <c r="AC218" s="64"/>
      <c r="AD218" s="64"/>
      <c r="AE218" s="64"/>
      <c r="AF218" s="64"/>
    </row>
    <row r="219" spans="1:32" ht="38.25" customHeight="1" x14ac:dyDescent="0.2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68"/>
      <c r="L219" s="68"/>
      <c r="M219" s="68" t="str">
        <f ca="1">IFERROR(VLOOKUP(C219,[0]!MagDepose,2,0),"")</f>
        <v/>
      </c>
      <c r="N219" s="93"/>
      <c r="O219" s="65"/>
      <c r="P219" s="65"/>
      <c r="Q219" s="64"/>
      <c r="R219" s="64"/>
      <c r="S219" s="64"/>
      <c r="T219" s="64"/>
      <c r="U219" s="64"/>
      <c r="V219" s="64"/>
      <c r="W219" s="64"/>
      <c r="Z219" s="64"/>
      <c r="AA219" s="64"/>
      <c r="AB219" s="64"/>
      <c r="AC219" s="64"/>
      <c r="AD219" s="64"/>
      <c r="AE219" s="64"/>
      <c r="AF219" s="64"/>
    </row>
    <row r="220" spans="1:32" ht="38.25" customHeight="1" x14ac:dyDescent="0.2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68"/>
      <c r="L220" s="68"/>
      <c r="M220" s="68" t="str">
        <f ca="1">IFERROR(VLOOKUP(C220,[0]!MagDepose,2,0),"")</f>
        <v/>
      </c>
      <c r="N220" s="93"/>
      <c r="O220" s="65"/>
      <c r="P220" s="65"/>
      <c r="Q220" s="64"/>
      <c r="R220" s="64"/>
      <c r="S220" s="64"/>
      <c r="T220" s="64"/>
      <c r="U220" s="64"/>
      <c r="V220" s="64"/>
      <c r="W220" s="64"/>
      <c r="Z220" s="64"/>
      <c r="AA220" s="64"/>
      <c r="AB220" s="64"/>
      <c r="AC220" s="64"/>
      <c r="AD220" s="64"/>
      <c r="AE220" s="64"/>
      <c r="AF220" s="64"/>
    </row>
    <row r="221" spans="1:32" ht="38.25" customHeight="1" x14ac:dyDescent="0.2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68"/>
      <c r="L221" s="68"/>
      <c r="M221" s="68" t="str">
        <f ca="1">IFERROR(VLOOKUP(C221,[0]!MagDepose,2,0),"")</f>
        <v/>
      </c>
      <c r="N221" s="93"/>
      <c r="O221" s="65"/>
      <c r="P221" s="65"/>
      <c r="Q221" s="64"/>
      <c r="R221" s="64"/>
      <c r="S221" s="64"/>
      <c r="T221" s="64"/>
      <c r="U221" s="64"/>
      <c r="V221" s="64"/>
      <c r="W221" s="64"/>
      <c r="Z221" s="64"/>
      <c r="AA221" s="64"/>
      <c r="AB221" s="64"/>
      <c r="AC221" s="64"/>
      <c r="AD221" s="64"/>
      <c r="AE221" s="64"/>
      <c r="AF221" s="64"/>
    </row>
    <row r="222" spans="1:32" ht="38.25" customHeight="1" x14ac:dyDescent="0.2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68"/>
      <c r="L222" s="68"/>
      <c r="M222" s="68" t="str">
        <f ca="1">IFERROR(VLOOKUP(C222,[0]!MagDepose,2,0),"")</f>
        <v/>
      </c>
      <c r="N222" s="93"/>
      <c r="O222" s="65"/>
      <c r="P222" s="65"/>
      <c r="Q222" s="64"/>
      <c r="R222" s="64"/>
      <c r="S222" s="64"/>
      <c r="T222" s="64"/>
      <c r="U222" s="64"/>
      <c r="V222" s="64"/>
      <c r="W222" s="64"/>
      <c r="Z222" s="64"/>
      <c r="AA222" s="64"/>
      <c r="AB222" s="64"/>
      <c r="AC222" s="64"/>
      <c r="AD222" s="64"/>
      <c r="AE222" s="64"/>
      <c r="AF222" s="64"/>
    </row>
    <row r="223" spans="1:32" ht="38.25" customHeight="1" x14ac:dyDescent="0.2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68"/>
      <c r="L223" s="68"/>
      <c r="M223" s="68" t="str">
        <f ca="1">IFERROR(VLOOKUP(C223,[0]!MagDepose,2,0),"")</f>
        <v/>
      </c>
      <c r="N223" s="93"/>
      <c r="O223" s="65"/>
      <c r="P223" s="65"/>
      <c r="Q223" s="64"/>
      <c r="R223" s="64"/>
      <c r="S223" s="64"/>
      <c r="T223" s="64"/>
      <c r="U223" s="64"/>
      <c r="V223" s="64"/>
      <c r="W223" s="64"/>
      <c r="Z223" s="64"/>
      <c r="AA223" s="64"/>
      <c r="AB223" s="64"/>
      <c r="AC223" s="64"/>
      <c r="AD223" s="64"/>
      <c r="AE223" s="64"/>
      <c r="AF223" s="64"/>
    </row>
    <row r="224" spans="1:32" ht="38.25" customHeight="1" x14ac:dyDescent="0.2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68"/>
      <c r="L224" s="68"/>
      <c r="M224" s="68" t="str">
        <f ca="1">IFERROR(VLOOKUP(C224,[0]!MagDepose,2,0),"")</f>
        <v/>
      </c>
      <c r="N224" s="93"/>
      <c r="O224" s="65"/>
      <c r="P224" s="65"/>
      <c r="Q224" s="64"/>
      <c r="R224" s="64"/>
      <c r="S224" s="64"/>
      <c r="T224" s="64"/>
      <c r="U224" s="64"/>
      <c r="V224" s="64"/>
      <c r="W224" s="64"/>
      <c r="Z224" s="64"/>
      <c r="AA224" s="64"/>
      <c r="AB224" s="64"/>
      <c r="AC224" s="64"/>
      <c r="AD224" s="64"/>
      <c r="AE224" s="64"/>
      <c r="AF224" s="64"/>
    </row>
    <row r="225" spans="1:32" ht="38.25" customHeight="1" x14ac:dyDescent="0.2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68"/>
      <c r="L225" s="68"/>
      <c r="M225" s="68" t="str">
        <f ca="1">IFERROR(VLOOKUP(C225,[0]!MagDepose,2,0),"")</f>
        <v/>
      </c>
      <c r="N225" s="93"/>
      <c r="O225" s="65"/>
      <c r="P225" s="65"/>
      <c r="Q225" s="64"/>
      <c r="R225" s="64"/>
      <c r="S225" s="64"/>
      <c r="T225" s="64"/>
      <c r="U225" s="64"/>
      <c r="V225" s="64"/>
      <c r="W225" s="64"/>
      <c r="Z225" s="64"/>
      <c r="AA225" s="64"/>
      <c r="AB225" s="64"/>
      <c r="AC225" s="64"/>
      <c r="AD225" s="64"/>
      <c r="AE225" s="64"/>
      <c r="AF225" s="64"/>
    </row>
    <row r="226" spans="1:32" ht="38.25" customHeight="1" x14ac:dyDescent="0.2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68"/>
      <c r="L226" s="68"/>
      <c r="M226" s="68" t="str">
        <f ca="1">IFERROR(VLOOKUP(C226,[0]!MagDepose,2,0),"")</f>
        <v/>
      </c>
      <c r="N226" s="93"/>
      <c r="O226" s="65"/>
      <c r="P226" s="65"/>
      <c r="Q226" s="64"/>
      <c r="R226" s="64"/>
      <c r="S226" s="64"/>
      <c r="T226" s="64"/>
      <c r="U226" s="64"/>
      <c r="V226" s="64"/>
      <c r="W226" s="64"/>
      <c r="Z226" s="64"/>
      <c r="AA226" s="64"/>
      <c r="AB226" s="64"/>
      <c r="AC226" s="64"/>
      <c r="AD226" s="64"/>
      <c r="AE226" s="64"/>
      <c r="AF226" s="64"/>
    </row>
    <row r="227" spans="1:32" ht="38.25" customHeight="1" x14ac:dyDescent="0.2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68"/>
      <c r="L227" s="68"/>
      <c r="M227" s="68" t="str">
        <f ca="1">IFERROR(VLOOKUP(C227,[0]!MagDepose,2,0),"")</f>
        <v/>
      </c>
      <c r="N227" s="93"/>
      <c r="O227" s="65"/>
      <c r="P227" s="65"/>
      <c r="Q227" s="64"/>
      <c r="R227" s="64"/>
      <c r="S227" s="64"/>
      <c r="T227" s="64"/>
      <c r="U227" s="64"/>
      <c r="V227" s="64"/>
      <c r="W227" s="64"/>
      <c r="Z227" s="64"/>
      <c r="AA227" s="64"/>
      <c r="AB227" s="64"/>
      <c r="AC227" s="64"/>
      <c r="AD227" s="64"/>
      <c r="AE227" s="64"/>
      <c r="AF227" s="64"/>
    </row>
    <row r="228" spans="1:32" ht="38.25" customHeight="1" x14ac:dyDescent="0.2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68"/>
      <c r="L228" s="68"/>
      <c r="M228" s="68" t="str">
        <f ca="1">IFERROR(VLOOKUP(C228,[0]!MagDepose,2,0),"")</f>
        <v/>
      </c>
      <c r="N228" s="93"/>
      <c r="O228" s="65"/>
      <c r="P228" s="65"/>
      <c r="Q228" s="64"/>
      <c r="R228" s="64"/>
      <c r="S228" s="64"/>
      <c r="T228" s="64"/>
      <c r="U228" s="64"/>
      <c r="V228" s="64"/>
      <c r="W228" s="64"/>
      <c r="Z228" s="64"/>
      <c r="AA228" s="64"/>
      <c r="AB228" s="64"/>
      <c r="AC228" s="64"/>
      <c r="AD228" s="64"/>
      <c r="AE228" s="64"/>
      <c r="AF228" s="64"/>
    </row>
    <row r="229" spans="1:32" ht="38.25" customHeight="1" x14ac:dyDescent="0.2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68"/>
      <c r="L229" s="68"/>
      <c r="M229" s="68" t="str">
        <f ca="1">IFERROR(VLOOKUP(C229,[0]!MagDepose,2,0),"")</f>
        <v/>
      </c>
      <c r="N229" s="93"/>
      <c r="O229" s="65"/>
      <c r="P229" s="65"/>
      <c r="Q229" s="64"/>
      <c r="R229" s="64"/>
      <c r="S229" s="64"/>
      <c r="T229" s="64"/>
      <c r="U229" s="64"/>
      <c r="V229" s="64"/>
      <c r="W229" s="64"/>
      <c r="Z229" s="64"/>
      <c r="AA229" s="64"/>
      <c r="AB229" s="64"/>
      <c r="AC229" s="64"/>
      <c r="AD229" s="64"/>
      <c r="AE229" s="64"/>
      <c r="AF229" s="64"/>
    </row>
    <row r="230" spans="1:32" ht="38.25" customHeight="1" x14ac:dyDescent="0.2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68"/>
      <c r="L230" s="68"/>
      <c r="M230" s="68" t="str">
        <f ca="1">IFERROR(VLOOKUP(C230,[0]!MagDepose,2,0),"")</f>
        <v/>
      </c>
      <c r="N230" s="93"/>
      <c r="O230" s="65"/>
      <c r="P230" s="65"/>
      <c r="Q230" s="64"/>
      <c r="R230" s="64"/>
      <c r="S230" s="64"/>
      <c r="T230" s="64"/>
      <c r="U230" s="64"/>
      <c r="V230" s="64"/>
      <c r="W230" s="64"/>
      <c r="Z230" s="64"/>
      <c r="AA230" s="64"/>
      <c r="AB230" s="64"/>
      <c r="AC230" s="64"/>
      <c r="AD230" s="64"/>
      <c r="AE230" s="64"/>
      <c r="AF230" s="64"/>
    </row>
    <row r="231" spans="1:32" ht="38.25" customHeight="1" x14ac:dyDescent="0.2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68"/>
      <c r="L231" s="68"/>
      <c r="M231" s="68" t="str">
        <f ca="1">IFERROR(VLOOKUP(C231,[0]!MagDepose,2,0),"")</f>
        <v/>
      </c>
      <c r="N231" s="93"/>
      <c r="O231" s="65"/>
      <c r="P231" s="65"/>
      <c r="Q231" s="64"/>
      <c r="R231" s="64"/>
      <c r="S231" s="64"/>
      <c r="T231" s="64"/>
      <c r="U231" s="64"/>
      <c r="V231" s="64"/>
      <c r="W231" s="64"/>
      <c r="Z231" s="64"/>
      <c r="AA231" s="64"/>
      <c r="AB231" s="64"/>
      <c r="AC231" s="64"/>
      <c r="AD231" s="64"/>
      <c r="AE231" s="64"/>
      <c r="AF231" s="64"/>
    </row>
    <row r="232" spans="1:32" x14ac:dyDescent="0.2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68"/>
      <c r="L232" s="68"/>
      <c r="M232" s="68" t="str">
        <f ca="1">IFERROR(VLOOKUP(C232,[0]!MagDepose,2,0),"")</f>
        <v/>
      </c>
      <c r="N232" s="93"/>
      <c r="O232" s="65"/>
      <c r="P232" s="65"/>
      <c r="Q232" s="64"/>
      <c r="R232" s="64"/>
      <c r="S232" s="64"/>
      <c r="T232" s="64"/>
      <c r="U232" s="64"/>
      <c r="V232" s="64"/>
      <c r="W232" s="64"/>
      <c r="Z232" s="64"/>
      <c r="AA232" s="64"/>
      <c r="AB232" s="64"/>
      <c r="AC232" s="64"/>
      <c r="AD232" s="64"/>
      <c r="AE232" s="64"/>
      <c r="AF232" s="64"/>
    </row>
    <row r="233" spans="1:32" ht="38.25" customHeight="1" x14ac:dyDescent="0.2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68"/>
      <c r="L233" s="68"/>
      <c r="M233" s="68" t="str">
        <f ca="1">IFERROR(VLOOKUP(C233,[0]!MagDepose,2,0),"")</f>
        <v/>
      </c>
      <c r="N233" s="93"/>
      <c r="O233" s="65"/>
      <c r="P233" s="65"/>
      <c r="Q233" s="64"/>
      <c r="R233" s="64"/>
      <c r="S233" s="64"/>
      <c r="T233" s="64"/>
      <c r="U233" s="64"/>
      <c r="V233" s="64"/>
      <c r="W233" s="64"/>
      <c r="Z233" s="64"/>
      <c r="AA233" s="64"/>
      <c r="AB233" s="64"/>
      <c r="AC233" s="64"/>
      <c r="AD233" s="64"/>
      <c r="AE233" s="64"/>
      <c r="AF233" s="64"/>
    </row>
    <row r="234" spans="1:32" ht="38.25" customHeight="1" x14ac:dyDescent="0.2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68"/>
      <c r="L234" s="68"/>
      <c r="M234" s="68" t="str">
        <f ca="1">IFERROR(VLOOKUP(C234,[0]!MagDepose,2,0),"")</f>
        <v/>
      </c>
      <c r="N234" s="93"/>
      <c r="O234" s="65"/>
      <c r="P234" s="65"/>
      <c r="Q234" s="64"/>
      <c r="R234" s="64"/>
      <c r="S234" s="64"/>
      <c r="T234" s="64"/>
      <c r="U234" s="64"/>
      <c r="V234" s="64"/>
      <c r="W234" s="64"/>
      <c r="Z234" s="64"/>
      <c r="AA234" s="64"/>
      <c r="AB234" s="64"/>
      <c r="AC234" s="64"/>
      <c r="AD234" s="64"/>
      <c r="AE234" s="64"/>
      <c r="AF234" s="64"/>
    </row>
    <row r="235" spans="1:32" ht="38.25" customHeight="1" x14ac:dyDescent="0.2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68"/>
      <c r="L235" s="68"/>
      <c r="M235" s="68" t="str">
        <f ca="1">IFERROR(VLOOKUP(C235,[0]!MagDepose,2,0),"")</f>
        <v/>
      </c>
      <c r="N235" s="93"/>
      <c r="O235" s="65"/>
      <c r="P235" s="65"/>
      <c r="Q235" s="64"/>
      <c r="R235" s="64"/>
      <c r="S235" s="64"/>
      <c r="T235" s="64"/>
      <c r="U235" s="64"/>
      <c r="V235" s="64"/>
      <c r="W235" s="64"/>
      <c r="Z235" s="64"/>
      <c r="AA235" s="64"/>
      <c r="AB235" s="64"/>
      <c r="AC235" s="64"/>
      <c r="AD235" s="64"/>
      <c r="AE235" s="64"/>
      <c r="AF235" s="64"/>
    </row>
    <row r="236" spans="1:32" ht="38.25" customHeight="1" x14ac:dyDescent="0.2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68"/>
      <c r="L236" s="68"/>
      <c r="M236" s="68" t="str">
        <f ca="1">IFERROR(VLOOKUP(C236,[0]!MagDepose,2,0),"")</f>
        <v/>
      </c>
      <c r="N236" s="93"/>
      <c r="O236" s="65"/>
      <c r="P236" s="65"/>
      <c r="Q236" s="64"/>
      <c r="R236" s="64"/>
      <c r="S236" s="64"/>
      <c r="T236" s="64"/>
      <c r="U236" s="64"/>
      <c r="V236" s="64"/>
      <c r="W236" s="64"/>
      <c r="Z236" s="64"/>
      <c r="AA236" s="64"/>
      <c r="AB236" s="64"/>
      <c r="AC236" s="64"/>
      <c r="AD236" s="64"/>
      <c r="AE236" s="64"/>
      <c r="AF236" s="64"/>
    </row>
    <row r="237" spans="1:32" ht="38.25" customHeight="1" x14ac:dyDescent="0.2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68"/>
      <c r="L237" s="68"/>
      <c r="M237" s="68" t="str">
        <f ca="1">IFERROR(VLOOKUP(C237,[0]!MagDepose,2,0),"")</f>
        <v/>
      </c>
      <c r="N237" s="93"/>
      <c r="O237" s="65"/>
      <c r="P237" s="65"/>
      <c r="Q237" s="64"/>
      <c r="R237" s="64"/>
      <c r="S237" s="64"/>
      <c r="T237" s="64"/>
      <c r="U237" s="64"/>
      <c r="V237" s="64"/>
      <c r="W237" s="64"/>
      <c r="Z237" s="64"/>
      <c r="AA237" s="64"/>
      <c r="AB237" s="64"/>
      <c r="AC237" s="64"/>
      <c r="AD237" s="64"/>
      <c r="AE237" s="64"/>
      <c r="AF237" s="64"/>
    </row>
    <row r="238" spans="1:32" ht="38.25" customHeight="1" x14ac:dyDescent="0.2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68"/>
      <c r="L238" s="68"/>
      <c r="M238" s="68" t="str">
        <f ca="1">IFERROR(VLOOKUP(C238,[0]!MagDepose,2,0),"")</f>
        <v/>
      </c>
      <c r="N238" s="93"/>
      <c r="O238" s="65"/>
      <c r="P238" s="65"/>
      <c r="Q238" s="64"/>
      <c r="R238" s="64"/>
      <c r="S238" s="64"/>
      <c r="T238" s="64"/>
      <c r="U238" s="64"/>
      <c r="V238" s="64"/>
      <c r="W238" s="64"/>
      <c r="Z238" s="64"/>
      <c r="AA238" s="64"/>
      <c r="AB238" s="64"/>
      <c r="AC238" s="64"/>
      <c r="AD238" s="64"/>
      <c r="AE238" s="64"/>
      <c r="AF238" s="64"/>
    </row>
    <row r="239" spans="1:32" ht="38.25" customHeight="1" x14ac:dyDescent="0.2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68"/>
      <c r="L239" s="68"/>
      <c r="M239" s="68" t="str">
        <f ca="1">IFERROR(VLOOKUP(C239,[0]!MagDepose,2,0),"")</f>
        <v/>
      </c>
      <c r="N239" s="93"/>
      <c r="O239" s="65"/>
      <c r="P239" s="65"/>
      <c r="Q239" s="64"/>
      <c r="R239" s="64"/>
      <c r="S239" s="64"/>
      <c r="T239" s="64"/>
      <c r="U239" s="64"/>
      <c r="V239" s="64"/>
      <c r="W239" s="64"/>
      <c r="Z239" s="64"/>
      <c r="AA239" s="64"/>
      <c r="AB239" s="64"/>
      <c r="AC239" s="64"/>
      <c r="AD239" s="64"/>
      <c r="AE239" s="64"/>
      <c r="AF239" s="64"/>
    </row>
    <row r="240" spans="1:32" ht="38.25" customHeight="1" x14ac:dyDescent="0.2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68"/>
      <c r="L240" s="68"/>
      <c r="M240" s="68" t="str">
        <f ca="1">IFERROR(VLOOKUP(C240,[0]!MagDepose,2,0),"")</f>
        <v/>
      </c>
      <c r="N240" s="93"/>
      <c r="O240" s="65"/>
      <c r="P240" s="65"/>
      <c r="Q240" s="64"/>
      <c r="R240" s="64"/>
      <c r="S240" s="64"/>
      <c r="T240" s="64"/>
      <c r="U240" s="64"/>
      <c r="V240" s="64"/>
      <c r="W240" s="64"/>
      <c r="Z240" s="64"/>
      <c r="AA240" s="64"/>
      <c r="AB240" s="64"/>
      <c r="AC240" s="64"/>
      <c r="AD240" s="64"/>
      <c r="AE240" s="64"/>
      <c r="AF240" s="64"/>
    </row>
    <row r="241" spans="1:32" x14ac:dyDescent="0.2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68"/>
      <c r="L241" s="68"/>
      <c r="M241" s="68" t="str">
        <f ca="1">IFERROR(VLOOKUP(C241,[0]!MagDepose,2,0),"")</f>
        <v/>
      </c>
      <c r="N241" s="93"/>
      <c r="O241" s="65"/>
      <c r="P241" s="65"/>
      <c r="Q241" s="64"/>
      <c r="R241" s="64"/>
      <c r="S241" s="64"/>
      <c r="T241" s="64"/>
      <c r="U241" s="64"/>
      <c r="V241" s="64"/>
      <c r="W241" s="64"/>
      <c r="Z241" s="64"/>
      <c r="AA241" s="64"/>
      <c r="AB241" s="64"/>
      <c r="AC241" s="64"/>
      <c r="AD241" s="64"/>
      <c r="AE241" s="64"/>
      <c r="AF241" s="64"/>
    </row>
    <row r="242" spans="1:32" ht="38.25" customHeight="1" x14ac:dyDescent="0.2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68"/>
      <c r="L242" s="68"/>
      <c r="M242" s="68" t="str">
        <f ca="1">IFERROR(VLOOKUP(C242,[0]!MagDepose,2,0),"")</f>
        <v/>
      </c>
      <c r="N242" s="93"/>
      <c r="O242" s="65"/>
      <c r="P242" s="65"/>
      <c r="Q242" s="64"/>
      <c r="R242" s="64"/>
      <c r="S242" s="64"/>
      <c r="T242" s="64"/>
      <c r="U242" s="64"/>
      <c r="V242" s="64"/>
      <c r="W242" s="64"/>
      <c r="Z242" s="64"/>
      <c r="AA242" s="64"/>
      <c r="AB242" s="64"/>
      <c r="AC242" s="64"/>
      <c r="AD242" s="64"/>
      <c r="AE242" s="64"/>
      <c r="AF242" s="64"/>
    </row>
    <row r="243" spans="1:32" ht="38.25" customHeight="1" x14ac:dyDescent="0.2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68"/>
      <c r="L243" s="68"/>
      <c r="M243" s="68" t="str">
        <f ca="1">IFERROR(VLOOKUP(C243,[0]!MagDepose,2,0),"")</f>
        <v/>
      </c>
      <c r="N243" s="93"/>
      <c r="O243" s="65"/>
      <c r="P243" s="65"/>
      <c r="Q243" s="64"/>
      <c r="R243" s="64"/>
      <c r="S243" s="64"/>
      <c r="T243" s="64"/>
      <c r="U243" s="64"/>
      <c r="V243" s="64"/>
      <c r="W243" s="64"/>
      <c r="Z243" s="64"/>
      <c r="AA243" s="64"/>
      <c r="AB243" s="64"/>
      <c r="AC243" s="64"/>
      <c r="AD243" s="64"/>
      <c r="AE243" s="64"/>
      <c r="AF243" s="64"/>
    </row>
    <row r="244" spans="1:32" ht="38.25" customHeight="1" x14ac:dyDescent="0.2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68"/>
      <c r="L244" s="68"/>
      <c r="M244" s="68" t="str">
        <f ca="1">IFERROR(VLOOKUP(C244,[0]!MagDepose,2,0),"")</f>
        <v/>
      </c>
      <c r="N244" s="93"/>
      <c r="O244" s="65"/>
      <c r="P244" s="65"/>
      <c r="Q244" s="64"/>
      <c r="R244" s="64"/>
      <c r="S244" s="64"/>
      <c r="T244" s="64"/>
      <c r="U244" s="64"/>
      <c r="V244" s="64"/>
      <c r="W244" s="64"/>
      <c r="Z244" s="64"/>
      <c r="AA244" s="64"/>
      <c r="AB244" s="64"/>
      <c r="AC244" s="64"/>
      <c r="AD244" s="64"/>
      <c r="AE244" s="64"/>
      <c r="AF244" s="64"/>
    </row>
    <row r="245" spans="1:32" ht="38.25" customHeight="1" x14ac:dyDescent="0.2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68"/>
      <c r="L245" s="68"/>
      <c r="M245" s="68" t="str">
        <f ca="1">IFERROR(VLOOKUP(C245,[0]!MagDepose,2,0),"")</f>
        <v/>
      </c>
      <c r="N245" s="93"/>
      <c r="O245" s="65"/>
      <c r="P245" s="65"/>
      <c r="Q245" s="64"/>
      <c r="R245" s="64"/>
      <c r="S245" s="64"/>
      <c r="T245" s="64"/>
      <c r="U245" s="64"/>
      <c r="V245" s="64"/>
      <c r="W245" s="64"/>
      <c r="Z245" s="64"/>
      <c r="AA245" s="64"/>
      <c r="AB245" s="64"/>
      <c r="AC245" s="64"/>
      <c r="AD245" s="64"/>
      <c r="AE245" s="64"/>
      <c r="AF245" s="64"/>
    </row>
    <row r="246" spans="1:32" ht="38.25" customHeight="1" x14ac:dyDescent="0.2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68"/>
      <c r="L246" s="68"/>
      <c r="M246" s="68" t="str">
        <f ca="1">IFERROR(VLOOKUP(C246,[0]!MagDepose,2,0),"")</f>
        <v/>
      </c>
      <c r="N246" s="93"/>
      <c r="O246" s="65"/>
      <c r="P246" s="65"/>
      <c r="Q246" s="64"/>
      <c r="R246" s="64"/>
      <c r="S246" s="64"/>
      <c r="T246" s="64"/>
      <c r="U246" s="64"/>
      <c r="V246" s="64"/>
      <c r="W246" s="64"/>
      <c r="Z246" s="64"/>
      <c r="AA246" s="64"/>
      <c r="AB246" s="64"/>
      <c r="AC246" s="64"/>
      <c r="AD246" s="64"/>
      <c r="AE246" s="64"/>
      <c r="AF246" s="64"/>
    </row>
    <row r="247" spans="1:32" ht="38.25" customHeight="1" x14ac:dyDescent="0.2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68"/>
      <c r="L247" s="68"/>
      <c r="M247" s="68" t="str">
        <f ca="1">IFERROR(VLOOKUP(C247,[0]!MagDepose,2,0),"")</f>
        <v/>
      </c>
      <c r="N247" s="93"/>
      <c r="O247" s="65"/>
      <c r="P247" s="65"/>
      <c r="Q247" s="64"/>
      <c r="R247" s="64"/>
      <c r="S247" s="64"/>
      <c r="T247" s="64"/>
      <c r="U247" s="64"/>
      <c r="V247" s="64"/>
      <c r="W247" s="64"/>
      <c r="Z247" s="64"/>
      <c r="AA247" s="64"/>
      <c r="AB247" s="64"/>
      <c r="AC247" s="64"/>
      <c r="AD247" s="64"/>
      <c r="AE247" s="64"/>
      <c r="AF247" s="64"/>
    </row>
    <row r="248" spans="1:32" ht="51" customHeight="1" x14ac:dyDescent="0.2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68"/>
      <c r="L248" s="68"/>
      <c r="M248" s="68" t="str">
        <f ca="1">IFERROR(VLOOKUP(C248,[0]!MagDepose,2,0),"")</f>
        <v/>
      </c>
      <c r="N248" s="93"/>
      <c r="O248" s="65"/>
      <c r="P248" s="65"/>
      <c r="Q248" s="64"/>
      <c r="R248" s="64"/>
      <c r="S248" s="64"/>
      <c r="T248" s="64"/>
      <c r="U248" s="64"/>
      <c r="V248" s="64"/>
      <c r="W248" s="64"/>
      <c r="Z248" s="64"/>
      <c r="AA248" s="64"/>
      <c r="AB248" s="64"/>
      <c r="AC248" s="64"/>
      <c r="AD248" s="64"/>
      <c r="AE248" s="64"/>
      <c r="AF248" s="64"/>
    </row>
    <row r="249" spans="1:32" ht="38.25" customHeight="1" x14ac:dyDescent="0.2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68"/>
      <c r="L249" s="68"/>
      <c r="M249" s="68" t="str">
        <f ca="1">IFERROR(VLOOKUP(C249,[0]!MagDepose,2,0),"")</f>
        <v/>
      </c>
      <c r="N249" s="93"/>
      <c r="O249" s="65"/>
      <c r="P249" s="65"/>
      <c r="Q249" s="64"/>
      <c r="R249" s="64"/>
      <c r="S249" s="64"/>
      <c r="T249" s="64"/>
      <c r="U249" s="64"/>
      <c r="V249" s="64"/>
      <c r="W249" s="64"/>
      <c r="Z249" s="64"/>
      <c r="AA249" s="64"/>
      <c r="AB249" s="64"/>
      <c r="AC249" s="64"/>
      <c r="AD249" s="64"/>
      <c r="AE249" s="64"/>
      <c r="AF249" s="64"/>
    </row>
    <row r="250" spans="1:32" ht="38.25" customHeight="1" x14ac:dyDescent="0.2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68"/>
      <c r="L250" s="68"/>
      <c r="M250" s="68" t="str">
        <f ca="1">IFERROR(VLOOKUP(C250,[0]!MagDepose,2,0),"")</f>
        <v/>
      </c>
      <c r="N250" s="93"/>
      <c r="O250" s="65"/>
      <c r="P250" s="65"/>
      <c r="Q250" s="64"/>
      <c r="R250" s="64"/>
      <c r="S250" s="64"/>
      <c r="T250" s="64"/>
      <c r="U250" s="64"/>
      <c r="V250" s="64"/>
      <c r="W250" s="64"/>
      <c r="Z250" s="64"/>
      <c r="AA250" s="64"/>
      <c r="AB250" s="64"/>
      <c r="AC250" s="64"/>
      <c r="AD250" s="64"/>
      <c r="AE250" s="64"/>
      <c r="AF250" s="64"/>
    </row>
    <row r="251" spans="1:32" ht="38.25" customHeight="1" x14ac:dyDescent="0.2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68"/>
      <c r="L251" s="68"/>
      <c r="M251" s="68" t="str">
        <f ca="1">IFERROR(VLOOKUP(C251,[0]!MagDepose,2,0),"")</f>
        <v/>
      </c>
      <c r="N251" s="93"/>
      <c r="O251" s="65"/>
      <c r="P251" s="65"/>
      <c r="Q251" s="64"/>
      <c r="R251" s="64"/>
      <c r="S251" s="64"/>
      <c r="T251" s="64"/>
      <c r="U251" s="64"/>
      <c r="V251" s="64"/>
      <c r="W251" s="64"/>
      <c r="Z251" s="64"/>
      <c r="AA251" s="64"/>
      <c r="AB251" s="64"/>
      <c r="AC251" s="64"/>
      <c r="AD251" s="64"/>
      <c r="AE251" s="64"/>
      <c r="AF251" s="64"/>
    </row>
    <row r="252" spans="1:32" ht="38.25" customHeight="1" x14ac:dyDescent="0.2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68"/>
      <c r="L252" s="68"/>
      <c r="M252" s="68" t="str">
        <f ca="1">IFERROR(VLOOKUP(C252,[0]!MagDepose,2,0),"")</f>
        <v/>
      </c>
      <c r="N252" s="93"/>
      <c r="O252" s="65"/>
      <c r="P252" s="65"/>
      <c r="Q252" s="64"/>
      <c r="R252" s="64"/>
      <c r="S252" s="64"/>
      <c r="T252" s="64"/>
      <c r="U252" s="64"/>
      <c r="V252" s="64"/>
      <c r="W252" s="64"/>
      <c r="Z252" s="64"/>
      <c r="AA252" s="64"/>
      <c r="AB252" s="64"/>
      <c r="AC252" s="64"/>
      <c r="AD252" s="64"/>
      <c r="AE252" s="64"/>
      <c r="AF252" s="64"/>
    </row>
    <row r="253" spans="1:32" ht="38.25" customHeight="1" x14ac:dyDescent="0.2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68"/>
      <c r="L253" s="68"/>
      <c r="M253" s="68" t="str">
        <f ca="1">IFERROR(VLOOKUP(C253,[0]!MagDepose,2,0),"")</f>
        <v/>
      </c>
      <c r="N253" s="93"/>
      <c r="O253" s="65"/>
      <c r="P253" s="65"/>
      <c r="Q253" s="64"/>
      <c r="R253" s="64"/>
      <c r="S253" s="64"/>
      <c r="T253" s="64"/>
      <c r="U253" s="64"/>
      <c r="V253" s="64"/>
      <c r="W253" s="64"/>
      <c r="Z253" s="64"/>
      <c r="AA253" s="64"/>
      <c r="AB253" s="64"/>
      <c r="AC253" s="64"/>
      <c r="AD253" s="64"/>
      <c r="AE253" s="64"/>
      <c r="AF253" s="64"/>
    </row>
    <row r="254" spans="1:32" ht="38.25" customHeight="1" x14ac:dyDescent="0.2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68"/>
      <c r="L254" s="68"/>
      <c r="M254" s="68" t="str">
        <f ca="1">IFERROR(VLOOKUP(C254,[0]!MagDepose,2,0),"")</f>
        <v/>
      </c>
      <c r="N254" s="93"/>
      <c r="O254" s="65"/>
      <c r="P254" s="65"/>
      <c r="Q254" s="64"/>
      <c r="R254" s="64"/>
      <c r="S254" s="64"/>
      <c r="T254" s="64"/>
      <c r="U254" s="64"/>
      <c r="V254" s="64"/>
      <c r="W254" s="64"/>
      <c r="Z254" s="64"/>
      <c r="AA254" s="64"/>
      <c r="AB254" s="64"/>
      <c r="AC254" s="64"/>
      <c r="AD254" s="64"/>
      <c r="AE254" s="64"/>
      <c r="AF254" s="64"/>
    </row>
    <row r="255" spans="1:32" ht="38.25" customHeight="1" x14ac:dyDescent="0.2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68"/>
      <c r="L255" s="68"/>
      <c r="M255" s="68" t="str">
        <f ca="1">IFERROR(VLOOKUP(C255,[0]!MagDepose,2,0),"")</f>
        <v/>
      </c>
      <c r="N255" s="93"/>
      <c r="O255" s="65"/>
      <c r="P255" s="65"/>
      <c r="Q255" s="64"/>
      <c r="R255" s="64"/>
      <c r="S255" s="64"/>
      <c r="T255" s="64"/>
      <c r="U255" s="64"/>
      <c r="V255" s="64"/>
      <c r="W255" s="64"/>
      <c r="Z255" s="64"/>
      <c r="AA255" s="64"/>
      <c r="AB255" s="64"/>
      <c r="AC255" s="64"/>
      <c r="AD255" s="64"/>
      <c r="AE255" s="64"/>
      <c r="AF255" s="64"/>
    </row>
    <row r="256" spans="1:32" ht="38.25" customHeight="1" x14ac:dyDescent="0.2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68"/>
      <c r="L256" s="68"/>
      <c r="M256" s="68" t="str">
        <f ca="1">IFERROR(VLOOKUP(C256,[0]!MagDepose,2,0),"")</f>
        <v/>
      </c>
      <c r="N256" s="93"/>
      <c r="O256" s="65"/>
      <c r="P256" s="65"/>
      <c r="Q256" s="64"/>
      <c r="R256" s="64"/>
      <c r="S256" s="64"/>
      <c r="T256" s="64"/>
      <c r="U256" s="64"/>
      <c r="V256" s="64"/>
      <c r="W256" s="64"/>
      <c r="Z256" s="64"/>
      <c r="AA256" s="64"/>
      <c r="AB256" s="64"/>
      <c r="AC256" s="64"/>
      <c r="AD256" s="64"/>
      <c r="AE256" s="64"/>
      <c r="AF256" s="64"/>
    </row>
    <row r="257" spans="13:27" x14ac:dyDescent="0.2">
      <c r="M257" s="68" t="str">
        <f ca="1">IFERROR(VLOOKUP(C257,[0]!MagDepose,2,0),"")</f>
        <v/>
      </c>
      <c r="O257" s="65"/>
      <c r="P257" s="65"/>
      <c r="Q257" s="64"/>
      <c r="R257" s="64"/>
      <c r="S257" s="64"/>
      <c r="T257" s="64"/>
      <c r="U257" s="64"/>
      <c r="W257" s="64"/>
      <c r="AA257" s="64"/>
    </row>
    <row r="258" spans="13:27" x14ac:dyDescent="0.2">
      <c r="M258" s="68" t="str">
        <f ca="1">IFERROR(VLOOKUP(C258,[0]!MagDepose,2,0),"")</f>
        <v/>
      </c>
      <c r="O258" s="65"/>
      <c r="P258" s="65"/>
      <c r="Q258" s="64"/>
      <c r="R258" s="64"/>
      <c r="S258" s="64"/>
      <c r="T258" s="64"/>
      <c r="U258" s="64"/>
      <c r="W258" s="64"/>
      <c r="AA258" s="64"/>
    </row>
    <row r="259" spans="13:27" x14ac:dyDescent="0.2">
      <c r="M259" s="68" t="str">
        <f ca="1">IFERROR(VLOOKUP(C259,[0]!MagDepose,2,0),"")</f>
        <v/>
      </c>
      <c r="O259" s="65"/>
      <c r="P259" s="65"/>
      <c r="Q259" s="64"/>
      <c r="R259" s="64"/>
      <c r="S259" s="64"/>
      <c r="T259" s="64"/>
      <c r="U259" s="64"/>
      <c r="W259" s="64"/>
      <c r="AA259" s="64"/>
    </row>
    <row r="260" spans="13:27" x14ac:dyDescent="0.2">
      <c r="M260" s="68" t="str">
        <f ca="1">IFERROR(VLOOKUP(C260,[0]!MagDepose,2,0),"")</f>
        <v/>
      </c>
      <c r="O260" s="65"/>
      <c r="P260" s="65"/>
      <c r="Q260" s="64"/>
      <c r="R260" s="64"/>
      <c r="S260" s="64"/>
      <c r="T260" s="64"/>
      <c r="U260" s="64"/>
      <c r="W260" s="64"/>
      <c r="AA260" s="64"/>
    </row>
    <row r="261" spans="13:27" x14ac:dyDescent="0.2">
      <c r="M261" s="68" t="str">
        <f ca="1">IFERROR(VLOOKUP(C261,[0]!MagDepose,2,0),"")</f>
        <v/>
      </c>
      <c r="O261" s="65"/>
      <c r="P261" s="65"/>
      <c r="Q261" s="64"/>
      <c r="R261" s="64"/>
      <c r="S261" s="64"/>
      <c r="T261" s="64"/>
      <c r="U261" s="64"/>
      <c r="W261" s="64"/>
      <c r="AA261" s="64"/>
    </row>
    <row r="262" spans="13:27" x14ac:dyDescent="0.2">
      <c r="M262" s="68" t="str">
        <f ca="1">IFERROR(VLOOKUP(C262,[0]!MagDepose,2,0),"")</f>
        <v/>
      </c>
      <c r="O262" s="65"/>
      <c r="P262" s="65"/>
      <c r="Q262" s="64"/>
      <c r="R262" s="64"/>
      <c r="S262" s="64"/>
      <c r="T262" s="64"/>
      <c r="U262" s="64"/>
      <c r="W262" s="64"/>
      <c r="AA262" s="64"/>
    </row>
    <row r="263" spans="13:27" x14ac:dyDescent="0.2">
      <c r="M263" s="68" t="str">
        <f ca="1">IFERROR(VLOOKUP(C263,[0]!MagDepose,2,0),"")</f>
        <v/>
      </c>
      <c r="O263" s="65"/>
      <c r="P263" s="65"/>
      <c r="Q263" s="64"/>
      <c r="R263" s="64"/>
      <c r="S263" s="64"/>
      <c r="T263" s="64"/>
      <c r="U263" s="64"/>
      <c r="W263" s="64"/>
      <c r="AA263" s="64"/>
    </row>
    <row r="264" spans="13:27" x14ac:dyDescent="0.2">
      <c r="M264" s="68" t="str">
        <f ca="1">IFERROR(VLOOKUP(C264,[0]!MagDepose,2,0),"")</f>
        <v/>
      </c>
      <c r="O264" s="65"/>
      <c r="P264" s="65"/>
      <c r="Q264" s="64"/>
      <c r="R264" s="64"/>
      <c r="S264" s="64"/>
      <c r="T264" s="64"/>
      <c r="U264" s="64"/>
      <c r="W264" s="64"/>
      <c r="AA264" s="64"/>
    </row>
    <row r="265" spans="13:27" x14ac:dyDescent="0.2">
      <c r="M265" s="68" t="str">
        <f ca="1">IFERROR(VLOOKUP(C265,[0]!MagDepose,2,0),"")</f>
        <v/>
      </c>
      <c r="O265" s="65"/>
      <c r="P265" s="65"/>
      <c r="Q265" s="64"/>
      <c r="R265" s="64"/>
      <c r="S265" s="64"/>
      <c r="T265" s="64"/>
      <c r="U265" s="64"/>
      <c r="W265" s="64"/>
      <c r="AA265" s="64"/>
    </row>
    <row r="266" spans="13:27" x14ac:dyDescent="0.2">
      <c r="M266" s="68" t="str">
        <f ca="1">IFERROR(VLOOKUP(C266,[0]!MagDepose,2,0),"")</f>
        <v/>
      </c>
      <c r="O266" s="65"/>
      <c r="P266" s="65"/>
      <c r="Q266" s="64"/>
      <c r="R266" s="64"/>
      <c r="S266" s="64"/>
      <c r="T266" s="64"/>
      <c r="U266" s="64"/>
      <c r="W266" s="64"/>
      <c r="AA266" s="64"/>
    </row>
    <row r="267" spans="13:27" x14ac:dyDescent="0.2">
      <c r="M267" s="68" t="str">
        <f ca="1">IFERROR(VLOOKUP(C267,[0]!MagDepose,2,0),"")</f>
        <v/>
      </c>
      <c r="O267" s="65"/>
      <c r="P267" s="65"/>
      <c r="Q267" s="64"/>
      <c r="R267" s="64"/>
      <c r="S267" s="64"/>
      <c r="T267" s="64"/>
      <c r="U267" s="64"/>
      <c r="W267" s="64"/>
      <c r="AA267" s="64"/>
    </row>
    <row r="268" spans="13:27" x14ac:dyDescent="0.2">
      <c r="M268" s="68" t="str">
        <f ca="1">IFERROR(VLOOKUP(C268,[0]!MagDepose,2,0),"")</f>
        <v/>
      </c>
      <c r="O268" s="65"/>
      <c r="P268" s="65"/>
      <c r="Q268" s="64"/>
      <c r="R268" s="64"/>
      <c r="S268" s="64"/>
      <c r="T268" s="64"/>
      <c r="U268" s="64"/>
      <c r="W268" s="64"/>
      <c r="AA268" s="64"/>
    </row>
    <row r="269" spans="13:27" x14ac:dyDescent="0.2">
      <c r="M269" s="68" t="str">
        <f ca="1">IFERROR(VLOOKUP(C269,[0]!MagDepose,2,0),"")</f>
        <v/>
      </c>
      <c r="O269" s="65"/>
      <c r="P269" s="65"/>
      <c r="Q269" s="64"/>
      <c r="R269" s="64"/>
      <c r="S269" s="64"/>
      <c r="T269" s="64"/>
      <c r="U269" s="64"/>
      <c r="W269" s="64"/>
      <c r="AA269" s="64"/>
    </row>
    <row r="270" spans="13:27" x14ac:dyDescent="0.2">
      <c r="M270" s="68" t="str">
        <f ca="1">IFERROR(VLOOKUP(C270,[0]!MagDepose,2,0),"")</f>
        <v/>
      </c>
      <c r="O270" s="65"/>
      <c r="P270" s="65"/>
      <c r="Q270" s="64"/>
      <c r="R270" s="64"/>
      <c r="S270" s="64"/>
      <c r="T270" s="64"/>
      <c r="U270" s="64"/>
      <c r="W270" s="64"/>
      <c r="AA270" s="64"/>
    </row>
    <row r="271" spans="13:27" x14ac:dyDescent="0.2">
      <c r="M271" s="68" t="str">
        <f ca="1">IFERROR(VLOOKUP(C271,[0]!MagDepose,2,0),"")</f>
        <v/>
      </c>
      <c r="O271" s="65"/>
      <c r="P271" s="65"/>
      <c r="Q271" s="64"/>
      <c r="R271" s="64"/>
      <c r="S271" s="64"/>
      <c r="T271" s="64"/>
      <c r="U271" s="64"/>
      <c r="W271" s="64"/>
      <c r="AA271" s="64"/>
    </row>
    <row r="272" spans="13:27" x14ac:dyDescent="0.2">
      <c r="M272" s="68" t="str">
        <f ca="1">IFERROR(VLOOKUP(C272,[0]!MagDepose,2,0),"")</f>
        <v/>
      </c>
      <c r="O272" s="65"/>
      <c r="P272" s="65"/>
      <c r="Q272" s="64"/>
      <c r="R272" s="64"/>
      <c r="S272" s="64"/>
      <c r="T272" s="64"/>
      <c r="U272" s="64"/>
      <c r="W272" s="64"/>
      <c r="AA272" s="64"/>
    </row>
    <row r="273" spans="13:27" x14ac:dyDescent="0.2">
      <c r="M273" s="68" t="str">
        <f ca="1">IFERROR(VLOOKUP(C273,[0]!MagDepose,2,0),"")</f>
        <v/>
      </c>
      <c r="O273" s="65"/>
      <c r="P273" s="65"/>
      <c r="Q273" s="64"/>
      <c r="R273" s="64"/>
      <c r="S273" s="64"/>
      <c r="T273" s="64"/>
      <c r="U273" s="64"/>
      <c r="W273" s="64"/>
      <c r="AA273" s="64"/>
    </row>
    <row r="274" spans="13:27" x14ac:dyDescent="0.2">
      <c r="M274" s="68" t="str">
        <f ca="1">IFERROR(VLOOKUP(C274,[0]!MagDepose,2,0),"")</f>
        <v/>
      </c>
      <c r="O274" s="65"/>
      <c r="P274" s="65"/>
      <c r="Q274" s="64"/>
      <c r="R274" s="64"/>
      <c r="S274" s="64"/>
      <c r="T274" s="64"/>
      <c r="U274" s="64"/>
      <c r="W274" s="64"/>
      <c r="AA274" s="64"/>
    </row>
    <row r="275" spans="13:27" x14ac:dyDescent="0.2">
      <c r="M275" s="68" t="str">
        <f ca="1">IFERROR(VLOOKUP(C275,[0]!MagDepose,2,0),"")</f>
        <v/>
      </c>
      <c r="O275" s="65"/>
      <c r="P275" s="65"/>
      <c r="Q275" s="64"/>
      <c r="R275" s="64"/>
      <c r="S275" s="64"/>
      <c r="T275" s="64"/>
      <c r="U275" s="64"/>
      <c r="W275" s="64"/>
      <c r="AA275" s="64"/>
    </row>
    <row r="276" spans="13:27" x14ac:dyDescent="0.2">
      <c r="M276" s="68" t="str">
        <f ca="1">IFERROR(VLOOKUP(C276,[0]!MagDepose,2,0),"")</f>
        <v/>
      </c>
      <c r="O276" s="65"/>
      <c r="P276" s="65"/>
      <c r="Q276" s="64"/>
      <c r="R276" s="64"/>
      <c r="S276" s="64"/>
      <c r="T276" s="64"/>
      <c r="U276" s="64"/>
      <c r="W276" s="64"/>
      <c r="AA276" s="64"/>
    </row>
    <row r="277" spans="13:27" x14ac:dyDescent="0.2">
      <c r="M277" s="68" t="str">
        <f ca="1">IFERROR(VLOOKUP(C277,[0]!MagDepose,2,0),"")</f>
        <v/>
      </c>
      <c r="O277" s="65"/>
      <c r="P277" s="65"/>
      <c r="Q277" s="64"/>
      <c r="R277" s="64"/>
      <c r="S277" s="64"/>
      <c r="T277" s="64"/>
      <c r="U277" s="64"/>
      <c r="W277" s="64"/>
      <c r="AA277" s="64"/>
    </row>
    <row r="278" spans="13:27" x14ac:dyDescent="0.2">
      <c r="M278" s="68" t="str">
        <f ca="1">IFERROR(VLOOKUP(C278,[0]!MagDepose,2,0),"")</f>
        <v/>
      </c>
      <c r="O278" s="65"/>
      <c r="P278" s="65"/>
      <c r="Q278" s="64"/>
      <c r="R278" s="64"/>
      <c r="S278" s="64"/>
      <c r="T278" s="64"/>
      <c r="U278" s="64"/>
      <c r="W278" s="64"/>
      <c r="AA278" s="64"/>
    </row>
    <row r="279" spans="13:27" x14ac:dyDescent="0.2">
      <c r="M279" s="68" t="str">
        <f ca="1">IFERROR(VLOOKUP(C279,[0]!MagDepose,2,0),"")</f>
        <v/>
      </c>
      <c r="O279" s="65"/>
      <c r="P279" s="65"/>
      <c r="Q279" s="64"/>
      <c r="R279" s="64"/>
      <c r="S279" s="64"/>
      <c r="T279" s="64"/>
      <c r="U279" s="64"/>
      <c r="W279" s="64"/>
      <c r="AA279" s="64"/>
    </row>
    <row r="280" spans="13:27" x14ac:dyDescent="0.2">
      <c r="M280" s="68" t="str">
        <f ca="1">IFERROR(VLOOKUP(C280,[0]!MagDepose,2,0),"")</f>
        <v/>
      </c>
      <c r="O280" s="65"/>
      <c r="P280" s="65"/>
      <c r="Q280" s="64"/>
      <c r="R280" s="64"/>
      <c r="S280" s="64"/>
      <c r="T280" s="64"/>
      <c r="U280" s="64"/>
      <c r="W280" s="64"/>
      <c r="AA280" s="64"/>
    </row>
    <row r="281" spans="13:27" x14ac:dyDescent="0.2">
      <c r="M281" s="68" t="str">
        <f ca="1">IFERROR(VLOOKUP(C281,[0]!MagDepose,2,0),"")</f>
        <v/>
      </c>
      <c r="O281" s="65"/>
      <c r="P281" s="65"/>
      <c r="Q281" s="64"/>
      <c r="R281" s="64"/>
      <c r="S281" s="64"/>
      <c r="T281" s="64"/>
      <c r="U281" s="64"/>
      <c r="W281" s="64"/>
      <c r="AA281" s="64"/>
    </row>
    <row r="282" spans="13:27" x14ac:dyDescent="0.2">
      <c r="M282" s="68" t="str">
        <f ca="1">IFERROR(VLOOKUP(C282,[0]!MagDepose,2,0),"")</f>
        <v/>
      </c>
      <c r="O282" s="65"/>
      <c r="P282" s="65"/>
      <c r="Q282" s="64"/>
      <c r="R282" s="64"/>
      <c r="S282" s="64"/>
      <c r="T282" s="64"/>
      <c r="U282" s="64"/>
      <c r="W282" s="64"/>
      <c r="AA282" s="64"/>
    </row>
    <row r="283" spans="13:27" x14ac:dyDescent="0.2">
      <c r="M283" s="68" t="str">
        <f ca="1">IFERROR(VLOOKUP(C283,[0]!MagDepose,2,0),"")</f>
        <v/>
      </c>
      <c r="S283" s="64"/>
      <c r="U283" s="64"/>
      <c r="W283" s="64"/>
    </row>
    <row r="284" spans="13:27" x14ac:dyDescent="0.2">
      <c r="M284" s="68" t="str">
        <f ca="1">IFERROR(VLOOKUP(C284,[0]!MagDepose,2,0),"")</f>
        <v/>
      </c>
      <c r="S284" s="64"/>
      <c r="U284" s="64"/>
      <c r="W284" s="64"/>
    </row>
    <row r="285" spans="13:27" x14ac:dyDescent="0.2">
      <c r="M285" s="68" t="str">
        <f ca="1">IFERROR(VLOOKUP(C285,[0]!MagDepose,2,0),"")</f>
        <v/>
      </c>
      <c r="S285" s="64"/>
      <c r="U285" s="64"/>
      <c r="W285" s="64"/>
    </row>
    <row r="286" spans="13:27" x14ac:dyDescent="0.2">
      <c r="M286" s="68" t="str">
        <f ca="1">IFERROR(VLOOKUP(C286,[0]!MagDepose,2,0),"")</f>
        <v/>
      </c>
      <c r="S286" s="64"/>
      <c r="U286" s="64"/>
      <c r="W286" s="64"/>
    </row>
    <row r="287" spans="13:27" x14ac:dyDescent="0.2">
      <c r="M287" s="68" t="str">
        <f ca="1">IFERROR(VLOOKUP(C287,[0]!MagDepose,2,0),"")</f>
        <v/>
      </c>
      <c r="S287" s="64"/>
      <c r="U287" s="64"/>
      <c r="W287" s="64"/>
    </row>
    <row r="288" spans="13:27" x14ac:dyDescent="0.2">
      <c r="M288" s="68" t="str">
        <f ca="1">IFERROR(VLOOKUP(C288,[0]!MagDepose,2,0),"")</f>
        <v/>
      </c>
      <c r="S288" s="64"/>
      <c r="U288" s="64"/>
      <c r="W288" s="64"/>
    </row>
    <row r="289" spans="13:23" x14ac:dyDescent="0.2">
      <c r="M289" s="68" t="str">
        <f ca="1">IFERROR(VLOOKUP(C289,[0]!MagDepose,2,0),"")</f>
        <v/>
      </c>
      <c r="S289" s="64"/>
      <c r="U289" s="64"/>
      <c r="W289" s="64"/>
    </row>
    <row r="290" spans="13:23" x14ac:dyDescent="0.2">
      <c r="M290" s="68" t="str">
        <f ca="1">IFERROR(VLOOKUP(C290,[0]!MagDepose,2,0),"")</f>
        <v/>
      </c>
      <c r="S290" s="64"/>
      <c r="U290" s="64"/>
      <c r="W290" s="64"/>
    </row>
    <row r="291" spans="13:23" x14ac:dyDescent="0.2">
      <c r="M291" s="68" t="str">
        <f ca="1">IFERROR(VLOOKUP(C291,[0]!MagDepose,2,0),"")</f>
        <v/>
      </c>
      <c r="S291" s="64"/>
      <c r="U291" s="64"/>
      <c r="W291" s="64"/>
    </row>
    <row r="292" spans="13:23" x14ac:dyDescent="0.2">
      <c r="M292" s="68" t="str">
        <f ca="1">IFERROR(VLOOKUP(C292,[0]!MagDepose,2,0),"")</f>
        <v/>
      </c>
      <c r="S292" s="64"/>
      <c r="U292" s="64"/>
      <c r="W292" s="64"/>
    </row>
    <row r="293" spans="13:23" x14ac:dyDescent="0.2">
      <c r="M293" s="68" t="str">
        <f ca="1">IFERROR(VLOOKUP(C293,[0]!MagDepose,2,0),"")</f>
        <v/>
      </c>
      <c r="S293" s="64"/>
      <c r="U293" s="64"/>
      <c r="W293" s="64"/>
    </row>
    <row r="294" spans="13:23" x14ac:dyDescent="0.2">
      <c r="M294" s="68" t="str">
        <f ca="1">IFERROR(VLOOKUP(C294,[0]!MagDepose,2,0),"")</f>
        <v/>
      </c>
      <c r="S294" s="64"/>
      <c r="U294" s="64"/>
      <c r="W294" s="64"/>
    </row>
    <row r="295" spans="13:23" x14ac:dyDescent="0.2">
      <c r="M295" s="68" t="str">
        <f ca="1">IFERROR(VLOOKUP(C295,[0]!MagDepose,2,0),"")</f>
        <v/>
      </c>
      <c r="S295" s="64"/>
      <c r="U295" s="64"/>
      <c r="W295" s="64"/>
    </row>
    <row r="296" spans="13:23" x14ac:dyDescent="0.2">
      <c r="M296" s="68" t="str">
        <f ca="1">IFERROR(VLOOKUP(C296,[0]!MagDepose,2,0),"")</f>
        <v/>
      </c>
      <c r="S296" s="64"/>
      <c r="U296" s="64"/>
      <c r="W296" s="64"/>
    </row>
    <row r="297" spans="13:23" x14ac:dyDescent="0.2">
      <c r="M297" s="68" t="str">
        <f ca="1">IFERROR(VLOOKUP(C297,[0]!MagDepose,2,0),"")</f>
        <v/>
      </c>
      <c r="S297" s="64"/>
      <c r="U297" s="64"/>
      <c r="W297" s="64"/>
    </row>
    <row r="298" spans="13:23" x14ac:dyDescent="0.2">
      <c r="M298" s="68" t="str">
        <f ca="1">IFERROR(VLOOKUP(C298,[0]!MagDepose,2,0),"")</f>
        <v/>
      </c>
      <c r="S298" s="64"/>
      <c r="U298" s="64"/>
      <c r="W298" s="64"/>
    </row>
    <row r="299" spans="13:23" x14ac:dyDescent="0.2">
      <c r="M299" s="68" t="str">
        <f ca="1">IFERROR(VLOOKUP(C299,[0]!MagDepose,2,0),"")</f>
        <v/>
      </c>
      <c r="S299" s="64"/>
      <c r="U299" s="64"/>
      <c r="W299" s="64"/>
    </row>
    <row r="300" spans="13:23" x14ac:dyDescent="0.2">
      <c r="M300" s="68" t="str">
        <f ca="1">IFERROR(VLOOKUP(C300,[0]!MagDepose,2,0),"")</f>
        <v/>
      </c>
      <c r="S300" s="64"/>
      <c r="U300" s="64"/>
      <c r="W300" s="64"/>
    </row>
    <row r="301" spans="13:23" x14ac:dyDescent="0.2">
      <c r="M301" s="68" t="str">
        <f ca="1">IFERROR(VLOOKUP(C301,[0]!MagDepose,2,0),"")</f>
        <v/>
      </c>
      <c r="S301" s="64"/>
      <c r="U301" s="64"/>
      <c r="W301" s="64"/>
    </row>
    <row r="302" spans="13:23" x14ac:dyDescent="0.2">
      <c r="M302" s="68" t="str">
        <f ca="1">IFERROR(VLOOKUP(C302,[0]!MagDepose,2,0),"")</f>
        <v/>
      </c>
      <c r="S302" s="64"/>
      <c r="U302" s="64"/>
      <c r="W302" s="64"/>
    </row>
    <row r="303" spans="13:23" x14ac:dyDescent="0.2">
      <c r="M303" s="68" t="str">
        <f ca="1">IFERROR(VLOOKUP(C303,[0]!MagDepose,2,0),"")</f>
        <v/>
      </c>
      <c r="S303" s="64"/>
      <c r="U303" s="64"/>
      <c r="W303" s="64"/>
    </row>
    <row r="304" spans="13:23" x14ac:dyDescent="0.2">
      <c r="M304" s="68" t="str">
        <f ca="1">IFERROR(VLOOKUP(C304,[0]!MagDepose,2,0),"")</f>
        <v/>
      </c>
      <c r="S304" s="64"/>
      <c r="U304" s="64"/>
      <c r="W304" s="64"/>
    </row>
    <row r="305" spans="13:23" x14ac:dyDescent="0.2">
      <c r="M305" s="68" t="str">
        <f ca="1">IFERROR(VLOOKUP(C305,[0]!MagDepose,2,0),"")</f>
        <v/>
      </c>
      <c r="S305" s="64"/>
      <c r="U305" s="64"/>
      <c r="W305" s="64"/>
    </row>
    <row r="306" spans="13:23" x14ac:dyDescent="0.2">
      <c r="M306" s="68" t="str">
        <f ca="1">IFERROR(VLOOKUP(C306,[0]!MagDepose,2,0),"")</f>
        <v/>
      </c>
      <c r="S306" s="64"/>
      <c r="U306" s="64"/>
      <c r="W306" s="64"/>
    </row>
    <row r="307" spans="13:23" x14ac:dyDescent="0.2">
      <c r="M307" s="68" t="str">
        <f ca="1">IFERROR(VLOOKUP(C307,[0]!MagDepose,2,0),"")</f>
        <v/>
      </c>
      <c r="S307" s="64"/>
      <c r="U307" s="64"/>
      <c r="W307" s="64"/>
    </row>
    <row r="308" spans="13:23" x14ac:dyDescent="0.2">
      <c r="M308" s="68" t="str">
        <f ca="1">IFERROR(VLOOKUP(C308,[0]!MagDepose,2,0),"")</f>
        <v/>
      </c>
      <c r="S308" s="64"/>
      <c r="U308" s="64"/>
      <c r="W308" s="64"/>
    </row>
    <row r="309" spans="13:23" x14ac:dyDescent="0.2">
      <c r="M309" s="68" t="str">
        <f ca="1">IFERROR(VLOOKUP(C309,[0]!MagDepose,2,0),"")</f>
        <v/>
      </c>
      <c r="S309" s="64"/>
      <c r="U309" s="64"/>
      <c r="W309" s="64"/>
    </row>
    <row r="310" spans="13:23" x14ac:dyDescent="0.2">
      <c r="M310" s="68" t="str">
        <f ca="1">IFERROR(VLOOKUP(C310,[0]!MagDepose,2,0),"")</f>
        <v/>
      </c>
      <c r="S310" s="64"/>
      <c r="U310" s="64"/>
      <c r="W310" s="64"/>
    </row>
    <row r="311" spans="13:23" x14ac:dyDescent="0.2">
      <c r="M311" s="68" t="str">
        <f ca="1">IFERROR(VLOOKUP(C311,[0]!MagDepose,2,0),"")</f>
        <v/>
      </c>
      <c r="S311" s="64"/>
      <c r="U311" s="64"/>
      <c r="W311" s="64"/>
    </row>
    <row r="312" spans="13:23" x14ac:dyDescent="0.2">
      <c r="M312" s="68" t="str">
        <f ca="1">IFERROR(VLOOKUP(C312,[0]!MagDepose,2,0),"")</f>
        <v/>
      </c>
      <c r="S312" s="64"/>
      <c r="U312" s="64"/>
      <c r="W312" s="64"/>
    </row>
    <row r="313" spans="13:23" x14ac:dyDescent="0.2">
      <c r="M313" s="68" t="str">
        <f ca="1">IFERROR(VLOOKUP(C313,[0]!MagDepose,2,0),"")</f>
        <v/>
      </c>
      <c r="S313" s="64"/>
      <c r="U313" s="64"/>
      <c r="W313" s="64"/>
    </row>
    <row r="314" spans="13:23" x14ac:dyDescent="0.2">
      <c r="M314" s="68" t="str">
        <f ca="1">IFERROR(VLOOKUP(C314,[0]!MagDepose,2,0),"")</f>
        <v/>
      </c>
      <c r="S314" s="64"/>
      <c r="U314" s="64"/>
      <c r="W314" s="64"/>
    </row>
    <row r="315" spans="13:23" x14ac:dyDescent="0.2">
      <c r="M315" s="68" t="str">
        <f ca="1">IFERROR(VLOOKUP(C315,[0]!MagDepose,2,0),"")</f>
        <v/>
      </c>
      <c r="S315" s="64"/>
      <c r="U315" s="64"/>
      <c r="W315" s="64"/>
    </row>
    <row r="316" spans="13:23" x14ac:dyDescent="0.2">
      <c r="M316" s="68" t="str">
        <f ca="1">IFERROR(VLOOKUP(C316,[0]!MagDepose,2,0),"")</f>
        <v/>
      </c>
      <c r="S316" s="64"/>
      <c r="U316" s="64"/>
      <c r="W316" s="64"/>
    </row>
    <row r="317" spans="13:23" x14ac:dyDescent="0.2">
      <c r="M317" s="68" t="str">
        <f ca="1">IFERROR(VLOOKUP(C317,[0]!MagDepose,2,0),"")</f>
        <v/>
      </c>
      <c r="S317" s="64"/>
      <c r="U317" s="64"/>
      <c r="W317" s="64"/>
    </row>
    <row r="318" spans="13:23" x14ac:dyDescent="0.2">
      <c r="M318" s="68" t="str">
        <f ca="1">IFERROR(VLOOKUP(C318,[0]!MagDepose,2,0),"")</f>
        <v/>
      </c>
      <c r="S318" s="64"/>
      <c r="U318" s="64"/>
      <c r="W318" s="64"/>
    </row>
    <row r="319" spans="13:23" x14ac:dyDescent="0.2">
      <c r="M319" s="68" t="str">
        <f ca="1">IFERROR(VLOOKUP(C319,[0]!MagDepose,2,0),"")</f>
        <v/>
      </c>
      <c r="S319" s="64"/>
      <c r="U319" s="64"/>
      <c r="W319" s="64"/>
    </row>
    <row r="320" spans="13:23" x14ac:dyDescent="0.2">
      <c r="M320" s="68" t="str">
        <f ca="1">IFERROR(VLOOKUP(C320,[0]!MagDepose,2,0),"")</f>
        <v/>
      </c>
      <c r="S320" s="64"/>
      <c r="U320" s="64"/>
      <c r="W320" s="64"/>
    </row>
    <row r="321" spans="13:23" x14ac:dyDescent="0.2">
      <c r="M321" s="68" t="str">
        <f ca="1">IFERROR(VLOOKUP(C321,[0]!MagDepose,2,0),"")</f>
        <v/>
      </c>
      <c r="S321" s="64"/>
      <c r="U321" s="64"/>
      <c r="W321" s="64"/>
    </row>
    <row r="322" spans="13:23" x14ac:dyDescent="0.2">
      <c r="M322" s="68" t="str">
        <f ca="1">IFERROR(VLOOKUP(C322,[0]!MagDepose,2,0),"")</f>
        <v/>
      </c>
      <c r="S322" s="64"/>
      <c r="U322" s="64"/>
      <c r="W322" s="64"/>
    </row>
    <row r="323" spans="13:23" x14ac:dyDescent="0.2">
      <c r="M323" s="68" t="str">
        <f ca="1">IFERROR(VLOOKUP(C323,[0]!MagDepose,2,0),"")</f>
        <v/>
      </c>
      <c r="S323" s="64"/>
      <c r="U323" s="64"/>
      <c r="W323" s="64"/>
    </row>
    <row r="324" spans="13:23" x14ac:dyDescent="0.2">
      <c r="M324" s="68" t="str">
        <f ca="1">IFERROR(VLOOKUP(C324,[0]!MagDepose,2,0),"")</f>
        <v/>
      </c>
      <c r="S324" s="64"/>
      <c r="U324" s="64"/>
      <c r="W324" s="64"/>
    </row>
    <row r="325" spans="13:23" x14ac:dyDescent="0.2">
      <c r="M325" s="68" t="str">
        <f ca="1">IFERROR(VLOOKUP(C325,[0]!MagDepose,2,0),"")</f>
        <v/>
      </c>
      <c r="S325" s="64"/>
      <c r="U325" s="64"/>
      <c r="W325" s="64"/>
    </row>
    <row r="326" spans="13:23" x14ac:dyDescent="0.2">
      <c r="M326" s="68" t="str">
        <f ca="1">IFERROR(VLOOKUP(C326,[0]!MagDepose,2,0),"")</f>
        <v/>
      </c>
      <c r="S326" s="64"/>
      <c r="U326" s="64"/>
      <c r="W326" s="64"/>
    </row>
    <row r="327" spans="13:23" x14ac:dyDescent="0.2">
      <c r="M327" s="68" t="str">
        <f ca="1">IFERROR(VLOOKUP(C327,[0]!MagDepose,2,0),"")</f>
        <v/>
      </c>
      <c r="S327" s="64"/>
      <c r="U327" s="64"/>
      <c r="W327" s="64"/>
    </row>
    <row r="328" spans="13:23" x14ac:dyDescent="0.2">
      <c r="M328" s="68" t="str">
        <f ca="1">IFERROR(VLOOKUP(C328,[0]!MagDepose,2,0),"")</f>
        <v/>
      </c>
      <c r="S328" s="64"/>
      <c r="U328" s="64"/>
      <c r="W328" s="64"/>
    </row>
    <row r="329" spans="13:23" x14ac:dyDescent="0.2">
      <c r="M329" s="68" t="str">
        <f ca="1">IFERROR(VLOOKUP(C329,[0]!MagDepose,2,0),"")</f>
        <v/>
      </c>
      <c r="S329" s="64"/>
      <c r="U329" s="64"/>
      <c r="W329" s="64"/>
    </row>
    <row r="330" spans="13:23" x14ac:dyDescent="0.2">
      <c r="M330" s="68" t="str">
        <f ca="1">IFERROR(VLOOKUP(C330,[0]!MagDepose,2,0),"")</f>
        <v/>
      </c>
      <c r="S330" s="64"/>
      <c r="U330" s="64"/>
      <c r="W330" s="64"/>
    </row>
    <row r="331" spans="13:23" x14ac:dyDescent="0.2">
      <c r="M331" s="68" t="str">
        <f ca="1">IFERROR(VLOOKUP(C331,[0]!MagDepose,2,0),"")</f>
        <v/>
      </c>
      <c r="S331" s="64"/>
      <c r="U331" s="64"/>
      <c r="W331" s="64"/>
    </row>
    <row r="332" spans="13:23" x14ac:dyDescent="0.2">
      <c r="M332" s="68" t="str">
        <f ca="1">IFERROR(VLOOKUP(C332,[0]!MagDepose,2,0),"")</f>
        <v/>
      </c>
      <c r="S332" s="64"/>
      <c r="U332" s="64"/>
      <c r="W332" s="64"/>
    </row>
    <row r="333" spans="13:23" x14ac:dyDescent="0.2">
      <c r="M333" s="68" t="str">
        <f ca="1">IFERROR(VLOOKUP(C333,[0]!MagDepose,2,0),"")</f>
        <v/>
      </c>
      <c r="S333" s="64"/>
      <c r="U333" s="64"/>
      <c r="W333" s="64"/>
    </row>
    <row r="334" spans="13:23" x14ac:dyDescent="0.2">
      <c r="M334" s="68" t="str">
        <f ca="1">IFERROR(VLOOKUP(C334,[0]!MagDepose,2,0),"")</f>
        <v/>
      </c>
      <c r="S334" s="64"/>
      <c r="U334" s="64"/>
      <c r="W334" s="64"/>
    </row>
    <row r="335" spans="13:23" x14ac:dyDescent="0.2">
      <c r="M335" s="68" t="str">
        <f ca="1">IFERROR(VLOOKUP(C335,[0]!MagDepose,2,0),"")</f>
        <v/>
      </c>
      <c r="S335" s="64"/>
      <c r="U335" s="64"/>
      <c r="W335" s="64"/>
    </row>
    <row r="336" spans="13:23" x14ac:dyDescent="0.2">
      <c r="M336" s="68" t="str">
        <f ca="1">IFERROR(VLOOKUP(C336,[0]!MagDepose,2,0),"")</f>
        <v/>
      </c>
      <c r="S336" s="64"/>
      <c r="U336" s="64"/>
      <c r="W336" s="64"/>
    </row>
    <row r="337" spans="13:23" x14ac:dyDescent="0.2">
      <c r="M337" s="68" t="str">
        <f ca="1">IFERROR(VLOOKUP(C337,[0]!MagDepose,2,0),"")</f>
        <v/>
      </c>
      <c r="S337" s="64"/>
      <c r="U337" s="64"/>
      <c r="W337" s="64"/>
    </row>
    <row r="338" spans="13:23" x14ac:dyDescent="0.2">
      <c r="M338" s="68" t="str">
        <f ca="1">IFERROR(VLOOKUP(C338,[0]!MagDepose,2,0),"")</f>
        <v/>
      </c>
      <c r="S338" s="64"/>
      <c r="U338" s="64"/>
      <c r="W338" s="64"/>
    </row>
    <row r="339" spans="13:23" x14ac:dyDescent="0.2">
      <c r="M339" s="68" t="str">
        <f ca="1">IFERROR(VLOOKUP(C339,[0]!MagDepose,2,0),"")</f>
        <v/>
      </c>
      <c r="S339" s="64"/>
      <c r="U339" s="64"/>
      <c r="W339" s="64"/>
    </row>
    <row r="340" spans="13:23" x14ac:dyDescent="0.2">
      <c r="M340" s="68" t="str">
        <f ca="1">IFERROR(VLOOKUP(C340,[0]!MagDepose,2,0),"")</f>
        <v/>
      </c>
      <c r="S340" s="64"/>
      <c r="U340" s="64"/>
      <c r="W340" s="64"/>
    </row>
    <row r="341" spans="13:23" x14ac:dyDescent="0.2">
      <c r="M341" s="68" t="str">
        <f ca="1">IFERROR(VLOOKUP(C341,[0]!MagDepose,2,0),"")</f>
        <v/>
      </c>
      <c r="S341" s="64"/>
      <c r="U341" s="64"/>
      <c r="W341" s="64"/>
    </row>
    <row r="342" spans="13:23" x14ac:dyDescent="0.2">
      <c r="M342" s="68" t="str">
        <f ca="1">IFERROR(VLOOKUP(C342,[0]!MagDepose,2,0),"")</f>
        <v/>
      </c>
      <c r="S342" s="64"/>
      <c r="U342" s="64"/>
      <c r="W342" s="64"/>
    </row>
    <row r="343" spans="13:23" x14ac:dyDescent="0.2">
      <c r="M343" s="68" t="str">
        <f ca="1">IFERROR(VLOOKUP(C343,[0]!MagDepose,2,0),"")</f>
        <v/>
      </c>
      <c r="S343" s="64"/>
      <c r="U343" s="64"/>
      <c r="W343" s="64"/>
    </row>
    <row r="344" spans="13:23" x14ac:dyDescent="0.2">
      <c r="M344" s="68" t="str">
        <f ca="1">IFERROR(VLOOKUP(C344,[0]!MagDepose,2,0),"")</f>
        <v/>
      </c>
      <c r="S344" s="64"/>
      <c r="U344" s="64"/>
      <c r="W344" s="64"/>
    </row>
    <row r="345" spans="13:23" x14ac:dyDescent="0.2">
      <c r="M345" s="68" t="str">
        <f ca="1">IFERROR(VLOOKUP(C345,[0]!MagDepose,2,0),"")</f>
        <v/>
      </c>
      <c r="S345" s="64"/>
      <c r="U345" s="64"/>
      <c r="W345" s="64"/>
    </row>
    <row r="346" spans="13:23" x14ac:dyDescent="0.2">
      <c r="M346" s="68" t="str">
        <f ca="1">IFERROR(VLOOKUP(C346,[0]!MagDepose,2,0),"")</f>
        <v/>
      </c>
      <c r="S346" s="64"/>
      <c r="U346" s="64"/>
      <c r="W346" s="64"/>
    </row>
    <row r="347" spans="13:23" x14ac:dyDescent="0.2">
      <c r="M347" s="68" t="str">
        <f ca="1">IFERROR(VLOOKUP(C347,[0]!MagDepose,2,0),"")</f>
        <v/>
      </c>
      <c r="S347" s="64"/>
      <c r="U347" s="64"/>
      <c r="W347" s="64"/>
    </row>
    <row r="348" spans="13:23" x14ac:dyDescent="0.2">
      <c r="M348" s="68" t="str">
        <f ca="1">IFERROR(VLOOKUP(C348,[0]!MagDepose,2,0),"")</f>
        <v/>
      </c>
      <c r="S348" s="64"/>
      <c r="U348" s="64"/>
      <c r="W348" s="64"/>
    </row>
    <row r="349" spans="13:23" x14ac:dyDescent="0.2">
      <c r="M349" s="68" t="str">
        <f ca="1">IFERROR(VLOOKUP(C349,[0]!MagDepose,2,0),"")</f>
        <v/>
      </c>
      <c r="S349" s="64"/>
      <c r="U349" s="64"/>
      <c r="W349" s="64"/>
    </row>
    <row r="350" spans="13:23" x14ac:dyDescent="0.2">
      <c r="M350" s="68" t="str">
        <f ca="1">IFERROR(VLOOKUP(C350,[0]!MagDepose,2,0),"")</f>
        <v/>
      </c>
      <c r="S350" s="64"/>
      <c r="U350" s="64"/>
      <c r="W350" s="64"/>
    </row>
    <row r="351" spans="13:23" x14ac:dyDescent="0.2">
      <c r="M351" s="68" t="str">
        <f ca="1">IFERROR(VLOOKUP(C351,[0]!MagDepose,2,0),"")</f>
        <v/>
      </c>
      <c r="S351" s="64"/>
      <c r="U351" s="64"/>
      <c r="W351" s="64"/>
    </row>
    <row r="352" spans="13:23" x14ac:dyDescent="0.2">
      <c r="M352" s="68" t="str">
        <f ca="1">IFERROR(VLOOKUP(C352,[0]!MagDepose,2,0),"")</f>
        <v/>
      </c>
      <c r="S352" s="64"/>
      <c r="U352" s="64"/>
      <c r="W352" s="64"/>
    </row>
    <row r="353" spans="13:23" x14ac:dyDescent="0.2">
      <c r="M353" s="68" t="str">
        <f ca="1">IFERROR(VLOOKUP(C353,[0]!MagDepose,2,0),"")</f>
        <v/>
      </c>
      <c r="S353" s="64"/>
      <c r="U353" s="64"/>
      <c r="W353" s="64"/>
    </row>
    <row r="354" spans="13:23" x14ac:dyDescent="0.2">
      <c r="M354" s="68" t="str">
        <f ca="1">IFERROR(VLOOKUP(C354,[0]!MagDepose,2,0),"")</f>
        <v/>
      </c>
      <c r="S354" s="64"/>
      <c r="U354" s="64"/>
      <c r="W354" s="64"/>
    </row>
    <row r="355" spans="13:23" x14ac:dyDescent="0.2">
      <c r="M355" s="68" t="str">
        <f ca="1">IFERROR(VLOOKUP(C355,[0]!MagDepose,2,0),"")</f>
        <v/>
      </c>
      <c r="S355" s="64"/>
      <c r="U355" s="64"/>
      <c r="W355" s="64"/>
    </row>
    <row r="356" spans="13:23" x14ac:dyDescent="0.2">
      <c r="M356" s="68" t="str">
        <f ca="1">IFERROR(VLOOKUP(C356,[0]!MagDepose,2,0),"")</f>
        <v/>
      </c>
      <c r="S356" s="64"/>
      <c r="U356" s="64"/>
      <c r="W356" s="64"/>
    </row>
    <row r="357" spans="13:23" x14ac:dyDescent="0.2">
      <c r="M357" s="68" t="str">
        <f ca="1">IFERROR(VLOOKUP(C357,[0]!MagDepose,2,0),"")</f>
        <v/>
      </c>
      <c r="S357" s="64"/>
      <c r="U357" s="64"/>
      <c r="W357" s="64"/>
    </row>
    <row r="358" spans="13:23" x14ac:dyDescent="0.2">
      <c r="M358" s="68" t="str">
        <f ca="1">IFERROR(VLOOKUP(C358,[0]!MagDepose,2,0),"")</f>
        <v/>
      </c>
      <c r="S358" s="64"/>
      <c r="U358" s="64"/>
      <c r="W358" s="64"/>
    </row>
    <row r="359" spans="13:23" x14ac:dyDescent="0.2">
      <c r="M359" s="68" t="str">
        <f ca="1">IFERROR(VLOOKUP(C359,[0]!MagDepose,2,0),"")</f>
        <v/>
      </c>
      <c r="S359" s="64"/>
      <c r="U359" s="64"/>
      <c r="W359" s="64"/>
    </row>
    <row r="360" spans="13:23" x14ac:dyDescent="0.2">
      <c r="M360" s="68" t="str">
        <f ca="1">IFERROR(VLOOKUP(C360,[0]!MagDepose,2,0),"")</f>
        <v/>
      </c>
      <c r="S360" s="64"/>
      <c r="U360" s="64"/>
      <c r="W360" s="64"/>
    </row>
    <row r="361" spans="13:23" x14ac:dyDescent="0.2">
      <c r="M361" s="68" t="str">
        <f ca="1">IFERROR(VLOOKUP(C361,[0]!MagDepose,2,0),"")</f>
        <v/>
      </c>
      <c r="S361" s="64"/>
      <c r="U361" s="64"/>
      <c r="W361" s="64"/>
    </row>
    <row r="362" spans="13:23" x14ac:dyDescent="0.2">
      <c r="M362" s="68" t="str">
        <f ca="1">IFERROR(VLOOKUP(C362,[0]!MagDepose,2,0),"")</f>
        <v/>
      </c>
      <c r="S362" s="64"/>
      <c r="U362" s="64"/>
      <c r="W362" s="64"/>
    </row>
    <row r="363" spans="13:23" x14ac:dyDescent="0.2">
      <c r="M363" s="68" t="str">
        <f ca="1">IFERROR(VLOOKUP(C363,[0]!MagDepose,2,0),"")</f>
        <v/>
      </c>
      <c r="S363" s="64"/>
      <c r="U363" s="64"/>
      <c r="W363" s="64"/>
    </row>
    <row r="364" spans="13:23" x14ac:dyDescent="0.2">
      <c r="M364" s="68" t="str">
        <f ca="1">IFERROR(VLOOKUP(C364,[0]!MagDepose,2,0),"")</f>
        <v/>
      </c>
      <c r="S364" s="64"/>
      <c r="U364" s="64"/>
      <c r="W364" s="64"/>
    </row>
    <row r="365" spans="13:23" x14ac:dyDescent="0.2">
      <c r="M365" s="68" t="str">
        <f ca="1">IFERROR(VLOOKUP(C365,[0]!MagDepose,2,0),"")</f>
        <v/>
      </c>
      <c r="S365" s="64"/>
      <c r="U365" s="64"/>
      <c r="W365" s="64"/>
    </row>
    <row r="366" spans="13:23" x14ac:dyDescent="0.2">
      <c r="M366" s="68" t="str">
        <f ca="1">IFERROR(VLOOKUP(C366,[0]!MagDepose,2,0),"")</f>
        <v/>
      </c>
      <c r="S366" s="64"/>
      <c r="U366" s="64"/>
      <c r="W366" s="64"/>
    </row>
    <row r="367" spans="13:23" x14ac:dyDescent="0.2">
      <c r="M367" s="68" t="str">
        <f ca="1">IFERROR(VLOOKUP(C367,[0]!MagDepose,2,0),"")</f>
        <v/>
      </c>
      <c r="S367" s="64"/>
      <c r="U367" s="64"/>
      <c r="W367" s="64"/>
    </row>
    <row r="368" spans="13:23" x14ac:dyDescent="0.2">
      <c r="M368" s="68" t="str">
        <f ca="1">IFERROR(VLOOKUP(C368,[0]!MagDepose,2,0),"")</f>
        <v/>
      </c>
      <c r="S368" s="64"/>
      <c r="U368" s="64"/>
      <c r="W368" s="64"/>
    </row>
    <row r="369" spans="13:23" x14ac:dyDescent="0.2">
      <c r="M369" s="68" t="str">
        <f ca="1">IFERROR(VLOOKUP(C369,[0]!MagDepose,2,0),"")</f>
        <v/>
      </c>
      <c r="S369" s="64"/>
      <c r="U369" s="64"/>
      <c r="W369" s="64"/>
    </row>
    <row r="370" spans="13:23" x14ac:dyDescent="0.2">
      <c r="M370" s="68" t="str">
        <f ca="1">IFERROR(VLOOKUP(C370,[0]!MagDepose,2,0),"")</f>
        <v/>
      </c>
      <c r="S370" s="64"/>
      <c r="U370" s="64"/>
      <c r="W370" s="64"/>
    </row>
    <row r="371" spans="13:23" x14ac:dyDescent="0.2">
      <c r="M371" s="68" t="str">
        <f ca="1">IFERROR(VLOOKUP(C371,[0]!MagDepose,2,0),"")</f>
        <v/>
      </c>
      <c r="S371" s="64"/>
      <c r="U371" s="64"/>
      <c r="W371" s="64"/>
    </row>
    <row r="372" spans="13:23" x14ac:dyDescent="0.2">
      <c r="M372" s="68" t="str">
        <f ca="1">IFERROR(VLOOKUP(C372,[0]!MagDepose,2,0),"")</f>
        <v/>
      </c>
      <c r="S372" s="64"/>
      <c r="U372" s="64"/>
      <c r="W372" s="64"/>
    </row>
    <row r="373" spans="13:23" x14ac:dyDescent="0.2">
      <c r="M373" s="68" t="str">
        <f ca="1">IFERROR(VLOOKUP(C373,[0]!MagDepose,2,0),"")</f>
        <v/>
      </c>
      <c r="S373" s="64"/>
      <c r="U373" s="64"/>
      <c r="W373" s="64"/>
    </row>
    <row r="374" spans="13:23" x14ac:dyDescent="0.2">
      <c r="M374" s="68" t="str">
        <f ca="1">IFERROR(VLOOKUP(C374,[0]!MagDepose,2,0),"")</f>
        <v/>
      </c>
      <c r="S374" s="64"/>
      <c r="U374" s="64"/>
      <c r="W374" s="64"/>
    </row>
    <row r="375" spans="13:23" x14ac:dyDescent="0.2">
      <c r="M375" s="68" t="str">
        <f ca="1">IFERROR(VLOOKUP(C375,[0]!MagDepose,2,0),"")</f>
        <v/>
      </c>
      <c r="S375" s="64"/>
      <c r="U375" s="64"/>
      <c r="W375" s="64"/>
    </row>
    <row r="376" spans="13:23" x14ac:dyDescent="0.2">
      <c r="M376" s="68" t="str">
        <f ca="1">IFERROR(VLOOKUP(C376,[0]!MagDepose,2,0),"")</f>
        <v/>
      </c>
      <c r="S376" s="64"/>
      <c r="U376" s="64"/>
      <c r="W376" s="64"/>
    </row>
    <row r="377" spans="13:23" x14ac:dyDescent="0.2">
      <c r="M377" s="68" t="str">
        <f ca="1">IFERROR(VLOOKUP(C377,[0]!MagDepose,2,0),"")</f>
        <v/>
      </c>
      <c r="S377" s="64"/>
      <c r="U377" s="64"/>
      <c r="W377" s="64"/>
    </row>
    <row r="378" spans="13:23" x14ac:dyDescent="0.2">
      <c r="M378" s="68" t="str">
        <f ca="1">IFERROR(VLOOKUP(C378,[0]!MagDepose,2,0),"")</f>
        <v/>
      </c>
      <c r="S378" s="64"/>
      <c r="U378" s="64"/>
      <c r="W378" s="64"/>
    </row>
    <row r="379" spans="13:23" x14ac:dyDescent="0.2">
      <c r="M379" s="68" t="str">
        <f ca="1">IFERROR(VLOOKUP(C379,[0]!MagDepose,2,0),"")</f>
        <v/>
      </c>
      <c r="S379" s="64"/>
      <c r="U379" s="64"/>
      <c r="W379" s="64"/>
    </row>
    <row r="380" spans="13:23" x14ac:dyDescent="0.2">
      <c r="M380" s="68" t="str">
        <f ca="1">IFERROR(VLOOKUP(C380,[0]!MagDepose,2,0),"")</f>
        <v/>
      </c>
      <c r="S380" s="64"/>
      <c r="U380" s="64"/>
      <c r="W380" s="64"/>
    </row>
    <row r="381" spans="13:23" x14ac:dyDescent="0.2">
      <c r="M381" s="68" t="str">
        <f ca="1">IFERROR(VLOOKUP(C381,[0]!MagDepose,2,0),"")</f>
        <v/>
      </c>
      <c r="S381" s="64"/>
      <c r="U381" s="64"/>
      <c r="W381" s="64"/>
    </row>
    <row r="382" spans="13:23" x14ac:dyDescent="0.2">
      <c r="M382" s="68" t="str">
        <f ca="1">IFERROR(VLOOKUP(C382,[0]!MagDepose,2,0),"")</f>
        <v/>
      </c>
      <c r="S382" s="64"/>
      <c r="U382" s="64"/>
      <c r="W382" s="64"/>
    </row>
    <row r="383" spans="13:23" x14ac:dyDescent="0.2">
      <c r="M383" s="68" t="str">
        <f ca="1">IFERROR(VLOOKUP(C383,[0]!MagDepose,2,0),"")</f>
        <v/>
      </c>
      <c r="S383" s="64"/>
      <c r="U383" s="64"/>
      <c r="W383" s="64"/>
    </row>
    <row r="384" spans="13:23" x14ac:dyDescent="0.2">
      <c r="M384" s="68" t="str">
        <f ca="1">IFERROR(VLOOKUP(C384,[0]!MagDepose,2,0),"")</f>
        <v/>
      </c>
      <c r="S384" s="64"/>
      <c r="U384" s="64"/>
      <c r="W384" s="64"/>
    </row>
    <row r="385" spans="13:23" x14ac:dyDescent="0.2">
      <c r="M385" s="68" t="str">
        <f ca="1">IFERROR(VLOOKUP(C385,[0]!MagDepose,2,0),"")</f>
        <v/>
      </c>
      <c r="S385" s="64"/>
      <c r="U385" s="64"/>
      <c r="W385" s="64"/>
    </row>
    <row r="386" spans="13:23" x14ac:dyDescent="0.2">
      <c r="M386" s="68" t="str">
        <f ca="1">IFERROR(VLOOKUP(C386,[0]!MagDepose,2,0),"")</f>
        <v/>
      </c>
      <c r="S386" s="64"/>
      <c r="U386" s="64"/>
      <c r="W386" s="64"/>
    </row>
    <row r="387" spans="13:23" x14ac:dyDescent="0.2">
      <c r="M387" s="68" t="str">
        <f ca="1">IFERROR(VLOOKUP(C387,[0]!MagDepose,2,0),"")</f>
        <v/>
      </c>
      <c r="S387" s="64"/>
      <c r="U387" s="64"/>
      <c r="W387" s="64"/>
    </row>
    <row r="388" spans="13:23" x14ac:dyDescent="0.2">
      <c r="M388" s="68" t="str">
        <f ca="1">IFERROR(VLOOKUP(C388,[0]!MagDepose,2,0),"")</f>
        <v/>
      </c>
      <c r="S388" s="64"/>
      <c r="U388" s="64"/>
      <c r="W388" s="64"/>
    </row>
    <row r="389" spans="13:23" x14ac:dyDescent="0.2">
      <c r="M389" s="68" t="str">
        <f ca="1">IFERROR(VLOOKUP(C389,[0]!MagDepose,2,0),"")</f>
        <v/>
      </c>
      <c r="S389" s="64"/>
      <c r="U389" s="64"/>
      <c r="W389" s="64"/>
    </row>
    <row r="390" spans="13:23" x14ac:dyDescent="0.2">
      <c r="M390" s="68" t="str">
        <f ca="1">IFERROR(VLOOKUP(C390,[0]!MagDepose,2,0),"")</f>
        <v/>
      </c>
      <c r="S390" s="64"/>
      <c r="U390" s="64"/>
      <c r="W390" s="64"/>
    </row>
    <row r="391" spans="13:23" x14ac:dyDescent="0.2">
      <c r="M391" s="68" t="str">
        <f ca="1">IFERROR(VLOOKUP(C391,[0]!MagDepose,2,0),"")</f>
        <v/>
      </c>
      <c r="S391" s="64"/>
      <c r="U391" s="64"/>
      <c r="W391" s="64"/>
    </row>
    <row r="392" spans="13:23" x14ac:dyDescent="0.2">
      <c r="M392" s="68" t="str">
        <f ca="1">IFERROR(VLOOKUP(C392,[0]!MagDepose,2,0),"")</f>
        <v/>
      </c>
      <c r="S392" s="64"/>
      <c r="U392" s="64"/>
      <c r="W392" s="64"/>
    </row>
    <row r="393" spans="13:23" x14ac:dyDescent="0.2">
      <c r="M393" s="68" t="str">
        <f ca="1">IFERROR(VLOOKUP(C393,[0]!MagDepose,2,0),"")</f>
        <v/>
      </c>
      <c r="S393" s="64"/>
      <c r="U393" s="64"/>
      <c r="W393" s="64"/>
    </row>
    <row r="394" spans="13:23" x14ac:dyDescent="0.2">
      <c r="M394" s="68" t="str">
        <f ca="1">IFERROR(VLOOKUP(C394,[0]!MagDepose,2,0),"")</f>
        <v/>
      </c>
      <c r="S394" s="64"/>
      <c r="U394" s="64"/>
      <c r="W394" s="64"/>
    </row>
    <row r="395" spans="13:23" x14ac:dyDescent="0.2">
      <c r="M395" s="68" t="str">
        <f ca="1">IFERROR(VLOOKUP(C395,[0]!MagDepose,2,0),"")</f>
        <v/>
      </c>
      <c r="S395" s="64"/>
      <c r="U395" s="64"/>
      <c r="W395" s="64"/>
    </row>
    <row r="396" spans="13:23" x14ac:dyDescent="0.2">
      <c r="M396" s="68" t="str">
        <f ca="1">IFERROR(VLOOKUP(C396,[0]!MagDepose,2,0),"")</f>
        <v/>
      </c>
      <c r="S396" s="64"/>
      <c r="U396" s="64"/>
      <c r="W396" s="64"/>
    </row>
    <row r="397" spans="13:23" x14ac:dyDescent="0.2">
      <c r="M397" s="68" t="str">
        <f ca="1">IFERROR(VLOOKUP(C397,[0]!MagDepose,2,0),"")</f>
        <v/>
      </c>
      <c r="S397" s="64"/>
      <c r="U397" s="64"/>
      <c r="W397" s="64"/>
    </row>
    <row r="398" spans="13:23" x14ac:dyDescent="0.2">
      <c r="M398" s="68" t="str">
        <f ca="1">IFERROR(VLOOKUP(C398,[0]!MagDepose,2,0),"")</f>
        <v/>
      </c>
      <c r="S398" s="64"/>
      <c r="U398" s="64"/>
      <c r="W398" s="64"/>
    </row>
    <row r="399" spans="13:23" x14ac:dyDescent="0.2">
      <c r="M399" s="68" t="str">
        <f ca="1">IFERROR(VLOOKUP(C399,[0]!MagDepose,2,0),"")</f>
        <v/>
      </c>
      <c r="S399" s="64"/>
      <c r="U399" s="64"/>
      <c r="W399" s="64"/>
    </row>
    <row r="400" spans="13:23" x14ac:dyDescent="0.2">
      <c r="M400" s="68" t="str">
        <f ca="1">IFERROR(VLOOKUP(C400,[0]!MagDepose,2,0),"")</f>
        <v/>
      </c>
      <c r="S400" s="64"/>
      <c r="U400" s="64"/>
      <c r="W400" s="64"/>
    </row>
    <row r="401" spans="13:23" x14ac:dyDescent="0.2">
      <c r="M401" s="68" t="str">
        <f ca="1">IFERROR(VLOOKUP(C401,[0]!MagDepose,2,0),"")</f>
        <v/>
      </c>
      <c r="S401" s="64"/>
      <c r="U401" s="64"/>
      <c r="W401" s="64"/>
    </row>
    <row r="402" spans="13:23" x14ac:dyDescent="0.2">
      <c r="M402" s="68" t="str">
        <f ca="1">IFERROR(VLOOKUP(C402,[0]!MagDepose,2,0),"")</f>
        <v/>
      </c>
      <c r="S402" s="64"/>
      <c r="U402" s="64"/>
      <c r="W402" s="64"/>
    </row>
    <row r="403" spans="13:23" x14ac:dyDescent="0.2">
      <c r="M403" s="68" t="str">
        <f ca="1">IFERROR(VLOOKUP(C403,[0]!MagDepose,2,0),"")</f>
        <v/>
      </c>
      <c r="S403" s="64"/>
      <c r="U403" s="64"/>
      <c r="W403" s="64"/>
    </row>
    <row r="404" spans="13:23" x14ac:dyDescent="0.2">
      <c r="M404" s="68" t="str">
        <f ca="1">IFERROR(VLOOKUP(C404,[0]!MagDepose,2,0),"")</f>
        <v/>
      </c>
      <c r="S404" s="64"/>
      <c r="U404" s="64"/>
      <c r="W404" s="64"/>
    </row>
    <row r="405" spans="13:23" x14ac:dyDescent="0.2">
      <c r="M405" s="68" t="str">
        <f ca="1">IFERROR(VLOOKUP(C405,[0]!MagDepose,2,0),"")</f>
        <v/>
      </c>
      <c r="S405" s="64"/>
      <c r="U405" s="64"/>
      <c r="W405" s="64"/>
    </row>
    <row r="406" spans="13:23" x14ac:dyDescent="0.2">
      <c r="M406" s="68" t="str">
        <f ca="1">IFERROR(VLOOKUP(C406,[0]!MagDepose,2,0),"")</f>
        <v/>
      </c>
      <c r="S406" s="64"/>
      <c r="U406" s="64"/>
      <c r="W406" s="64"/>
    </row>
    <row r="407" spans="13:23" x14ac:dyDescent="0.2">
      <c r="M407" s="68" t="str">
        <f ca="1">IFERROR(VLOOKUP(C407,[0]!MagDepose,2,0),"")</f>
        <v/>
      </c>
      <c r="S407" s="64"/>
      <c r="U407" s="64"/>
      <c r="W407" s="64"/>
    </row>
    <row r="408" spans="13:23" x14ac:dyDescent="0.2">
      <c r="M408" s="68" t="str">
        <f ca="1">IFERROR(VLOOKUP(C408,[0]!MagDepose,2,0),"")</f>
        <v/>
      </c>
      <c r="S408" s="64"/>
      <c r="U408" s="64"/>
      <c r="W408" s="64"/>
    </row>
    <row r="409" spans="13:23" x14ac:dyDescent="0.2">
      <c r="M409" s="68" t="str">
        <f ca="1">IFERROR(VLOOKUP(C409,[0]!MagDepose,2,0),"")</f>
        <v/>
      </c>
      <c r="S409" s="64"/>
      <c r="U409" s="64"/>
      <c r="W409" s="64"/>
    </row>
    <row r="410" spans="13:23" x14ac:dyDescent="0.2">
      <c r="M410" s="68" t="str">
        <f ca="1">IFERROR(VLOOKUP(C410,[0]!MagDepose,2,0),"")</f>
        <v/>
      </c>
      <c r="S410" s="64"/>
      <c r="U410" s="64"/>
      <c r="W410" s="64"/>
    </row>
    <row r="411" spans="13:23" x14ac:dyDescent="0.2">
      <c r="M411" s="68" t="str">
        <f ca="1">IFERROR(VLOOKUP(C411,[0]!MagDepose,2,0),"")</f>
        <v/>
      </c>
      <c r="S411" s="64"/>
      <c r="U411" s="64"/>
      <c r="W411" s="64"/>
    </row>
    <row r="412" spans="13:23" x14ac:dyDescent="0.2">
      <c r="M412" s="68" t="str">
        <f ca="1">IFERROR(VLOOKUP(C412,[0]!MagDepose,2,0),"")</f>
        <v/>
      </c>
      <c r="S412" s="64"/>
      <c r="U412" s="64"/>
      <c r="W412" s="64"/>
    </row>
    <row r="413" spans="13:23" x14ac:dyDescent="0.2">
      <c r="M413" s="68" t="str">
        <f ca="1">IFERROR(VLOOKUP(C413,[0]!MagDepose,2,0),"")</f>
        <v/>
      </c>
      <c r="S413" s="64"/>
      <c r="U413" s="64"/>
      <c r="W413" s="64"/>
    </row>
    <row r="414" spans="13:23" x14ac:dyDescent="0.2">
      <c r="M414" s="68" t="str">
        <f ca="1">IFERROR(VLOOKUP(C414,[0]!MagDepose,2,0),"")</f>
        <v/>
      </c>
      <c r="S414" s="64"/>
      <c r="U414" s="64"/>
      <c r="W414" s="64"/>
    </row>
    <row r="415" spans="13:23" x14ac:dyDescent="0.2">
      <c r="M415" s="68" t="str">
        <f ca="1">IFERROR(VLOOKUP(C415,[0]!MagDepose,2,0),"")</f>
        <v/>
      </c>
      <c r="S415" s="64"/>
      <c r="U415" s="64"/>
      <c r="W415" s="64"/>
    </row>
    <row r="416" spans="13:23" x14ac:dyDescent="0.2">
      <c r="M416" s="68" t="str">
        <f ca="1">IFERROR(VLOOKUP(C416,[0]!MagDepose,2,0),"")</f>
        <v/>
      </c>
      <c r="S416" s="64"/>
      <c r="U416" s="64"/>
      <c r="W416" s="64"/>
    </row>
    <row r="417" spans="13:23" x14ac:dyDescent="0.2">
      <c r="M417" s="68" t="str">
        <f ca="1">IFERROR(VLOOKUP(C417,[0]!MagDepose,2,0),"")</f>
        <v/>
      </c>
      <c r="S417" s="64"/>
      <c r="U417" s="64"/>
      <c r="W417" s="64"/>
    </row>
    <row r="418" spans="13:23" x14ac:dyDescent="0.2">
      <c r="M418" s="68" t="str">
        <f ca="1">IFERROR(VLOOKUP(C418,[0]!MagDepose,2,0),"")</f>
        <v/>
      </c>
      <c r="S418" s="64"/>
      <c r="U418" s="64"/>
      <c r="W418" s="64"/>
    </row>
    <row r="419" spans="13:23" x14ac:dyDescent="0.2">
      <c r="M419" s="68" t="str">
        <f ca="1">IFERROR(VLOOKUP(C419,[0]!MagDepose,2,0),"")</f>
        <v/>
      </c>
      <c r="S419" s="64"/>
      <c r="U419" s="64"/>
      <c r="W419" s="64"/>
    </row>
    <row r="420" spans="13:23" x14ac:dyDescent="0.2">
      <c r="M420" s="68" t="str">
        <f ca="1">IFERROR(VLOOKUP(C420,[0]!MagDepose,2,0),"")</f>
        <v/>
      </c>
      <c r="S420" s="64"/>
      <c r="U420" s="64"/>
      <c r="W420" s="64"/>
    </row>
    <row r="421" spans="13:23" x14ac:dyDescent="0.2">
      <c r="M421" s="68" t="str">
        <f ca="1">IFERROR(VLOOKUP(C421,[0]!MagDepose,2,0),"")</f>
        <v/>
      </c>
      <c r="S421" s="64"/>
      <c r="U421" s="64"/>
      <c r="W421" s="64"/>
    </row>
    <row r="422" spans="13:23" x14ac:dyDescent="0.2">
      <c r="M422" s="68" t="str">
        <f ca="1">IFERROR(VLOOKUP(C422,[0]!MagDepose,2,0),"")</f>
        <v/>
      </c>
      <c r="S422" s="64"/>
      <c r="U422" s="64"/>
      <c r="W422" s="64"/>
    </row>
    <row r="423" spans="13:23" x14ac:dyDescent="0.2">
      <c r="M423" s="68" t="str">
        <f ca="1">IFERROR(VLOOKUP(C423,[0]!MagDepose,2,0),"")</f>
        <v/>
      </c>
      <c r="S423" s="64"/>
      <c r="U423" s="64"/>
      <c r="W423" s="64"/>
    </row>
    <row r="424" spans="13:23" x14ac:dyDescent="0.2">
      <c r="M424" s="68" t="str">
        <f ca="1">IFERROR(VLOOKUP(C424,[0]!MagDepose,2,0),"")</f>
        <v/>
      </c>
      <c r="S424" s="64"/>
      <c r="U424" s="64"/>
      <c r="W424" s="64"/>
    </row>
    <row r="425" spans="13:23" x14ac:dyDescent="0.2">
      <c r="M425" s="68" t="str">
        <f ca="1">IFERROR(VLOOKUP(C425,[0]!MagDepose,2,0),"")</f>
        <v/>
      </c>
      <c r="S425" s="64"/>
      <c r="U425" s="64"/>
      <c r="W425" s="64"/>
    </row>
    <row r="426" spans="13:23" x14ac:dyDescent="0.2">
      <c r="M426" s="68" t="str">
        <f ca="1">IFERROR(VLOOKUP(C426,[0]!MagDepose,2,0),"")</f>
        <v/>
      </c>
      <c r="S426" s="64"/>
      <c r="U426" s="64"/>
      <c r="W426" s="64"/>
    </row>
    <row r="427" spans="13:23" x14ac:dyDescent="0.2">
      <c r="M427" s="68" t="str">
        <f ca="1">IFERROR(VLOOKUP(C427,[0]!MagDepose,2,0),"")</f>
        <v/>
      </c>
      <c r="S427" s="64"/>
      <c r="U427" s="64"/>
      <c r="W427" s="64"/>
    </row>
    <row r="428" spans="13:23" x14ac:dyDescent="0.2">
      <c r="M428" s="68" t="str">
        <f ca="1">IFERROR(VLOOKUP(C428,[0]!MagDepose,2,0),"")</f>
        <v/>
      </c>
      <c r="S428" s="64"/>
      <c r="U428" s="64"/>
      <c r="W428" s="64"/>
    </row>
    <row r="429" spans="13:23" x14ac:dyDescent="0.2">
      <c r="M429" s="68" t="str">
        <f ca="1">IFERROR(VLOOKUP(C429,[0]!MagDepose,2,0),"")</f>
        <v/>
      </c>
      <c r="S429" s="64"/>
      <c r="U429" s="64"/>
      <c r="W429" s="64"/>
    </row>
    <row r="430" spans="13:23" x14ac:dyDescent="0.2">
      <c r="M430" s="68" t="str">
        <f ca="1">IFERROR(VLOOKUP(C430,[0]!MagDepose,2,0),"")</f>
        <v/>
      </c>
      <c r="S430" s="64"/>
      <c r="U430" s="64"/>
      <c r="W430" s="64"/>
    </row>
    <row r="431" spans="13:23" x14ac:dyDescent="0.2">
      <c r="M431" s="68" t="str">
        <f ca="1">IFERROR(VLOOKUP(C431,[0]!MagDepose,2,0),"")</f>
        <v/>
      </c>
      <c r="S431" s="64"/>
      <c r="U431" s="64"/>
      <c r="W431" s="64"/>
    </row>
    <row r="432" spans="13:23" x14ac:dyDescent="0.2">
      <c r="M432" s="68" t="str">
        <f ca="1">IFERROR(VLOOKUP(C432,[0]!MagDepose,2,0),"")</f>
        <v/>
      </c>
      <c r="S432" s="64"/>
      <c r="U432" s="64"/>
      <c r="W432" s="64"/>
    </row>
    <row r="433" spans="13:23" x14ac:dyDescent="0.2">
      <c r="M433" s="68" t="str">
        <f ca="1">IFERROR(VLOOKUP(C433,[0]!MagDepose,2,0),"")</f>
        <v/>
      </c>
      <c r="S433" s="64"/>
      <c r="U433" s="64"/>
      <c r="W433" s="64"/>
    </row>
    <row r="434" spans="13:23" x14ac:dyDescent="0.2">
      <c r="M434" s="68" t="str">
        <f ca="1">IFERROR(VLOOKUP(C434,[0]!MagDepose,2,0),"")</f>
        <v/>
      </c>
      <c r="S434" s="64"/>
      <c r="U434" s="64"/>
      <c r="W434" s="64"/>
    </row>
    <row r="435" spans="13:23" x14ac:dyDescent="0.2">
      <c r="M435" s="68" t="str">
        <f ca="1">IFERROR(VLOOKUP(C435,[0]!MagDepose,2,0),"")</f>
        <v/>
      </c>
      <c r="S435" s="64"/>
      <c r="U435" s="64"/>
      <c r="W435" s="64"/>
    </row>
    <row r="436" spans="13:23" x14ac:dyDescent="0.2">
      <c r="M436" s="68" t="str">
        <f ca="1">IFERROR(VLOOKUP(C436,[0]!MagDepose,2,0),"")</f>
        <v/>
      </c>
      <c r="S436" s="64"/>
      <c r="U436" s="64"/>
      <c r="W436" s="64"/>
    </row>
    <row r="437" spans="13:23" x14ac:dyDescent="0.2">
      <c r="M437" s="68" t="str">
        <f ca="1">IFERROR(VLOOKUP(C437,[0]!MagDepose,2,0),"")</f>
        <v/>
      </c>
      <c r="S437" s="64"/>
      <c r="U437" s="64"/>
      <c r="W437" s="64"/>
    </row>
    <row r="438" spans="13:23" x14ac:dyDescent="0.2">
      <c r="M438" s="68" t="str">
        <f ca="1">IFERROR(VLOOKUP(C438,[0]!MagDepose,2,0),"")</f>
        <v/>
      </c>
      <c r="S438" s="64"/>
      <c r="U438" s="64"/>
      <c r="W438" s="64"/>
    </row>
    <row r="439" spans="13:23" x14ac:dyDescent="0.2">
      <c r="M439" s="68" t="str">
        <f ca="1">IFERROR(VLOOKUP(C439,[0]!MagDepose,2,0),"")</f>
        <v/>
      </c>
      <c r="S439" s="64"/>
      <c r="U439" s="64"/>
      <c r="W439" s="64"/>
    </row>
    <row r="440" spans="13:23" x14ac:dyDescent="0.2">
      <c r="M440" s="68" t="str">
        <f ca="1">IFERROR(VLOOKUP(C440,[0]!MagDepose,2,0),"")</f>
        <v/>
      </c>
      <c r="S440" s="64"/>
      <c r="U440" s="64"/>
      <c r="W440" s="64"/>
    </row>
    <row r="441" spans="13:23" x14ac:dyDescent="0.2">
      <c r="M441" s="68" t="str">
        <f ca="1">IFERROR(VLOOKUP(C441,[0]!MagDepose,2,0),"")</f>
        <v/>
      </c>
      <c r="S441" s="64"/>
      <c r="U441" s="64"/>
      <c r="W441" s="64"/>
    </row>
    <row r="442" spans="13:23" x14ac:dyDescent="0.2">
      <c r="M442" s="68" t="str">
        <f ca="1">IFERROR(VLOOKUP(C442,[0]!MagDepose,2,0),"")</f>
        <v/>
      </c>
      <c r="S442" s="64"/>
      <c r="U442" s="64"/>
      <c r="W442" s="64"/>
    </row>
    <row r="443" spans="13:23" x14ac:dyDescent="0.2">
      <c r="M443" s="68" t="str">
        <f ca="1">IFERROR(VLOOKUP(C443,[0]!MagDepose,2,0),"")</f>
        <v/>
      </c>
      <c r="S443" s="64"/>
      <c r="U443" s="64"/>
      <c r="W443" s="64"/>
    </row>
    <row r="444" spans="13:23" x14ac:dyDescent="0.2">
      <c r="M444" s="68" t="str">
        <f ca="1">IFERROR(VLOOKUP(C444,[0]!MagDepose,2,0),"")</f>
        <v/>
      </c>
      <c r="S444" s="64"/>
      <c r="U444" s="64"/>
      <c r="W444" s="64"/>
    </row>
    <row r="445" spans="13:23" x14ac:dyDescent="0.2">
      <c r="M445" s="68" t="str">
        <f ca="1">IFERROR(VLOOKUP(C445,[0]!MagDepose,2,0),"")</f>
        <v/>
      </c>
      <c r="S445" s="64"/>
      <c r="U445" s="64"/>
      <c r="W445" s="64"/>
    </row>
    <row r="446" spans="13:23" x14ac:dyDescent="0.2">
      <c r="M446" s="68" t="str">
        <f ca="1">IFERROR(VLOOKUP(C446,[0]!MagDepose,2,0),"")</f>
        <v/>
      </c>
      <c r="S446" s="64"/>
      <c r="U446" s="64"/>
      <c r="W446" s="64"/>
    </row>
    <row r="447" spans="13:23" x14ac:dyDescent="0.2">
      <c r="M447" s="68" t="str">
        <f ca="1">IFERROR(VLOOKUP(C447,[0]!MagDepose,2,0),"")</f>
        <v/>
      </c>
      <c r="S447" s="64"/>
      <c r="U447" s="64"/>
      <c r="W447" s="64"/>
    </row>
    <row r="448" spans="13:23" x14ac:dyDescent="0.2">
      <c r="M448" s="68" t="str">
        <f ca="1">IFERROR(VLOOKUP(C448,[0]!MagDepose,2,0),"")</f>
        <v/>
      </c>
      <c r="S448" s="64"/>
      <c r="U448" s="64"/>
      <c r="W448" s="64"/>
    </row>
    <row r="449" spans="13:23" x14ac:dyDescent="0.2">
      <c r="M449" s="68" t="str">
        <f ca="1">IFERROR(VLOOKUP(C449,[0]!MagDepose,2,0),"")</f>
        <v/>
      </c>
      <c r="S449" s="64"/>
      <c r="U449" s="64"/>
      <c r="W449" s="64"/>
    </row>
    <row r="450" spans="13:23" x14ac:dyDescent="0.2">
      <c r="M450" s="68" t="str">
        <f ca="1">IFERROR(VLOOKUP(C450,[0]!MagDepose,2,0),"")</f>
        <v/>
      </c>
      <c r="S450" s="64"/>
      <c r="U450" s="64"/>
      <c r="W450" s="64"/>
    </row>
    <row r="451" spans="13:23" x14ac:dyDescent="0.2">
      <c r="M451" s="68" t="str">
        <f ca="1">IFERROR(VLOOKUP(C451,[0]!MagDepose,2,0),"")</f>
        <v/>
      </c>
      <c r="S451" s="64"/>
      <c r="U451" s="64"/>
      <c r="W451" s="64"/>
    </row>
    <row r="452" spans="13:23" x14ac:dyDescent="0.2">
      <c r="M452" s="68" t="str">
        <f ca="1">IFERROR(VLOOKUP(C452,[0]!MagDepose,2,0),"")</f>
        <v/>
      </c>
      <c r="S452" s="64"/>
      <c r="U452" s="64"/>
      <c r="W452" s="64"/>
    </row>
    <row r="453" spans="13:23" x14ac:dyDescent="0.2">
      <c r="M453" s="68" t="str">
        <f ca="1">IFERROR(VLOOKUP(C453,[0]!MagDepose,2,0),"")</f>
        <v/>
      </c>
      <c r="S453" s="64"/>
      <c r="U453" s="64"/>
      <c r="W453" s="64"/>
    </row>
    <row r="454" spans="13:23" x14ac:dyDescent="0.2">
      <c r="M454" s="68" t="str">
        <f ca="1">IFERROR(VLOOKUP(C454,[0]!MagDepose,2,0),"")</f>
        <v/>
      </c>
      <c r="S454" s="64"/>
      <c r="U454" s="64"/>
      <c r="W454" s="64"/>
    </row>
    <row r="455" spans="13:23" x14ac:dyDescent="0.2">
      <c r="M455" s="68" t="str">
        <f ca="1">IFERROR(VLOOKUP(C455,[0]!MagDepose,2,0),"")</f>
        <v/>
      </c>
      <c r="S455" s="64"/>
      <c r="U455" s="64"/>
      <c r="W455" s="64"/>
    </row>
    <row r="456" spans="13:23" x14ac:dyDescent="0.2">
      <c r="M456" s="68" t="str">
        <f ca="1">IFERROR(VLOOKUP(C456,[0]!MagDepose,2,0),"")</f>
        <v/>
      </c>
      <c r="S456" s="64"/>
      <c r="U456" s="64"/>
      <c r="W456" s="64"/>
    </row>
    <row r="457" spans="13:23" x14ac:dyDescent="0.2">
      <c r="M457" s="68" t="str">
        <f ca="1">IFERROR(VLOOKUP(C457,[0]!MagDepose,2,0),"")</f>
        <v/>
      </c>
      <c r="S457" s="64"/>
      <c r="U457" s="64"/>
      <c r="W457" s="64"/>
    </row>
    <row r="458" spans="13:23" x14ac:dyDescent="0.2">
      <c r="M458" s="68" t="str">
        <f ca="1">IFERROR(VLOOKUP(C458,[0]!MagDepose,2,0),"")</f>
        <v/>
      </c>
      <c r="S458" s="64"/>
      <c r="U458" s="64"/>
      <c r="W458" s="64"/>
    </row>
    <row r="459" spans="13:23" x14ac:dyDescent="0.2">
      <c r="M459" s="68" t="str">
        <f ca="1">IFERROR(VLOOKUP(C459,[0]!MagDepose,2,0),"")</f>
        <v/>
      </c>
      <c r="S459" s="64"/>
      <c r="U459" s="64"/>
      <c r="W459" s="64"/>
    </row>
    <row r="460" spans="13:23" x14ac:dyDescent="0.2">
      <c r="M460" s="68" t="str">
        <f ca="1">IFERROR(VLOOKUP(C460,[0]!MagDepose,2,0),"")</f>
        <v/>
      </c>
      <c r="S460" s="64"/>
      <c r="U460" s="64"/>
      <c r="W460" s="64"/>
    </row>
    <row r="461" spans="13:23" x14ac:dyDescent="0.2">
      <c r="M461" s="68" t="str">
        <f ca="1">IFERROR(VLOOKUP(C461,[0]!MagDepose,2,0),"")</f>
        <v/>
      </c>
      <c r="S461" s="64"/>
      <c r="U461" s="64"/>
      <c r="W461" s="64"/>
    </row>
    <row r="462" spans="13:23" x14ac:dyDescent="0.2">
      <c r="M462" s="68" t="str">
        <f ca="1">IFERROR(VLOOKUP(C462,[0]!MagDepose,2,0),"")</f>
        <v/>
      </c>
      <c r="S462" s="64"/>
      <c r="U462" s="64"/>
      <c r="W462" s="64"/>
    </row>
    <row r="463" spans="13:23" x14ac:dyDescent="0.2">
      <c r="M463" s="68" t="str">
        <f ca="1">IFERROR(VLOOKUP(C463,[0]!MagDepose,2,0),"")</f>
        <v/>
      </c>
      <c r="S463" s="64"/>
      <c r="U463" s="64"/>
      <c r="W463" s="64"/>
    </row>
    <row r="464" spans="13:23" x14ac:dyDescent="0.2">
      <c r="M464" s="68" t="str">
        <f ca="1">IFERROR(VLOOKUP(C464,[0]!MagDepose,2,0),"")</f>
        <v/>
      </c>
      <c r="S464" s="64"/>
      <c r="U464" s="64"/>
      <c r="W464" s="64"/>
    </row>
    <row r="465" spans="13:23" x14ac:dyDescent="0.2">
      <c r="M465" s="68" t="str">
        <f ca="1">IFERROR(VLOOKUP(C465,[0]!MagDepose,2,0),"")</f>
        <v/>
      </c>
      <c r="S465" s="64"/>
      <c r="U465" s="64"/>
      <c r="W465" s="64"/>
    </row>
    <row r="466" spans="13:23" x14ac:dyDescent="0.2">
      <c r="M466" s="68" t="str">
        <f ca="1">IFERROR(VLOOKUP(C466,[0]!MagDepose,2,0),"")</f>
        <v/>
      </c>
      <c r="S466" s="64"/>
      <c r="U466" s="64"/>
      <c r="W466" s="64"/>
    </row>
    <row r="467" spans="13:23" x14ac:dyDescent="0.2">
      <c r="M467" s="68" t="str">
        <f ca="1">IFERROR(VLOOKUP(C467,[0]!MagDepose,2,0),"")</f>
        <v/>
      </c>
      <c r="S467" s="64"/>
      <c r="U467" s="64"/>
      <c r="W467" s="64"/>
    </row>
    <row r="468" spans="13:23" x14ac:dyDescent="0.2">
      <c r="M468" s="68" t="str">
        <f ca="1">IFERROR(VLOOKUP(C468,[0]!MagDepose,2,0),"")</f>
        <v/>
      </c>
      <c r="S468" s="64"/>
      <c r="U468" s="64"/>
      <c r="W468" s="64"/>
    </row>
    <row r="469" spans="13:23" x14ac:dyDescent="0.2">
      <c r="M469" s="68" t="str">
        <f ca="1">IFERROR(VLOOKUP(C469,[0]!MagDepose,2,0),"")</f>
        <v/>
      </c>
      <c r="S469" s="64"/>
      <c r="U469" s="64"/>
      <c r="W469" s="64"/>
    </row>
    <row r="470" spans="13:23" x14ac:dyDescent="0.2">
      <c r="M470" s="68" t="str">
        <f ca="1">IFERROR(VLOOKUP(C470,[0]!MagDepose,2,0),"")</f>
        <v/>
      </c>
      <c r="S470" s="64"/>
      <c r="U470" s="64"/>
      <c r="W470" s="64"/>
    </row>
    <row r="471" spans="13:23" x14ac:dyDescent="0.2">
      <c r="M471" s="68" t="str">
        <f ca="1">IFERROR(VLOOKUP(C471,[0]!MagDepose,2,0),"")</f>
        <v/>
      </c>
      <c r="S471" s="64"/>
      <c r="U471" s="64"/>
      <c r="W471" s="64"/>
    </row>
    <row r="472" spans="13:23" x14ac:dyDescent="0.2">
      <c r="M472" s="68" t="str">
        <f ca="1">IFERROR(VLOOKUP(C472,[0]!MagDepose,2,0),"")</f>
        <v/>
      </c>
      <c r="S472" s="64"/>
      <c r="U472" s="64"/>
      <c r="W472" s="64"/>
    </row>
    <row r="473" spans="13:23" x14ac:dyDescent="0.2">
      <c r="M473" s="68" t="str">
        <f ca="1">IFERROR(VLOOKUP(C473,[0]!MagDepose,2,0),"")</f>
        <v/>
      </c>
      <c r="S473" s="64"/>
      <c r="U473" s="64"/>
      <c r="W473" s="64"/>
    </row>
    <row r="474" spans="13:23" x14ac:dyDescent="0.2">
      <c r="M474" s="68" t="str">
        <f ca="1">IFERROR(VLOOKUP(C474,[0]!MagDepose,2,0),"")</f>
        <v/>
      </c>
      <c r="S474" s="64"/>
      <c r="U474" s="64"/>
      <c r="W474" s="64"/>
    </row>
    <row r="475" spans="13:23" x14ac:dyDescent="0.2">
      <c r="M475" s="68" t="str">
        <f ca="1">IFERROR(VLOOKUP(C475,[0]!MagDepose,2,0),"")</f>
        <v/>
      </c>
      <c r="S475" s="64"/>
      <c r="U475" s="64"/>
      <c r="W475" s="64"/>
    </row>
    <row r="476" spans="13:23" x14ac:dyDescent="0.2">
      <c r="M476" s="68" t="str">
        <f ca="1">IFERROR(VLOOKUP(C476,[0]!MagDepose,2,0),"")</f>
        <v/>
      </c>
      <c r="S476" s="64"/>
      <c r="U476" s="64"/>
      <c r="W476" s="64"/>
    </row>
    <row r="477" spans="13:23" x14ac:dyDescent="0.2">
      <c r="M477" s="68" t="str">
        <f ca="1">IFERROR(VLOOKUP(C477,[0]!MagDepose,2,0),"")</f>
        <v/>
      </c>
      <c r="S477" s="64"/>
      <c r="U477" s="64"/>
      <c r="W477" s="64"/>
    </row>
    <row r="478" spans="13:23" x14ac:dyDescent="0.2">
      <c r="M478" s="68" t="str">
        <f ca="1">IFERROR(VLOOKUP(C478,[0]!MagDepose,2,0),"")</f>
        <v/>
      </c>
      <c r="S478" s="64"/>
      <c r="U478" s="64"/>
      <c r="W478" s="64"/>
    </row>
    <row r="479" spans="13:23" x14ac:dyDescent="0.2">
      <c r="M479" s="68" t="str">
        <f ca="1">IFERROR(VLOOKUP(C479,[0]!MagDepose,2,0),"")</f>
        <v/>
      </c>
      <c r="S479" s="64"/>
      <c r="U479" s="64"/>
      <c r="W479" s="64"/>
    </row>
    <row r="480" spans="13:23" x14ac:dyDescent="0.2">
      <c r="M480" s="68" t="str">
        <f ca="1">IFERROR(VLOOKUP(C480,[0]!MagDepose,2,0),"")</f>
        <v/>
      </c>
      <c r="S480" s="64"/>
      <c r="U480" s="64"/>
      <c r="W480" s="64"/>
    </row>
    <row r="481" spans="13:23" x14ac:dyDescent="0.2">
      <c r="M481" s="68" t="str">
        <f ca="1">IFERROR(VLOOKUP(C481,[0]!MagDepose,2,0),"")</f>
        <v/>
      </c>
      <c r="S481" s="64"/>
      <c r="U481" s="64"/>
      <c r="W481" s="64"/>
    </row>
    <row r="482" spans="13:23" x14ac:dyDescent="0.2">
      <c r="M482" s="68" t="str">
        <f ca="1">IFERROR(VLOOKUP(C482,[0]!MagDepose,2,0),"")</f>
        <v/>
      </c>
      <c r="S482" s="64"/>
      <c r="U482" s="64"/>
      <c r="W482" s="64"/>
    </row>
    <row r="483" spans="13:23" x14ac:dyDescent="0.2">
      <c r="M483" s="68" t="str">
        <f ca="1">IFERROR(VLOOKUP(C483,[0]!MagDepose,2,0),"")</f>
        <v/>
      </c>
      <c r="S483" s="64"/>
      <c r="U483" s="64"/>
      <c r="W483" s="64"/>
    </row>
    <row r="484" spans="13:23" x14ac:dyDescent="0.2">
      <c r="M484" s="68" t="str">
        <f ca="1">IFERROR(VLOOKUP(C484,[0]!MagDepose,2,0),"")</f>
        <v/>
      </c>
      <c r="S484" s="64"/>
      <c r="U484" s="64"/>
      <c r="W484" s="64"/>
    </row>
    <row r="485" spans="13:23" x14ac:dyDescent="0.2">
      <c r="M485" s="68" t="str">
        <f ca="1">IFERROR(VLOOKUP(C485,[0]!MagDepose,2,0),"")</f>
        <v/>
      </c>
      <c r="S485" s="64"/>
      <c r="U485" s="64"/>
      <c r="W485" s="64"/>
    </row>
    <row r="486" spans="13:23" x14ac:dyDescent="0.2">
      <c r="M486" s="68" t="str">
        <f ca="1">IFERROR(VLOOKUP(C486,[0]!MagDepose,2,0),"")</f>
        <v/>
      </c>
      <c r="S486" s="64"/>
      <c r="U486" s="64"/>
      <c r="W486" s="64"/>
    </row>
    <row r="487" spans="13:23" x14ac:dyDescent="0.2">
      <c r="M487" s="68" t="str">
        <f ca="1">IFERROR(VLOOKUP(C487,[0]!MagDepose,2,0),"")</f>
        <v/>
      </c>
      <c r="S487" s="64"/>
      <c r="U487" s="64"/>
      <c r="W487" s="64"/>
    </row>
    <row r="488" spans="13:23" x14ac:dyDescent="0.2">
      <c r="M488" s="68" t="str">
        <f ca="1">IFERROR(VLOOKUP(C488,[0]!MagDepose,2,0),"")</f>
        <v/>
      </c>
      <c r="S488" s="64"/>
      <c r="U488" s="64"/>
      <c r="W488" s="64"/>
    </row>
    <row r="489" spans="13:23" x14ac:dyDescent="0.2">
      <c r="M489" s="68" t="str">
        <f ca="1">IFERROR(VLOOKUP(C489,[0]!MagDepose,2,0),"")</f>
        <v/>
      </c>
      <c r="S489" s="64"/>
      <c r="U489" s="64"/>
      <c r="W489" s="64"/>
    </row>
    <row r="490" spans="13:23" x14ac:dyDescent="0.2">
      <c r="M490" s="68" t="str">
        <f ca="1">IFERROR(VLOOKUP(C490,[0]!MagDepose,2,0),"")</f>
        <v/>
      </c>
      <c r="S490" s="64"/>
      <c r="U490" s="64"/>
      <c r="W490" s="64"/>
    </row>
    <row r="491" spans="13:23" x14ac:dyDescent="0.2">
      <c r="M491" s="68" t="str">
        <f ca="1">IFERROR(VLOOKUP(C491,[0]!MagDepose,2,0),"")</f>
        <v/>
      </c>
      <c r="S491" s="64"/>
      <c r="U491" s="64"/>
      <c r="W491" s="64"/>
    </row>
    <row r="492" spans="13:23" x14ac:dyDescent="0.2">
      <c r="M492" s="68" t="str">
        <f ca="1">IFERROR(VLOOKUP(C492,[0]!MagDepose,2,0),"")</f>
        <v/>
      </c>
      <c r="S492" s="64"/>
      <c r="U492" s="64"/>
      <c r="W492" s="64"/>
    </row>
    <row r="493" spans="13:23" x14ac:dyDescent="0.2">
      <c r="M493" s="68" t="str">
        <f ca="1">IFERROR(VLOOKUP(C493,[0]!MagDepose,2,0),"")</f>
        <v/>
      </c>
      <c r="S493" s="64"/>
      <c r="U493" s="64"/>
      <c r="W493" s="64"/>
    </row>
    <row r="494" spans="13:23" x14ac:dyDescent="0.2">
      <c r="M494" s="68" t="str">
        <f ca="1">IFERROR(VLOOKUP(C494,[0]!MagDepose,2,0),"")</f>
        <v/>
      </c>
      <c r="S494" s="64"/>
      <c r="U494" s="64"/>
      <c r="W494" s="64"/>
    </row>
    <row r="495" spans="13:23" x14ac:dyDescent="0.2">
      <c r="M495" s="68" t="str">
        <f ca="1">IFERROR(VLOOKUP(C495,[0]!MagDepose,2,0),"")</f>
        <v/>
      </c>
      <c r="S495" s="64"/>
      <c r="U495" s="64"/>
      <c r="W495" s="64"/>
    </row>
    <row r="496" spans="13:23" x14ac:dyDescent="0.2">
      <c r="M496" s="68" t="str">
        <f ca="1">IFERROR(VLOOKUP(C496,[0]!MagDepose,2,0),"")</f>
        <v/>
      </c>
      <c r="S496" s="64"/>
      <c r="U496" s="64"/>
      <c r="W496" s="64"/>
    </row>
    <row r="497" spans="13:23" x14ac:dyDescent="0.2">
      <c r="M497" s="68" t="str">
        <f ca="1">IFERROR(VLOOKUP(C497,[0]!MagDepose,2,0),"")</f>
        <v/>
      </c>
      <c r="S497" s="64"/>
      <c r="U497" s="64"/>
      <c r="W497" s="64"/>
    </row>
    <row r="498" spans="13:23" x14ac:dyDescent="0.2">
      <c r="M498" s="68" t="str">
        <f ca="1">IFERROR(VLOOKUP(C498,[0]!MagDepose,2,0),"")</f>
        <v/>
      </c>
      <c r="S498" s="64"/>
      <c r="U498" s="64"/>
      <c r="W498" s="64"/>
    </row>
    <row r="499" spans="13:23" x14ac:dyDescent="0.2">
      <c r="M499" s="68" t="str">
        <f ca="1">IFERROR(VLOOKUP(C499,[0]!MagDepose,2,0),"")</f>
        <v/>
      </c>
      <c r="S499" s="64"/>
      <c r="U499" s="64"/>
      <c r="W499" s="64"/>
    </row>
    <row r="500" spans="13:23" x14ac:dyDescent="0.2">
      <c r="M500" s="68" t="str">
        <f ca="1">IFERROR(VLOOKUP(C500,[0]!MagDepose,2,0),"")</f>
        <v/>
      </c>
      <c r="S500" s="64"/>
      <c r="U500" s="64"/>
      <c r="W500" s="64"/>
    </row>
    <row r="501" spans="13:23" x14ac:dyDescent="0.2">
      <c r="M501" s="68" t="str">
        <f ca="1">IFERROR(VLOOKUP(C501,[0]!MagDepose,2,0),"")</f>
        <v/>
      </c>
      <c r="S501" s="64"/>
      <c r="U501" s="64"/>
      <c r="W501" s="64"/>
    </row>
    <row r="502" spans="13:23" x14ac:dyDescent="0.2">
      <c r="M502" s="68" t="str">
        <f ca="1">IFERROR(VLOOKUP(C502,[0]!MagDepose,2,0),"")</f>
        <v/>
      </c>
      <c r="S502" s="64"/>
      <c r="U502" s="64"/>
      <c r="W502" s="64"/>
    </row>
    <row r="503" spans="13:23" x14ac:dyDescent="0.2">
      <c r="M503" s="68" t="str">
        <f ca="1">IFERROR(VLOOKUP(C503,[0]!MagDepose,2,0),"")</f>
        <v/>
      </c>
      <c r="S503" s="64"/>
      <c r="U503" s="64"/>
      <c r="W503" s="64"/>
    </row>
    <row r="504" spans="13:23" x14ac:dyDescent="0.2">
      <c r="M504" s="68" t="str">
        <f ca="1">IFERROR(VLOOKUP(C504,[0]!MagDepose,2,0),"")</f>
        <v/>
      </c>
      <c r="S504" s="64"/>
      <c r="U504" s="64"/>
      <c r="W504" s="64"/>
    </row>
    <row r="505" spans="13:23" x14ac:dyDescent="0.2">
      <c r="M505" s="68" t="str">
        <f ca="1">IFERROR(VLOOKUP(C505,[0]!MagDepose,2,0),"")</f>
        <v/>
      </c>
      <c r="S505" s="64"/>
      <c r="U505" s="64"/>
      <c r="W505" s="64"/>
    </row>
    <row r="506" spans="13:23" x14ac:dyDescent="0.2">
      <c r="M506" s="68" t="str">
        <f ca="1">IFERROR(VLOOKUP(C506,[0]!MagDepose,2,0),"")</f>
        <v/>
      </c>
      <c r="S506" s="64"/>
      <c r="U506" s="64"/>
      <c r="W506" s="64"/>
    </row>
    <row r="507" spans="13:23" x14ac:dyDescent="0.2">
      <c r="M507" s="68" t="str">
        <f ca="1">IFERROR(VLOOKUP(C507,[0]!MagDepose,2,0),"")</f>
        <v/>
      </c>
      <c r="S507" s="64"/>
      <c r="U507" s="64"/>
      <c r="W507" s="64"/>
    </row>
    <row r="508" spans="13:23" x14ac:dyDescent="0.2">
      <c r="M508" s="68" t="str">
        <f ca="1">IFERROR(VLOOKUP(C508,[0]!MagDepose,2,0),"")</f>
        <v/>
      </c>
      <c r="S508" s="64"/>
      <c r="U508" s="64"/>
      <c r="W508" s="64"/>
    </row>
    <row r="509" spans="13:23" x14ac:dyDescent="0.2">
      <c r="M509" s="68" t="str">
        <f ca="1">IFERROR(VLOOKUP(C509,[0]!MagDepose,2,0),"")</f>
        <v/>
      </c>
      <c r="S509" s="64"/>
      <c r="U509" s="64"/>
      <c r="W509" s="64"/>
    </row>
    <row r="510" spans="13:23" x14ac:dyDescent="0.2">
      <c r="M510" s="68" t="str">
        <f ca="1">IFERROR(VLOOKUP(C510,[0]!MagDepose,2,0),"")</f>
        <v/>
      </c>
      <c r="S510" s="64"/>
      <c r="U510" s="64"/>
      <c r="W510" s="64"/>
    </row>
    <row r="511" spans="13:23" x14ac:dyDescent="0.2">
      <c r="M511" s="68" t="str">
        <f ca="1">IFERROR(VLOOKUP(C511,[0]!MagDepose,2,0),"")</f>
        <v/>
      </c>
      <c r="S511" s="64"/>
      <c r="U511" s="64"/>
      <c r="W511" s="64"/>
    </row>
    <row r="512" spans="13:23" x14ac:dyDescent="0.2">
      <c r="M512" s="68" t="str">
        <f ca="1">IFERROR(VLOOKUP(C512,[0]!MagDepose,2,0),"")</f>
        <v/>
      </c>
      <c r="S512" s="64"/>
      <c r="U512" s="64"/>
      <c r="W512" s="64"/>
    </row>
    <row r="513" spans="13:23" x14ac:dyDescent="0.2">
      <c r="M513" s="68" t="str">
        <f ca="1">IFERROR(VLOOKUP(C513,[0]!MagDepose,2,0),"")</f>
        <v/>
      </c>
      <c r="S513" s="64"/>
      <c r="U513" s="64"/>
      <c r="W513" s="64"/>
    </row>
    <row r="514" spans="13:23" x14ac:dyDescent="0.2">
      <c r="M514" s="68" t="str">
        <f ca="1">IFERROR(VLOOKUP(C514,[0]!MagDepose,2,0),"")</f>
        <v/>
      </c>
      <c r="S514" s="64"/>
      <c r="U514" s="64"/>
      <c r="W514" s="64"/>
    </row>
    <row r="515" spans="13:23" x14ac:dyDescent="0.2">
      <c r="M515" s="68" t="str">
        <f ca="1">IFERROR(VLOOKUP(C515,[0]!MagDepose,2,0),"")</f>
        <v/>
      </c>
      <c r="S515" s="64"/>
      <c r="U515" s="64"/>
      <c r="W515" s="64"/>
    </row>
    <row r="516" spans="13:23" x14ac:dyDescent="0.2">
      <c r="M516" s="68" t="str">
        <f ca="1">IFERROR(VLOOKUP(C516,[0]!MagDepose,2,0),"")</f>
        <v/>
      </c>
      <c r="S516" s="64"/>
      <c r="U516" s="64"/>
      <c r="W516" s="64"/>
    </row>
    <row r="517" spans="13:23" x14ac:dyDescent="0.2">
      <c r="M517" s="68" t="str">
        <f ca="1">IFERROR(VLOOKUP(C517,[0]!MagDepose,2,0),"")</f>
        <v/>
      </c>
      <c r="S517" s="64"/>
      <c r="U517" s="64"/>
      <c r="W517" s="64"/>
    </row>
    <row r="518" spans="13:23" x14ac:dyDescent="0.2">
      <c r="M518" s="68" t="str">
        <f ca="1">IFERROR(VLOOKUP(C518,[0]!MagDepose,2,0),"")</f>
        <v/>
      </c>
      <c r="S518" s="64"/>
      <c r="U518" s="64"/>
      <c r="W518" s="64"/>
    </row>
    <row r="519" spans="13:23" x14ac:dyDescent="0.2">
      <c r="M519" s="68" t="str">
        <f ca="1">IFERROR(VLOOKUP(C519,[0]!MagDepose,2,0),"")</f>
        <v/>
      </c>
      <c r="S519" s="64"/>
      <c r="U519" s="64"/>
      <c r="W519" s="64"/>
    </row>
    <row r="520" spans="13:23" x14ac:dyDescent="0.2">
      <c r="M520" s="68" t="str">
        <f ca="1">IFERROR(VLOOKUP(C520,[0]!MagDepose,2,0),"")</f>
        <v/>
      </c>
      <c r="S520" s="64"/>
      <c r="U520" s="64"/>
      <c r="W520" s="64"/>
    </row>
    <row r="521" spans="13:23" x14ac:dyDescent="0.2">
      <c r="M521" s="68" t="str">
        <f ca="1">IFERROR(VLOOKUP(C521,[0]!MagDepose,2,0),"")</f>
        <v/>
      </c>
      <c r="S521" s="64"/>
      <c r="U521" s="64"/>
      <c r="W521" s="64"/>
    </row>
    <row r="522" spans="13:23" x14ac:dyDescent="0.2">
      <c r="M522" s="68" t="str">
        <f ca="1">IFERROR(VLOOKUP(C522,[0]!MagDepose,2,0),"")</f>
        <v/>
      </c>
      <c r="S522" s="64"/>
      <c r="U522" s="64"/>
      <c r="W522" s="64"/>
    </row>
    <row r="523" spans="13:23" x14ac:dyDescent="0.2">
      <c r="M523" s="68" t="str">
        <f ca="1">IFERROR(VLOOKUP(C523,[0]!MagDepose,2,0),"")</f>
        <v/>
      </c>
      <c r="S523" s="64"/>
      <c r="U523" s="64"/>
      <c r="W523" s="64"/>
    </row>
    <row r="524" spans="13:23" x14ac:dyDescent="0.2">
      <c r="M524" s="68" t="str">
        <f ca="1">IFERROR(VLOOKUP(C524,[0]!MagDepose,2,0),"")</f>
        <v/>
      </c>
      <c r="S524" s="64"/>
      <c r="U524" s="64"/>
      <c r="W524" s="64"/>
    </row>
    <row r="525" spans="13:23" x14ac:dyDescent="0.2">
      <c r="M525" s="68" t="str">
        <f ca="1">IFERROR(VLOOKUP(C525,[0]!MagDepose,2,0),"")</f>
        <v/>
      </c>
      <c r="S525" s="64"/>
      <c r="U525" s="64"/>
      <c r="W525" s="64"/>
    </row>
    <row r="526" spans="13:23" x14ac:dyDescent="0.2">
      <c r="M526" s="68" t="str">
        <f ca="1">IFERROR(VLOOKUP(C526,[0]!MagDepose,2,0),"")</f>
        <v/>
      </c>
      <c r="S526" s="64"/>
      <c r="U526" s="64"/>
      <c r="W526" s="64"/>
    </row>
    <row r="527" spans="13:23" x14ac:dyDescent="0.2">
      <c r="M527" s="68" t="str">
        <f ca="1">IFERROR(VLOOKUP(C527,[0]!MagDepose,2,0),"")</f>
        <v/>
      </c>
      <c r="S527" s="64"/>
      <c r="U527" s="64"/>
      <c r="W527" s="64"/>
    </row>
    <row r="528" spans="13:23" x14ac:dyDescent="0.2">
      <c r="M528" s="68" t="str">
        <f ca="1">IFERROR(VLOOKUP(C528,[0]!MagDepose,2,0),"")</f>
        <v/>
      </c>
      <c r="S528" s="64"/>
      <c r="U528" s="64"/>
      <c r="W528" s="64"/>
    </row>
    <row r="529" spans="13:23" x14ac:dyDescent="0.2">
      <c r="M529" s="68" t="str">
        <f ca="1">IFERROR(VLOOKUP(C529,[0]!MagDepose,2,0),"")</f>
        <v/>
      </c>
      <c r="S529" s="64"/>
      <c r="U529" s="64"/>
      <c r="W529" s="64"/>
    </row>
    <row r="530" spans="13:23" x14ac:dyDescent="0.2">
      <c r="M530" s="68" t="str">
        <f ca="1">IFERROR(VLOOKUP(C530,[0]!MagDepose,2,0),"")</f>
        <v/>
      </c>
      <c r="S530" s="64"/>
      <c r="U530" s="64"/>
      <c r="W530" s="64"/>
    </row>
    <row r="531" spans="13:23" x14ac:dyDescent="0.2">
      <c r="M531" s="68" t="str">
        <f ca="1">IFERROR(VLOOKUP(C531,[0]!MagDepose,2,0),"")</f>
        <v/>
      </c>
      <c r="S531" s="64"/>
      <c r="U531" s="64"/>
      <c r="W531" s="64"/>
    </row>
    <row r="532" spans="13:23" x14ac:dyDescent="0.2">
      <c r="M532" s="68" t="str">
        <f ca="1">IFERROR(VLOOKUP(C532,[0]!MagDepose,2,0),"")</f>
        <v/>
      </c>
      <c r="S532" s="64"/>
      <c r="U532" s="64"/>
      <c r="W532" s="64"/>
    </row>
    <row r="533" spans="13:23" x14ac:dyDescent="0.2">
      <c r="M533" s="68" t="str">
        <f ca="1">IFERROR(VLOOKUP(C533,[0]!MagDepose,2,0),"")</f>
        <v/>
      </c>
      <c r="S533" s="64"/>
      <c r="U533" s="64"/>
      <c r="W533" s="64"/>
    </row>
    <row r="534" spans="13:23" x14ac:dyDescent="0.2">
      <c r="M534" s="68" t="str">
        <f ca="1">IFERROR(VLOOKUP(C534,[0]!MagDepose,2,0),"")</f>
        <v/>
      </c>
      <c r="S534" s="64"/>
      <c r="U534" s="64"/>
      <c r="W534" s="64"/>
    </row>
    <row r="535" spans="13:23" x14ac:dyDescent="0.2">
      <c r="M535" s="68" t="str">
        <f ca="1">IFERROR(VLOOKUP(C535,[0]!MagDepose,2,0),"")</f>
        <v/>
      </c>
      <c r="S535" s="64"/>
      <c r="U535" s="64"/>
      <c r="W535" s="64"/>
    </row>
    <row r="536" spans="13:23" x14ac:dyDescent="0.2">
      <c r="M536" s="68" t="str">
        <f ca="1">IFERROR(VLOOKUP(C536,[0]!MagDepose,2,0),"")</f>
        <v/>
      </c>
      <c r="S536" s="64"/>
      <c r="U536" s="64"/>
      <c r="W536" s="64"/>
    </row>
    <row r="537" spans="13:23" x14ac:dyDescent="0.2">
      <c r="M537" s="68" t="str">
        <f ca="1">IFERROR(VLOOKUP(C537,[0]!MagDepose,2,0),"")</f>
        <v/>
      </c>
      <c r="S537" s="64"/>
      <c r="U537" s="64"/>
      <c r="W537" s="64"/>
    </row>
    <row r="538" spans="13:23" x14ac:dyDescent="0.2">
      <c r="M538" s="68" t="str">
        <f ca="1">IFERROR(VLOOKUP(C538,[0]!MagDepose,2,0),"")</f>
        <v/>
      </c>
      <c r="S538" s="64"/>
      <c r="U538" s="64"/>
      <c r="W538" s="64"/>
    </row>
    <row r="539" spans="13:23" x14ac:dyDescent="0.2">
      <c r="M539" s="68" t="str">
        <f ca="1">IFERROR(VLOOKUP(C539,[0]!MagDepose,2,0),"")</f>
        <v/>
      </c>
      <c r="S539" s="64"/>
      <c r="U539" s="64"/>
      <c r="W539" s="64"/>
    </row>
    <row r="540" spans="13:23" x14ac:dyDescent="0.2">
      <c r="M540" s="68" t="str">
        <f ca="1">IFERROR(VLOOKUP(C540,[0]!MagDepose,2,0),"")</f>
        <v/>
      </c>
      <c r="S540" s="64"/>
      <c r="U540" s="64"/>
      <c r="W540" s="64"/>
    </row>
    <row r="541" spans="13:23" x14ac:dyDescent="0.2">
      <c r="M541" s="68" t="str">
        <f ca="1">IFERROR(VLOOKUP(C541,[0]!MagDepose,2,0),"")</f>
        <v/>
      </c>
      <c r="S541" s="64"/>
      <c r="U541" s="64"/>
      <c r="W541" s="64"/>
    </row>
    <row r="542" spans="13:23" x14ac:dyDescent="0.2">
      <c r="M542" s="68" t="str">
        <f ca="1">IFERROR(VLOOKUP(C542,[0]!MagDepose,2,0),"")</f>
        <v/>
      </c>
      <c r="S542" s="64"/>
      <c r="U542" s="64"/>
      <c r="W542" s="64"/>
    </row>
    <row r="543" spans="13:23" x14ac:dyDescent="0.2">
      <c r="M543" s="68" t="str">
        <f ca="1">IFERROR(VLOOKUP(C543,[0]!MagDepose,2,0),"")</f>
        <v/>
      </c>
      <c r="S543" s="64"/>
      <c r="U543" s="64"/>
      <c r="W543" s="64"/>
    </row>
    <row r="544" spans="13:23" x14ac:dyDescent="0.2">
      <c r="M544" s="68" t="str">
        <f ca="1">IFERROR(VLOOKUP(C544,[0]!MagDepose,2,0),"")</f>
        <v/>
      </c>
      <c r="S544" s="64"/>
      <c r="U544" s="64"/>
      <c r="W544" s="64"/>
    </row>
    <row r="545" spans="13:23" x14ac:dyDescent="0.2">
      <c r="M545" s="68" t="str">
        <f ca="1">IFERROR(VLOOKUP(C545,[0]!MagDepose,2,0),"")</f>
        <v/>
      </c>
      <c r="S545" s="64"/>
      <c r="U545" s="64"/>
      <c r="W545" s="64"/>
    </row>
    <row r="546" spans="13:23" x14ac:dyDescent="0.2">
      <c r="M546" s="68" t="str">
        <f ca="1">IFERROR(VLOOKUP(C546,[0]!MagDepose,2,0),"")</f>
        <v/>
      </c>
      <c r="S546" s="64"/>
      <c r="U546" s="64"/>
      <c r="W546" s="64"/>
    </row>
    <row r="547" spans="13:23" x14ac:dyDescent="0.2">
      <c r="M547" s="68" t="str">
        <f ca="1">IFERROR(VLOOKUP(C547,[0]!MagDepose,2,0),"")</f>
        <v/>
      </c>
      <c r="S547" s="64"/>
      <c r="U547" s="64"/>
      <c r="W547" s="64"/>
    </row>
    <row r="548" spans="13:23" x14ac:dyDescent="0.2">
      <c r="M548" s="68" t="str">
        <f ca="1">IFERROR(VLOOKUP(C548,[0]!MagDepose,2,0),"")</f>
        <v/>
      </c>
      <c r="S548" s="64"/>
      <c r="U548" s="64"/>
      <c r="W548" s="64"/>
    </row>
    <row r="549" spans="13:23" x14ac:dyDescent="0.2">
      <c r="M549" s="68" t="str">
        <f ca="1">IFERROR(VLOOKUP(C549,[0]!MagDepose,2,0),"")</f>
        <v/>
      </c>
      <c r="S549" s="64"/>
      <c r="U549" s="64"/>
      <c r="W549" s="64"/>
    </row>
    <row r="550" spans="13:23" x14ac:dyDescent="0.2">
      <c r="M550" s="68" t="str">
        <f ca="1">IFERROR(VLOOKUP(C550,[0]!MagDepose,2,0),"")</f>
        <v/>
      </c>
      <c r="S550" s="64"/>
      <c r="U550" s="64"/>
      <c r="W550" s="64"/>
    </row>
    <row r="551" spans="13:23" x14ac:dyDescent="0.2">
      <c r="M551" s="68" t="str">
        <f ca="1">IFERROR(VLOOKUP(C551,[0]!MagDepose,2,0),"")</f>
        <v/>
      </c>
      <c r="S551" s="64"/>
      <c r="U551" s="64"/>
      <c r="W551" s="64"/>
    </row>
    <row r="552" spans="13:23" x14ac:dyDescent="0.2">
      <c r="M552" s="68" t="str">
        <f ca="1">IFERROR(VLOOKUP(C552,[0]!MagDepose,2,0),"")</f>
        <v/>
      </c>
      <c r="S552" s="64"/>
      <c r="U552" s="64"/>
      <c r="W552" s="64"/>
    </row>
    <row r="553" spans="13:23" x14ac:dyDescent="0.2">
      <c r="M553" s="68" t="str">
        <f ca="1">IFERROR(VLOOKUP(C553,[0]!MagDepose,2,0),"")</f>
        <v/>
      </c>
      <c r="S553" s="64"/>
      <c r="U553" s="64"/>
      <c r="W553" s="64"/>
    </row>
    <row r="554" spans="13:23" x14ac:dyDescent="0.2">
      <c r="M554" s="68" t="str">
        <f ca="1">IFERROR(VLOOKUP(C554,[0]!MagDepose,2,0),"")</f>
        <v/>
      </c>
      <c r="S554" s="64"/>
      <c r="U554" s="64"/>
      <c r="W554" s="64"/>
    </row>
    <row r="555" spans="13:23" x14ac:dyDescent="0.2">
      <c r="M555" s="68" t="str">
        <f ca="1">IFERROR(VLOOKUP(C555,[0]!MagDepose,2,0),"")</f>
        <v/>
      </c>
      <c r="S555" s="64"/>
      <c r="U555" s="64"/>
      <c r="W555" s="64"/>
    </row>
    <row r="556" spans="13:23" x14ac:dyDescent="0.2">
      <c r="M556" s="68" t="str">
        <f ca="1">IFERROR(VLOOKUP(C556,[0]!MagDepose,2,0),"")</f>
        <v/>
      </c>
      <c r="S556" s="64"/>
      <c r="U556" s="64"/>
      <c r="W556" s="64"/>
    </row>
    <row r="557" spans="13:23" x14ac:dyDescent="0.2">
      <c r="M557" s="68" t="str">
        <f ca="1">IFERROR(VLOOKUP(C557,[0]!MagDepose,2,0),"")</f>
        <v/>
      </c>
      <c r="S557" s="64"/>
      <c r="U557" s="64"/>
      <c r="W557" s="64"/>
    </row>
    <row r="558" spans="13:23" x14ac:dyDescent="0.2">
      <c r="M558" s="68" t="str">
        <f ca="1">IFERROR(VLOOKUP(C558,[0]!MagDepose,2,0),"")</f>
        <v/>
      </c>
      <c r="S558" s="64"/>
      <c r="U558" s="64"/>
      <c r="W558" s="64"/>
    </row>
    <row r="559" spans="13:23" x14ac:dyDescent="0.2">
      <c r="M559" s="68" t="str">
        <f ca="1">IFERROR(VLOOKUP(C559,[0]!MagDepose,2,0),"")</f>
        <v/>
      </c>
      <c r="S559" s="64"/>
      <c r="U559" s="64"/>
      <c r="W559" s="64"/>
    </row>
    <row r="560" spans="13:23" x14ac:dyDescent="0.2">
      <c r="M560" s="68" t="str">
        <f ca="1">IFERROR(VLOOKUP(C560,[0]!MagDepose,2,0),"")</f>
        <v/>
      </c>
      <c r="S560" s="64"/>
      <c r="U560" s="64"/>
      <c r="W560" s="64"/>
    </row>
    <row r="561" spans="13:23" x14ac:dyDescent="0.2">
      <c r="M561" s="68" t="str">
        <f ca="1">IFERROR(VLOOKUP(C561,[0]!MagDepose,2,0),"")</f>
        <v/>
      </c>
      <c r="S561" s="64"/>
      <c r="U561" s="64"/>
      <c r="W561" s="64"/>
    </row>
    <row r="562" spans="13:23" x14ac:dyDescent="0.2">
      <c r="M562" s="68" t="str">
        <f ca="1">IFERROR(VLOOKUP(C562,[0]!MagDepose,2,0),"")</f>
        <v/>
      </c>
      <c r="S562" s="64"/>
      <c r="U562" s="64"/>
      <c r="W562" s="64"/>
    </row>
    <row r="563" spans="13:23" x14ac:dyDescent="0.2">
      <c r="M563" s="68" t="str">
        <f ca="1">IFERROR(VLOOKUP(C563,[0]!MagDepose,2,0),"")</f>
        <v/>
      </c>
      <c r="S563" s="64"/>
      <c r="U563" s="64"/>
      <c r="W563" s="64"/>
    </row>
    <row r="564" spans="13:23" x14ac:dyDescent="0.2">
      <c r="M564" s="68" t="str">
        <f ca="1">IFERROR(VLOOKUP(C564,[0]!MagDepose,2,0),"")</f>
        <v/>
      </c>
      <c r="S564" s="64"/>
      <c r="U564" s="64"/>
      <c r="W564" s="64"/>
    </row>
    <row r="565" spans="13:23" x14ac:dyDescent="0.2">
      <c r="M565" s="68" t="str">
        <f ca="1">IFERROR(VLOOKUP(C565,[0]!MagDepose,2,0),"")</f>
        <v/>
      </c>
      <c r="S565" s="64"/>
      <c r="U565" s="64"/>
      <c r="W565" s="64"/>
    </row>
    <row r="566" spans="13:23" x14ac:dyDescent="0.2">
      <c r="M566" s="68" t="str">
        <f ca="1">IFERROR(VLOOKUP(C566,[0]!MagDepose,2,0),"")</f>
        <v/>
      </c>
      <c r="S566" s="64"/>
      <c r="U566" s="64"/>
      <c r="W566" s="64"/>
    </row>
    <row r="567" spans="13:23" x14ac:dyDescent="0.2">
      <c r="M567" s="68" t="str">
        <f ca="1">IFERROR(VLOOKUP(C567,[0]!MagDepose,2,0),"")</f>
        <v/>
      </c>
      <c r="S567" s="64"/>
      <c r="U567" s="64"/>
      <c r="W567" s="64"/>
    </row>
    <row r="568" spans="13:23" x14ac:dyDescent="0.2">
      <c r="M568" s="68" t="str">
        <f ca="1">IFERROR(VLOOKUP(C568,[0]!MagDepose,2,0),"")</f>
        <v/>
      </c>
      <c r="S568" s="64"/>
      <c r="U568" s="64"/>
      <c r="W568" s="64"/>
    </row>
    <row r="569" spans="13:23" x14ac:dyDescent="0.2">
      <c r="M569" s="68" t="str">
        <f ca="1">IFERROR(VLOOKUP(C569,[0]!MagDepose,2,0),"")</f>
        <v/>
      </c>
      <c r="S569" s="64"/>
      <c r="U569" s="64"/>
      <c r="W569" s="64"/>
    </row>
    <row r="570" spans="13:23" x14ac:dyDescent="0.2">
      <c r="M570" s="68" t="str">
        <f ca="1">IFERROR(VLOOKUP(C570,[0]!MagDepose,2,0),"")</f>
        <v/>
      </c>
      <c r="S570" s="64"/>
      <c r="U570" s="64"/>
      <c r="W570" s="64"/>
    </row>
    <row r="571" spans="13:23" x14ac:dyDescent="0.2">
      <c r="M571" s="68" t="str">
        <f ca="1">IFERROR(VLOOKUP(C571,[0]!MagDepose,2,0),"")</f>
        <v/>
      </c>
      <c r="S571" s="64"/>
      <c r="U571" s="64"/>
      <c r="W571" s="64"/>
    </row>
    <row r="572" spans="13:23" x14ac:dyDescent="0.2">
      <c r="M572" s="68" t="str">
        <f ca="1">IFERROR(VLOOKUP(C572,[0]!MagDepose,2,0),"")</f>
        <v/>
      </c>
      <c r="S572" s="64"/>
      <c r="U572" s="64"/>
      <c r="W572" s="64"/>
    </row>
    <row r="573" spans="13:23" x14ac:dyDescent="0.2">
      <c r="M573" s="68" t="str">
        <f ca="1">IFERROR(VLOOKUP(C573,[0]!MagDepose,2,0),"")</f>
        <v/>
      </c>
      <c r="S573" s="64"/>
      <c r="U573" s="64"/>
      <c r="W573" s="64"/>
    </row>
    <row r="574" spans="13:23" x14ac:dyDescent="0.2">
      <c r="M574" s="68" t="str">
        <f ca="1">IFERROR(VLOOKUP(C574,[0]!MagDepose,2,0),"")</f>
        <v/>
      </c>
      <c r="S574" s="64"/>
      <c r="U574" s="64"/>
      <c r="W574" s="64"/>
    </row>
    <row r="575" spans="13:23" x14ac:dyDescent="0.2">
      <c r="M575" s="68" t="str">
        <f ca="1">IFERROR(VLOOKUP(C575,[0]!MagDepose,2,0),"")</f>
        <v/>
      </c>
      <c r="S575" s="64"/>
      <c r="U575" s="64"/>
      <c r="W575" s="64"/>
    </row>
    <row r="576" spans="13:23" x14ac:dyDescent="0.2">
      <c r="M576" s="68" t="str">
        <f ca="1">IFERROR(VLOOKUP(C576,[0]!MagDepose,2,0),"")</f>
        <v/>
      </c>
      <c r="S576" s="64"/>
      <c r="U576" s="64"/>
      <c r="W576" s="64"/>
    </row>
    <row r="577" spans="13:23" x14ac:dyDescent="0.2">
      <c r="M577" s="68" t="str">
        <f ca="1">IFERROR(VLOOKUP(C577,[0]!MagDepose,2,0),"")</f>
        <v/>
      </c>
      <c r="S577" s="64"/>
      <c r="U577" s="64"/>
      <c r="W577" s="64"/>
    </row>
    <row r="578" spans="13:23" x14ac:dyDescent="0.2">
      <c r="M578" s="68" t="str">
        <f ca="1">IFERROR(VLOOKUP(C578,[0]!MagDepose,2,0),"")</f>
        <v/>
      </c>
      <c r="S578" s="64"/>
      <c r="U578" s="64"/>
      <c r="W578" s="64"/>
    </row>
    <row r="579" spans="13:23" x14ac:dyDescent="0.2">
      <c r="M579" s="68" t="str">
        <f ca="1">IFERROR(VLOOKUP(C579,[0]!MagDepose,2,0),"")</f>
        <v/>
      </c>
      <c r="S579" s="64"/>
      <c r="U579" s="64"/>
      <c r="W579" s="64"/>
    </row>
    <row r="580" spans="13:23" x14ac:dyDescent="0.2">
      <c r="M580" s="68" t="str">
        <f ca="1">IFERROR(VLOOKUP(C580,[0]!MagDepose,2,0),"")</f>
        <v/>
      </c>
      <c r="S580" s="64"/>
      <c r="U580" s="64"/>
      <c r="W580" s="64"/>
    </row>
    <row r="581" spans="13:23" x14ac:dyDescent="0.2">
      <c r="M581" s="68" t="str">
        <f ca="1">IFERROR(VLOOKUP(C581,[0]!MagDepose,2,0),"")</f>
        <v/>
      </c>
      <c r="S581" s="64"/>
      <c r="U581" s="64"/>
      <c r="W581" s="64"/>
    </row>
    <row r="582" spans="13:23" x14ac:dyDescent="0.2">
      <c r="M582" s="68" t="str">
        <f ca="1">IFERROR(VLOOKUP(C582,[0]!MagDepose,2,0),"")</f>
        <v/>
      </c>
      <c r="S582" s="64"/>
      <c r="U582" s="64"/>
      <c r="W582" s="64"/>
    </row>
    <row r="583" spans="13:23" x14ac:dyDescent="0.2">
      <c r="M583" s="68" t="str">
        <f ca="1">IFERROR(VLOOKUP(C583,[0]!MagDepose,2,0),"")</f>
        <v/>
      </c>
      <c r="S583" s="64"/>
      <c r="U583" s="64"/>
      <c r="W583" s="64"/>
    </row>
    <row r="584" spans="13:23" x14ac:dyDescent="0.2">
      <c r="M584" s="68" t="str">
        <f ca="1">IFERROR(VLOOKUP(C584,[0]!MagDepose,2,0),"")</f>
        <v/>
      </c>
      <c r="S584" s="64"/>
      <c r="U584" s="64"/>
      <c r="W584" s="64"/>
    </row>
    <row r="585" spans="13:23" x14ac:dyDescent="0.2">
      <c r="M585" s="68" t="str">
        <f ca="1">IFERROR(VLOOKUP(C585,[0]!MagDepose,2,0),"")</f>
        <v/>
      </c>
      <c r="S585" s="64"/>
      <c r="U585" s="64"/>
      <c r="W585" s="64"/>
    </row>
    <row r="586" spans="13:23" x14ac:dyDescent="0.2">
      <c r="M586" s="68" t="str">
        <f ca="1">IFERROR(VLOOKUP(C586,[0]!MagDepose,2,0),"")</f>
        <v/>
      </c>
      <c r="S586" s="64"/>
      <c r="U586" s="64"/>
      <c r="W586" s="64"/>
    </row>
    <row r="587" spans="13:23" x14ac:dyDescent="0.2">
      <c r="M587" s="68" t="str">
        <f ca="1">IFERROR(VLOOKUP(C587,[0]!MagDepose,2,0),"")</f>
        <v/>
      </c>
      <c r="S587" s="64"/>
      <c r="U587" s="64"/>
      <c r="W587" s="64"/>
    </row>
    <row r="588" spans="13:23" x14ac:dyDescent="0.2">
      <c r="M588" s="68" t="str">
        <f ca="1">IFERROR(VLOOKUP(C588,[0]!MagDepose,2,0),"")</f>
        <v/>
      </c>
      <c r="S588" s="64"/>
      <c r="U588" s="64"/>
      <c r="W588" s="64"/>
    </row>
    <row r="589" spans="13:23" x14ac:dyDescent="0.2">
      <c r="M589" s="68" t="str">
        <f ca="1">IFERROR(VLOOKUP(C589,[0]!MagDepose,2,0),"")</f>
        <v/>
      </c>
      <c r="S589" s="64"/>
      <c r="U589" s="64"/>
      <c r="W589" s="64"/>
    </row>
    <row r="590" spans="13:23" x14ac:dyDescent="0.2">
      <c r="M590" s="68" t="str">
        <f ca="1">IFERROR(VLOOKUP(C590,[0]!MagDepose,2,0),"")</f>
        <v/>
      </c>
      <c r="S590" s="64"/>
      <c r="U590" s="64"/>
      <c r="W590" s="64"/>
    </row>
    <row r="591" spans="13:23" x14ac:dyDescent="0.2">
      <c r="M591" s="68" t="str">
        <f ca="1">IFERROR(VLOOKUP(C591,[0]!MagDepose,2,0),"")</f>
        <v/>
      </c>
      <c r="S591" s="64"/>
      <c r="U591" s="64"/>
      <c r="W591" s="64"/>
    </row>
    <row r="592" spans="13:23" x14ac:dyDescent="0.2">
      <c r="M592" s="68" t="str">
        <f ca="1">IFERROR(VLOOKUP(C592,[0]!MagDepose,2,0),"")</f>
        <v/>
      </c>
      <c r="S592" s="64"/>
      <c r="U592" s="64"/>
      <c r="W592" s="64"/>
    </row>
    <row r="593" spans="13:23" x14ac:dyDescent="0.2">
      <c r="M593" s="68" t="str">
        <f ca="1">IFERROR(VLOOKUP(C593,[0]!MagDepose,2,0),"")</f>
        <v/>
      </c>
      <c r="S593" s="64"/>
      <c r="U593" s="64"/>
      <c r="W593" s="64"/>
    </row>
    <row r="594" spans="13:23" x14ac:dyDescent="0.2">
      <c r="M594" s="68" t="str">
        <f ca="1">IFERROR(VLOOKUP(C594,[0]!MagDepose,2,0),"")</f>
        <v/>
      </c>
      <c r="S594" s="64"/>
      <c r="U594" s="64"/>
      <c r="W594" s="64"/>
    </row>
    <row r="595" spans="13:23" x14ac:dyDescent="0.2">
      <c r="M595" s="68" t="str">
        <f ca="1">IFERROR(VLOOKUP(C595,[0]!MagDepose,2,0),"")</f>
        <v/>
      </c>
      <c r="S595" s="64"/>
      <c r="U595" s="64"/>
      <c r="W595" s="64"/>
    </row>
    <row r="596" spans="13:23" x14ac:dyDescent="0.2">
      <c r="M596" s="68" t="str">
        <f ca="1">IFERROR(VLOOKUP(C596,[0]!MagDepose,2,0),"")</f>
        <v/>
      </c>
      <c r="S596" s="64"/>
      <c r="U596" s="64"/>
      <c r="W596" s="64"/>
    </row>
    <row r="597" spans="13:23" x14ac:dyDescent="0.2">
      <c r="M597" s="68" t="str">
        <f ca="1">IFERROR(VLOOKUP(C597,[0]!MagDepose,2,0),"")</f>
        <v/>
      </c>
      <c r="S597" s="64"/>
      <c r="U597" s="64"/>
      <c r="W597" s="64"/>
    </row>
    <row r="598" spans="13:23" x14ac:dyDescent="0.2">
      <c r="M598" s="68" t="str">
        <f ca="1">IFERROR(VLOOKUP(C598,[0]!MagDepose,2,0),"")</f>
        <v/>
      </c>
      <c r="S598" s="64"/>
      <c r="U598" s="64"/>
      <c r="W598" s="64"/>
    </row>
    <row r="599" spans="13:23" x14ac:dyDescent="0.2">
      <c r="M599" s="68" t="str">
        <f ca="1">IFERROR(VLOOKUP(C599,[0]!MagDepose,2,0),"")</f>
        <v/>
      </c>
      <c r="S599" s="64"/>
      <c r="U599" s="64"/>
      <c r="W599" s="64"/>
    </row>
    <row r="600" spans="13:23" x14ac:dyDescent="0.2">
      <c r="M600" s="68" t="str">
        <f ca="1">IFERROR(VLOOKUP(C600,[0]!MagDepose,2,0),"")</f>
        <v/>
      </c>
      <c r="S600" s="64"/>
      <c r="U600" s="64"/>
      <c r="W600" s="64"/>
    </row>
    <row r="601" spans="13:23" x14ac:dyDescent="0.2">
      <c r="M601" s="68" t="str">
        <f ca="1">IFERROR(VLOOKUP(C601,[0]!MagDepose,2,0),"")</f>
        <v/>
      </c>
      <c r="S601" s="64"/>
      <c r="U601" s="64"/>
      <c r="W601" s="64"/>
    </row>
    <row r="602" spans="13:23" x14ac:dyDescent="0.2">
      <c r="M602" s="68" t="str">
        <f ca="1">IFERROR(VLOOKUP(C602,[0]!MagDepose,2,0),"")</f>
        <v/>
      </c>
      <c r="S602" s="64"/>
      <c r="U602" s="64"/>
      <c r="W602" s="64"/>
    </row>
    <row r="603" spans="13:23" x14ac:dyDescent="0.2">
      <c r="M603" s="68" t="str">
        <f ca="1">IFERROR(VLOOKUP(C603,[0]!MagDepose,2,0),"")</f>
        <v/>
      </c>
      <c r="S603" s="64"/>
      <c r="U603" s="64"/>
      <c r="W603" s="64"/>
    </row>
    <row r="604" spans="13:23" x14ac:dyDescent="0.2">
      <c r="M604" s="68" t="str">
        <f ca="1">IFERROR(VLOOKUP(C604,[0]!MagDepose,2,0),"")</f>
        <v/>
      </c>
      <c r="S604" s="64"/>
      <c r="U604" s="64"/>
      <c r="W604" s="64"/>
    </row>
    <row r="605" spans="13:23" x14ac:dyDescent="0.2">
      <c r="M605" s="68" t="str">
        <f ca="1">IFERROR(VLOOKUP(C605,[0]!MagDepose,2,0),"")</f>
        <v/>
      </c>
      <c r="S605" s="64"/>
      <c r="U605" s="64"/>
      <c r="W605" s="64"/>
    </row>
    <row r="606" spans="13:23" x14ac:dyDescent="0.2">
      <c r="M606" s="68" t="str">
        <f ca="1">IFERROR(VLOOKUP(C606,[0]!MagDepose,2,0),"")</f>
        <v/>
      </c>
      <c r="S606" s="64"/>
      <c r="U606" s="64"/>
      <c r="W606" s="64"/>
    </row>
    <row r="607" spans="13:23" x14ac:dyDescent="0.2">
      <c r="M607" s="68" t="str">
        <f ca="1">IFERROR(VLOOKUP(C607,[0]!MagDepose,2,0),"")</f>
        <v/>
      </c>
      <c r="S607" s="64"/>
      <c r="U607" s="64"/>
      <c r="W607" s="64"/>
    </row>
    <row r="608" spans="13:23" x14ac:dyDescent="0.2">
      <c r="M608" s="68" t="str">
        <f ca="1">IFERROR(VLOOKUP(C608,[0]!MagDepose,2,0),"")</f>
        <v/>
      </c>
      <c r="S608" s="64"/>
      <c r="U608" s="64"/>
      <c r="W608" s="64"/>
    </row>
    <row r="609" spans="13:23" x14ac:dyDescent="0.2">
      <c r="M609" s="68" t="str">
        <f ca="1">IFERROR(VLOOKUP(C609,[0]!MagDepose,2,0),"")</f>
        <v/>
      </c>
      <c r="S609" s="64"/>
      <c r="U609" s="64"/>
      <c r="W609" s="64"/>
    </row>
    <row r="610" spans="13:23" x14ac:dyDescent="0.2">
      <c r="M610" s="68" t="str">
        <f ca="1">IFERROR(VLOOKUP(C610,[0]!MagDepose,2,0),"")</f>
        <v/>
      </c>
      <c r="S610" s="64"/>
      <c r="U610" s="64"/>
      <c r="W610" s="64"/>
    </row>
    <row r="611" spans="13:23" x14ac:dyDescent="0.2">
      <c r="M611" s="68" t="str">
        <f ca="1">IFERROR(VLOOKUP(C611,[0]!MagDepose,2,0),"")</f>
        <v/>
      </c>
      <c r="S611" s="64"/>
      <c r="U611" s="64"/>
      <c r="W611" s="64"/>
    </row>
    <row r="612" spans="13:23" x14ac:dyDescent="0.2">
      <c r="M612" s="68" t="str">
        <f ca="1">IFERROR(VLOOKUP(C612,[0]!MagDepose,2,0),"")</f>
        <v/>
      </c>
      <c r="S612" s="64"/>
      <c r="U612" s="64"/>
      <c r="W612" s="64"/>
    </row>
    <row r="613" spans="13:23" x14ac:dyDescent="0.2">
      <c r="M613" s="68" t="str">
        <f ca="1">IFERROR(VLOOKUP(C613,[0]!MagDepose,2,0),"")</f>
        <v/>
      </c>
      <c r="S613" s="64"/>
      <c r="U613" s="64"/>
      <c r="W613" s="64"/>
    </row>
    <row r="614" spans="13:23" x14ac:dyDescent="0.2">
      <c r="M614" s="68" t="str">
        <f ca="1">IFERROR(VLOOKUP(C614,[0]!MagDepose,2,0),"")</f>
        <v/>
      </c>
      <c r="S614" s="64"/>
      <c r="U614" s="64"/>
      <c r="W614" s="64"/>
    </row>
    <row r="615" spans="13:23" x14ac:dyDescent="0.2">
      <c r="M615" s="68" t="str">
        <f ca="1">IFERROR(VLOOKUP(C615,[0]!MagDepose,2,0),"")</f>
        <v/>
      </c>
      <c r="S615" s="64"/>
      <c r="U615" s="64"/>
      <c r="W615" s="64"/>
    </row>
    <row r="616" spans="13:23" x14ac:dyDescent="0.2">
      <c r="M616" s="68" t="str">
        <f ca="1">IFERROR(VLOOKUP(C616,[0]!MagDepose,2,0),"")</f>
        <v/>
      </c>
      <c r="S616" s="64"/>
      <c r="U616" s="64"/>
      <c r="W616" s="64"/>
    </row>
    <row r="617" spans="13:23" x14ac:dyDescent="0.2">
      <c r="M617" s="68" t="str">
        <f ca="1">IFERROR(VLOOKUP(C617,[0]!MagDepose,2,0),"")</f>
        <v/>
      </c>
      <c r="S617" s="64"/>
      <c r="U617" s="64"/>
      <c r="W617" s="64"/>
    </row>
    <row r="618" spans="13:23" x14ac:dyDescent="0.2">
      <c r="M618" s="68" t="str">
        <f ca="1">IFERROR(VLOOKUP(C618,[0]!MagDepose,2,0),"")</f>
        <v/>
      </c>
      <c r="S618" s="64"/>
      <c r="U618" s="64"/>
      <c r="W618" s="64"/>
    </row>
    <row r="619" spans="13:23" x14ac:dyDescent="0.2">
      <c r="M619" s="68" t="str">
        <f ca="1">IFERROR(VLOOKUP(C619,[0]!MagDepose,2,0),"")</f>
        <v/>
      </c>
      <c r="S619" s="64"/>
      <c r="U619" s="64"/>
      <c r="W619" s="64"/>
    </row>
    <row r="620" spans="13:23" x14ac:dyDescent="0.2">
      <c r="M620" s="68" t="str">
        <f ca="1">IFERROR(VLOOKUP(C620,[0]!MagDepose,2,0),"")</f>
        <v/>
      </c>
      <c r="S620" s="64"/>
      <c r="U620" s="64"/>
      <c r="W620" s="64"/>
    </row>
    <row r="621" spans="13:23" x14ac:dyDescent="0.2">
      <c r="M621" s="68" t="str">
        <f ca="1">IFERROR(VLOOKUP(C621,[0]!MagDepose,2,0),"")</f>
        <v/>
      </c>
      <c r="S621" s="64"/>
      <c r="U621" s="64"/>
      <c r="W621" s="64"/>
    </row>
    <row r="622" spans="13:23" x14ac:dyDescent="0.2">
      <c r="M622" s="68" t="str">
        <f ca="1">IFERROR(VLOOKUP(C622,[0]!MagDepose,2,0),"")</f>
        <v/>
      </c>
      <c r="S622" s="64"/>
      <c r="U622" s="64"/>
      <c r="W622" s="64"/>
    </row>
    <row r="623" spans="13:23" x14ac:dyDescent="0.2">
      <c r="M623" s="68" t="str">
        <f ca="1">IFERROR(VLOOKUP(C623,[0]!MagDepose,2,0),"")</f>
        <v/>
      </c>
      <c r="S623" s="64"/>
      <c r="U623" s="64"/>
      <c r="W623" s="64"/>
    </row>
    <row r="624" spans="13:23" x14ac:dyDescent="0.2">
      <c r="M624" s="68" t="str">
        <f ca="1">IFERROR(VLOOKUP(C624,[0]!MagDepose,2,0),"")</f>
        <v/>
      </c>
      <c r="S624" s="64"/>
      <c r="U624" s="64"/>
      <c r="W624" s="64"/>
    </row>
    <row r="625" spans="13:23" x14ac:dyDescent="0.2">
      <c r="M625" s="68" t="str">
        <f ca="1">IFERROR(VLOOKUP(C625,[0]!MagDepose,2,0),"")</f>
        <v/>
      </c>
      <c r="S625" s="64"/>
      <c r="U625" s="64"/>
      <c r="W625" s="64"/>
    </row>
    <row r="626" spans="13:23" x14ac:dyDescent="0.2">
      <c r="M626" s="68" t="str">
        <f ca="1">IFERROR(VLOOKUP(C626,[0]!MagDepose,2,0),"")</f>
        <v/>
      </c>
      <c r="S626" s="64"/>
      <c r="U626" s="64"/>
      <c r="W626" s="64"/>
    </row>
    <row r="627" spans="13:23" x14ac:dyDescent="0.2">
      <c r="M627" s="68" t="str">
        <f ca="1">IFERROR(VLOOKUP(C627,[0]!MagDepose,2,0),"")</f>
        <v/>
      </c>
      <c r="S627" s="64"/>
      <c r="U627" s="64"/>
      <c r="W627" s="64"/>
    </row>
    <row r="628" spans="13:23" x14ac:dyDescent="0.2">
      <c r="M628" s="68" t="str">
        <f ca="1">IFERROR(VLOOKUP(C628,[0]!MagDepose,2,0),"")</f>
        <v/>
      </c>
      <c r="S628" s="64"/>
      <c r="U628" s="64"/>
      <c r="W628" s="64"/>
    </row>
    <row r="629" spans="13:23" x14ac:dyDescent="0.2">
      <c r="M629" s="68" t="str">
        <f ca="1">IFERROR(VLOOKUP(C629,[0]!MagDepose,2,0),"")</f>
        <v/>
      </c>
      <c r="S629" s="64"/>
      <c r="U629" s="64"/>
      <c r="W629" s="64"/>
    </row>
    <row r="630" spans="13:23" x14ac:dyDescent="0.2">
      <c r="M630" s="68" t="str">
        <f ca="1">IFERROR(VLOOKUP(C630,[0]!MagDepose,2,0),"")</f>
        <v/>
      </c>
      <c r="S630" s="64"/>
      <c r="U630" s="64"/>
      <c r="W630" s="64"/>
    </row>
    <row r="631" spans="13:23" x14ac:dyDescent="0.2">
      <c r="M631" s="68" t="str">
        <f ca="1">IFERROR(VLOOKUP(C631,[0]!MagDepose,2,0),"")</f>
        <v/>
      </c>
      <c r="S631" s="64"/>
      <c r="U631" s="64"/>
      <c r="W631" s="64"/>
    </row>
    <row r="632" spans="13:23" x14ac:dyDescent="0.2">
      <c r="M632" s="68" t="str">
        <f ca="1">IFERROR(VLOOKUP(C632,[0]!MagDepose,2,0),"")</f>
        <v/>
      </c>
      <c r="S632" s="64"/>
      <c r="U632" s="64"/>
      <c r="W632" s="64"/>
    </row>
    <row r="633" spans="13:23" x14ac:dyDescent="0.2">
      <c r="M633" s="68" t="str">
        <f ca="1">IFERROR(VLOOKUP(C633,[0]!MagDepose,2,0),"")</f>
        <v/>
      </c>
      <c r="S633" s="64"/>
      <c r="U633" s="64"/>
      <c r="W633" s="64"/>
    </row>
    <row r="634" spans="13:23" x14ac:dyDescent="0.2">
      <c r="M634" s="68" t="str">
        <f ca="1">IFERROR(VLOOKUP(C634,[0]!MagDepose,2,0),"")</f>
        <v/>
      </c>
      <c r="S634" s="64"/>
      <c r="U634" s="64"/>
      <c r="W634" s="64"/>
    </row>
    <row r="635" spans="13:23" x14ac:dyDescent="0.2">
      <c r="M635" s="68" t="str">
        <f ca="1">IFERROR(VLOOKUP(C635,[0]!MagDepose,2,0),"")</f>
        <v/>
      </c>
      <c r="S635" s="64"/>
      <c r="U635" s="64"/>
      <c r="W635" s="64"/>
    </row>
    <row r="636" spans="13:23" x14ac:dyDescent="0.2">
      <c r="M636" s="68" t="str">
        <f ca="1">IFERROR(VLOOKUP(C636,[0]!MagDepose,2,0),"")</f>
        <v/>
      </c>
      <c r="S636" s="64"/>
      <c r="U636" s="64"/>
      <c r="W636" s="64"/>
    </row>
    <row r="637" spans="13:23" x14ac:dyDescent="0.2">
      <c r="M637" s="68" t="str">
        <f ca="1">IFERROR(VLOOKUP(C637,[0]!MagDepose,2,0),"")</f>
        <v/>
      </c>
      <c r="S637" s="64"/>
      <c r="U637" s="64"/>
      <c r="W637" s="64"/>
    </row>
    <row r="638" spans="13:23" x14ac:dyDescent="0.2">
      <c r="M638" s="68" t="str">
        <f ca="1">IFERROR(VLOOKUP(C638,[0]!MagDepose,2,0),"")</f>
        <v/>
      </c>
      <c r="S638" s="64"/>
      <c r="U638" s="64"/>
      <c r="W638" s="64"/>
    </row>
    <row r="639" spans="13:23" x14ac:dyDescent="0.2">
      <c r="M639" s="68" t="str">
        <f ca="1">IFERROR(VLOOKUP(C639,[0]!MagDepose,2,0),"")</f>
        <v/>
      </c>
      <c r="S639" s="64"/>
      <c r="U639" s="64"/>
      <c r="W639" s="64"/>
    </row>
    <row r="640" spans="13:23" x14ac:dyDescent="0.2">
      <c r="M640" s="68" t="str">
        <f ca="1">IFERROR(VLOOKUP(C640,[0]!MagDepose,2,0),"")</f>
        <v/>
      </c>
      <c r="S640" s="64"/>
      <c r="U640" s="64"/>
      <c r="W640" s="64"/>
    </row>
    <row r="641" spans="13:23" x14ac:dyDescent="0.2">
      <c r="M641" s="68" t="str">
        <f ca="1">IFERROR(VLOOKUP(C641,[0]!MagDepose,2,0),"")</f>
        <v/>
      </c>
      <c r="S641" s="64"/>
      <c r="U641" s="64"/>
      <c r="W641" s="64"/>
    </row>
    <row r="642" spans="13:23" x14ac:dyDescent="0.2">
      <c r="M642" s="68" t="str">
        <f ca="1">IFERROR(VLOOKUP(C642,[0]!MagDepose,2,0),"")</f>
        <v/>
      </c>
      <c r="S642" s="64"/>
      <c r="U642" s="64"/>
      <c r="W642" s="64"/>
    </row>
    <row r="643" spans="13:23" x14ac:dyDescent="0.2">
      <c r="M643" s="68" t="str">
        <f ca="1">IFERROR(VLOOKUP(C643,[0]!MagDepose,2,0),"")</f>
        <v/>
      </c>
      <c r="S643" s="64"/>
      <c r="U643" s="64"/>
      <c r="W643" s="64"/>
    </row>
    <row r="644" spans="13:23" x14ac:dyDescent="0.2">
      <c r="M644" s="68" t="str">
        <f ca="1">IFERROR(VLOOKUP(C644,[0]!MagDepose,2,0),"")</f>
        <v/>
      </c>
      <c r="S644" s="64"/>
      <c r="U644" s="64"/>
      <c r="W644" s="64"/>
    </row>
    <row r="645" spans="13:23" x14ac:dyDescent="0.2">
      <c r="M645" s="68" t="str">
        <f ca="1">IFERROR(VLOOKUP(C645,[0]!MagDepose,2,0),"")</f>
        <v/>
      </c>
      <c r="S645" s="64"/>
      <c r="U645" s="64"/>
      <c r="W645" s="64"/>
    </row>
    <row r="646" spans="13:23" x14ac:dyDescent="0.2">
      <c r="M646" s="68" t="str">
        <f ca="1">IFERROR(VLOOKUP(C646,[0]!MagDepose,2,0),"")</f>
        <v/>
      </c>
      <c r="S646" s="64"/>
      <c r="U646" s="64"/>
      <c r="W646" s="64"/>
    </row>
    <row r="647" spans="13:23" x14ac:dyDescent="0.2">
      <c r="M647" s="68" t="str">
        <f ca="1">IFERROR(VLOOKUP(C647,[0]!MagDepose,2,0),"")</f>
        <v/>
      </c>
      <c r="S647" s="64"/>
      <c r="U647" s="64"/>
      <c r="W647" s="64"/>
    </row>
    <row r="648" spans="13:23" x14ac:dyDescent="0.2">
      <c r="M648" s="68" t="str">
        <f ca="1">IFERROR(VLOOKUP(C648,[0]!MagDepose,2,0),"")</f>
        <v/>
      </c>
      <c r="S648" s="64"/>
      <c r="U648" s="64"/>
      <c r="W648" s="64"/>
    </row>
    <row r="649" spans="13:23" x14ac:dyDescent="0.2">
      <c r="M649" s="68" t="str">
        <f ca="1">IFERROR(VLOOKUP(C649,[0]!MagDepose,2,0),"")</f>
        <v/>
      </c>
      <c r="S649" s="64"/>
      <c r="U649" s="64"/>
      <c r="W649" s="64"/>
    </row>
    <row r="650" spans="13:23" x14ac:dyDescent="0.2">
      <c r="M650" s="68" t="str">
        <f ca="1">IFERROR(VLOOKUP(C650,[0]!MagDepose,2,0),"")</f>
        <v/>
      </c>
      <c r="S650" s="64"/>
      <c r="U650" s="64"/>
      <c r="W650" s="64"/>
    </row>
    <row r="651" spans="13:23" x14ac:dyDescent="0.2">
      <c r="M651" s="68" t="str">
        <f ca="1">IFERROR(VLOOKUP(C651,[0]!MagDepose,2,0),"")</f>
        <v/>
      </c>
      <c r="S651" s="64"/>
      <c r="U651" s="64"/>
      <c r="W651" s="64"/>
    </row>
    <row r="652" spans="13:23" x14ac:dyDescent="0.2">
      <c r="M652" s="68" t="str">
        <f ca="1">IFERROR(VLOOKUP(C652,[0]!MagDepose,2,0),"")</f>
        <v/>
      </c>
      <c r="S652" s="64"/>
      <c r="U652" s="64"/>
      <c r="W652" s="64"/>
    </row>
    <row r="653" spans="13:23" x14ac:dyDescent="0.2">
      <c r="M653" s="68" t="str">
        <f ca="1">IFERROR(VLOOKUP(C653,[0]!MagDepose,2,0),"")</f>
        <v/>
      </c>
      <c r="S653" s="64"/>
      <c r="U653" s="64"/>
      <c r="W653" s="64"/>
    </row>
    <row r="654" spans="13:23" x14ac:dyDescent="0.2">
      <c r="M654" s="68" t="str">
        <f ca="1">IFERROR(VLOOKUP(C654,[0]!MagDepose,2,0),"")</f>
        <v/>
      </c>
      <c r="S654" s="64"/>
      <c r="U654" s="64"/>
      <c r="W654" s="64"/>
    </row>
    <row r="655" spans="13:23" x14ac:dyDescent="0.2">
      <c r="M655" s="68" t="str">
        <f ca="1">IFERROR(VLOOKUP(C655,[0]!MagDepose,2,0),"")</f>
        <v/>
      </c>
      <c r="S655" s="64"/>
      <c r="U655" s="64"/>
      <c r="W655" s="64"/>
    </row>
    <row r="656" spans="13:23" x14ac:dyDescent="0.2">
      <c r="M656" s="68" t="str">
        <f ca="1">IFERROR(VLOOKUP(C656,[0]!MagDepose,2,0),"")</f>
        <v/>
      </c>
      <c r="S656" s="64"/>
      <c r="U656" s="64"/>
      <c r="W656" s="64"/>
    </row>
    <row r="657" spans="13:23" x14ac:dyDescent="0.2">
      <c r="M657" s="68" t="str">
        <f ca="1">IFERROR(VLOOKUP(C657,[0]!MagDepose,2,0),"")</f>
        <v/>
      </c>
      <c r="S657" s="64"/>
      <c r="U657" s="64"/>
      <c r="W657" s="64"/>
    </row>
    <row r="658" spans="13:23" x14ac:dyDescent="0.2">
      <c r="M658" s="68" t="str">
        <f ca="1">IFERROR(VLOOKUP(C658,[0]!MagDepose,2,0),"")</f>
        <v/>
      </c>
      <c r="S658" s="64"/>
      <c r="U658" s="64"/>
      <c r="W658" s="64"/>
    </row>
    <row r="659" spans="13:23" x14ac:dyDescent="0.2">
      <c r="M659" s="68" t="str">
        <f ca="1">IFERROR(VLOOKUP(C659,[0]!MagDepose,2,0),"")</f>
        <v/>
      </c>
      <c r="S659" s="64"/>
      <c r="U659" s="64"/>
      <c r="W659" s="64"/>
    </row>
    <row r="660" spans="13:23" x14ac:dyDescent="0.2">
      <c r="M660" s="68" t="str">
        <f ca="1">IFERROR(VLOOKUP(C660,[0]!MagDepose,2,0),"")</f>
        <v/>
      </c>
      <c r="S660" s="64"/>
      <c r="U660" s="64"/>
      <c r="W660" s="64"/>
    </row>
    <row r="661" spans="13:23" x14ac:dyDescent="0.2">
      <c r="M661" s="68" t="str">
        <f ca="1">IFERROR(VLOOKUP(C661,[0]!MagDepose,2,0),"")</f>
        <v/>
      </c>
      <c r="S661" s="64"/>
      <c r="U661" s="64"/>
      <c r="W661" s="64"/>
    </row>
    <row r="662" spans="13:23" x14ac:dyDescent="0.2">
      <c r="M662" s="68" t="str">
        <f ca="1">IFERROR(VLOOKUP(C662,[0]!MagDepose,2,0),"")</f>
        <v/>
      </c>
      <c r="S662" s="64"/>
      <c r="U662" s="64"/>
      <c r="W662" s="64"/>
    </row>
    <row r="663" spans="13:23" x14ac:dyDescent="0.2">
      <c r="M663" s="68" t="str">
        <f ca="1">IFERROR(VLOOKUP(C663,[0]!MagDepose,2,0),"")</f>
        <v/>
      </c>
      <c r="S663" s="64"/>
      <c r="U663" s="64"/>
      <c r="W663" s="64"/>
    </row>
    <row r="664" spans="13:23" x14ac:dyDescent="0.2">
      <c r="M664" s="68" t="str">
        <f ca="1">IFERROR(VLOOKUP(C664,[0]!MagDepose,2,0),"")</f>
        <v/>
      </c>
      <c r="S664" s="64"/>
      <c r="U664" s="64"/>
      <c r="W664" s="64"/>
    </row>
    <row r="665" spans="13:23" x14ac:dyDescent="0.2">
      <c r="M665" s="68" t="str">
        <f ca="1">IFERROR(VLOOKUP(C665,[0]!MagDepose,2,0),"")</f>
        <v/>
      </c>
      <c r="S665" s="64"/>
      <c r="U665" s="64"/>
      <c r="W665" s="64"/>
    </row>
    <row r="666" spans="13:23" x14ac:dyDescent="0.2">
      <c r="M666" s="68" t="str">
        <f ca="1">IFERROR(VLOOKUP(C666,[0]!MagDepose,2,0),"")</f>
        <v/>
      </c>
      <c r="S666" s="64"/>
      <c r="U666" s="64"/>
      <c r="W666" s="64"/>
    </row>
    <row r="667" spans="13:23" x14ac:dyDescent="0.2">
      <c r="M667" s="68" t="str">
        <f ca="1">IFERROR(VLOOKUP(C667,[0]!MagDepose,2,0),"")</f>
        <v/>
      </c>
      <c r="S667" s="64"/>
      <c r="U667" s="64"/>
      <c r="W667" s="64"/>
    </row>
    <row r="668" spans="13:23" x14ac:dyDescent="0.2">
      <c r="M668" s="68" t="str">
        <f ca="1">IFERROR(VLOOKUP(C668,[0]!MagDepose,2,0),"")</f>
        <v/>
      </c>
      <c r="S668" s="64"/>
      <c r="U668" s="64"/>
      <c r="W668" s="64"/>
    </row>
    <row r="669" spans="13:23" x14ac:dyDescent="0.2">
      <c r="M669" s="68" t="str">
        <f ca="1">IFERROR(VLOOKUP(C669,[0]!MagDepose,2,0),"")</f>
        <v/>
      </c>
      <c r="S669" s="64"/>
      <c r="U669" s="64"/>
      <c r="W669" s="64"/>
    </row>
    <row r="670" spans="13:23" x14ac:dyDescent="0.2">
      <c r="M670" s="68" t="str">
        <f ca="1">IFERROR(VLOOKUP(C670,[0]!MagDepose,2,0),"")</f>
        <v/>
      </c>
      <c r="S670" s="64"/>
      <c r="U670" s="64"/>
      <c r="W670" s="64"/>
    </row>
    <row r="671" spans="13:23" x14ac:dyDescent="0.2">
      <c r="M671" s="68" t="str">
        <f ca="1">IFERROR(VLOOKUP(C671,[0]!MagDepose,2,0),"")</f>
        <v/>
      </c>
      <c r="S671" s="64"/>
      <c r="U671" s="64"/>
      <c r="W671" s="64"/>
    </row>
    <row r="672" spans="13:23" x14ac:dyDescent="0.2">
      <c r="M672" s="68" t="str">
        <f ca="1">IFERROR(VLOOKUP(C672,[0]!MagDepose,2,0),"")</f>
        <v/>
      </c>
      <c r="S672" s="64"/>
      <c r="U672" s="64"/>
      <c r="W672" s="64"/>
    </row>
    <row r="673" spans="13:23" x14ac:dyDescent="0.2">
      <c r="M673" s="68" t="str">
        <f ca="1">IFERROR(VLOOKUP(C673,[0]!MagDepose,2,0),"")</f>
        <v/>
      </c>
      <c r="S673" s="64"/>
      <c r="U673" s="64"/>
      <c r="W673" s="64"/>
    </row>
    <row r="674" spans="13:23" x14ac:dyDescent="0.2">
      <c r="M674" s="68" t="str">
        <f ca="1">IFERROR(VLOOKUP(C674,[0]!MagDepose,2,0),"")</f>
        <v/>
      </c>
      <c r="S674" s="64"/>
      <c r="U674" s="64"/>
      <c r="W674" s="64"/>
    </row>
    <row r="675" spans="13:23" x14ac:dyDescent="0.2">
      <c r="M675" s="68" t="str">
        <f ca="1">IFERROR(VLOOKUP(C675,[0]!MagDepose,2,0),"")</f>
        <v/>
      </c>
      <c r="S675" s="64"/>
      <c r="U675" s="64"/>
      <c r="W675" s="64"/>
    </row>
    <row r="676" spans="13:23" x14ac:dyDescent="0.2">
      <c r="M676" s="68" t="str">
        <f ca="1">IFERROR(VLOOKUP(C676,[0]!MagDepose,2,0),"")</f>
        <v/>
      </c>
      <c r="S676" s="64"/>
      <c r="U676" s="64"/>
      <c r="W676" s="64"/>
    </row>
    <row r="677" spans="13:23" x14ac:dyDescent="0.2">
      <c r="M677" s="68" t="str">
        <f ca="1">IFERROR(VLOOKUP(C677,[0]!MagDepose,2,0),"")</f>
        <v/>
      </c>
      <c r="S677" s="64"/>
      <c r="U677" s="64"/>
      <c r="W677" s="64"/>
    </row>
    <row r="678" spans="13:23" x14ac:dyDescent="0.2">
      <c r="M678" s="68" t="str">
        <f ca="1">IFERROR(VLOOKUP(C678,[0]!MagDepose,2,0),"")</f>
        <v/>
      </c>
      <c r="S678" s="64"/>
      <c r="U678" s="64"/>
      <c r="W678" s="64"/>
    </row>
    <row r="679" spans="13:23" x14ac:dyDescent="0.2">
      <c r="M679" s="68" t="str">
        <f ca="1">IFERROR(VLOOKUP(C679,[0]!MagDepose,2,0),"")</f>
        <v/>
      </c>
      <c r="S679" s="64"/>
      <c r="U679" s="64"/>
      <c r="W679" s="64"/>
    </row>
    <row r="680" spans="13:23" x14ac:dyDescent="0.2">
      <c r="M680" s="68" t="str">
        <f ca="1">IFERROR(VLOOKUP(C680,[0]!MagDepose,2,0),"")</f>
        <v/>
      </c>
      <c r="S680" s="64"/>
      <c r="U680" s="64"/>
      <c r="W680" s="64"/>
    </row>
    <row r="681" spans="13:23" x14ac:dyDescent="0.2">
      <c r="M681" s="68" t="str">
        <f ca="1">IFERROR(VLOOKUP(C681,[0]!MagDepose,2,0),"")</f>
        <v/>
      </c>
      <c r="S681" s="64"/>
      <c r="U681" s="64"/>
      <c r="W681" s="64"/>
    </row>
    <row r="682" spans="13:23" x14ac:dyDescent="0.2">
      <c r="M682" s="68" t="str">
        <f ca="1">IFERROR(VLOOKUP(C682,[0]!MagDepose,2,0),"")</f>
        <v/>
      </c>
      <c r="S682" s="64"/>
      <c r="U682" s="64"/>
      <c r="W682" s="64"/>
    </row>
    <row r="683" spans="13:23" x14ac:dyDescent="0.2">
      <c r="M683" s="68" t="str">
        <f ca="1">IFERROR(VLOOKUP(C683,[0]!MagDepose,2,0),"")</f>
        <v/>
      </c>
      <c r="S683" s="64"/>
      <c r="U683" s="64"/>
      <c r="W683" s="64"/>
    </row>
    <row r="684" spans="13:23" x14ac:dyDescent="0.2">
      <c r="M684" s="68" t="str">
        <f ca="1">IFERROR(VLOOKUP(C684,[0]!MagDepose,2,0),"")</f>
        <v/>
      </c>
      <c r="S684" s="64"/>
      <c r="U684" s="64"/>
      <c r="W684" s="64"/>
    </row>
    <row r="685" spans="13:23" x14ac:dyDescent="0.2">
      <c r="M685" s="68" t="str">
        <f ca="1">IFERROR(VLOOKUP(C685,[0]!MagDepose,2,0),"")</f>
        <v/>
      </c>
      <c r="S685" s="64"/>
      <c r="U685" s="64"/>
      <c r="W685" s="64"/>
    </row>
    <row r="686" spans="13:23" x14ac:dyDescent="0.2">
      <c r="M686" s="68" t="str">
        <f ca="1">IFERROR(VLOOKUP(C686,[0]!MagDepose,2,0),"")</f>
        <v/>
      </c>
      <c r="S686" s="64"/>
      <c r="U686" s="64"/>
      <c r="W686" s="64"/>
    </row>
    <row r="687" spans="13:23" x14ac:dyDescent="0.2">
      <c r="M687" s="68" t="str">
        <f ca="1">IFERROR(VLOOKUP(C687,[0]!MagDepose,2,0),"")</f>
        <v/>
      </c>
      <c r="S687" s="64"/>
      <c r="U687" s="64"/>
      <c r="W687" s="64"/>
    </row>
    <row r="688" spans="13:23" x14ac:dyDescent="0.2">
      <c r="M688" s="68" t="str">
        <f ca="1">IFERROR(VLOOKUP(C688,[0]!MagDepose,2,0),"")</f>
        <v/>
      </c>
      <c r="S688" s="64"/>
      <c r="U688" s="64"/>
      <c r="W688" s="64"/>
    </row>
    <row r="689" spans="13:23" x14ac:dyDescent="0.2">
      <c r="M689" s="68" t="str">
        <f ca="1">IFERROR(VLOOKUP(C689,[0]!MagDepose,2,0),"")</f>
        <v/>
      </c>
      <c r="S689" s="64"/>
      <c r="U689" s="64"/>
      <c r="W689" s="64"/>
    </row>
    <row r="690" spans="13:23" x14ac:dyDescent="0.2">
      <c r="M690" s="68" t="str">
        <f ca="1">IFERROR(VLOOKUP(C690,[0]!MagDepose,2,0),"")</f>
        <v/>
      </c>
      <c r="S690" s="64"/>
      <c r="U690" s="64"/>
      <c r="W690" s="64"/>
    </row>
    <row r="691" spans="13:23" x14ac:dyDescent="0.2">
      <c r="M691" s="68" t="str">
        <f ca="1">IFERROR(VLOOKUP(C691,[0]!MagDepose,2,0),"")</f>
        <v/>
      </c>
      <c r="S691" s="64"/>
      <c r="U691" s="64"/>
      <c r="W691" s="64"/>
    </row>
    <row r="692" spans="13:23" x14ac:dyDescent="0.2">
      <c r="M692" s="68" t="str">
        <f ca="1">IFERROR(VLOOKUP(C692,[0]!MagDepose,2,0),"")</f>
        <v/>
      </c>
      <c r="S692" s="64"/>
      <c r="U692" s="64"/>
      <c r="W692" s="64"/>
    </row>
    <row r="693" spans="13:23" x14ac:dyDescent="0.2">
      <c r="M693" s="68" t="str">
        <f ca="1">IFERROR(VLOOKUP(C693,[0]!MagDepose,2,0),"")</f>
        <v/>
      </c>
      <c r="S693" s="64"/>
      <c r="U693" s="64"/>
      <c r="W693" s="64"/>
    </row>
    <row r="694" spans="13:23" x14ac:dyDescent="0.2">
      <c r="M694" s="68" t="str">
        <f ca="1">IFERROR(VLOOKUP(C694,[0]!MagDepose,2,0),"")</f>
        <v/>
      </c>
      <c r="S694" s="64"/>
      <c r="U694" s="64"/>
      <c r="W694" s="64"/>
    </row>
    <row r="695" spans="13:23" x14ac:dyDescent="0.2">
      <c r="M695" s="68" t="str">
        <f ca="1">IFERROR(VLOOKUP(C695,[0]!MagDepose,2,0),"")</f>
        <v/>
      </c>
      <c r="S695" s="64"/>
      <c r="U695" s="64"/>
      <c r="W695" s="64"/>
    </row>
    <row r="696" spans="13:23" x14ac:dyDescent="0.2">
      <c r="M696" s="68" t="str">
        <f ca="1">IFERROR(VLOOKUP(C696,[0]!MagDepose,2,0),"")</f>
        <v/>
      </c>
      <c r="S696" s="64"/>
      <c r="U696" s="64"/>
      <c r="W696" s="64"/>
    </row>
    <row r="697" spans="13:23" x14ac:dyDescent="0.2">
      <c r="M697" s="68" t="str">
        <f ca="1">IFERROR(VLOOKUP(C697,[0]!MagDepose,2,0),"")</f>
        <v/>
      </c>
      <c r="S697" s="64"/>
      <c r="U697" s="64"/>
      <c r="W697" s="64"/>
    </row>
    <row r="698" spans="13:23" x14ac:dyDescent="0.2">
      <c r="M698" s="68" t="str">
        <f ca="1">IFERROR(VLOOKUP(C698,[0]!MagDepose,2,0),"")</f>
        <v/>
      </c>
      <c r="S698" s="64"/>
      <c r="U698" s="64"/>
      <c r="W698" s="64"/>
    </row>
    <row r="699" spans="13:23" x14ac:dyDescent="0.2">
      <c r="M699" s="68" t="str">
        <f ca="1">IFERROR(VLOOKUP(C699,[0]!MagDepose,2,0),"")</f>
        <v/>
      </c>
      <c r="S699" s="64"/>
      <c r="U699" s="64"/>
      <c r="W699" s="64"/>
    </row>
    <row r="700" spans="13:23" x14ac:dyDescent="0.2">
      <c r="M700" s="68" t="str">
        <f ca="1">IFERROR(VLOOKUP(C700,[0]!MagDepose,2,0),"")</f>
        <v/>
      </c>
      <c r="S700" s="64"/>
      <c r="U700" s="64"/>
      <c r="W700" s="64"/>
    </row>
    <row r="701" spans="13:23" x14ac:dyDescent="0.2">
      <c r="M701" s="68" t="str">
        <f ca="1">IFERROR(VLOOKUP(C701,[0]!MagDepose,2,0),"")</f>
        <v/>
      </c>
      <c r="S701" s="64"/>
      <c r="U701" s="64"/>
      <c r="W701" s="64"/>
    </row>
    <row r="702" spans="13:23" x14ac:dyDescent="0.2">
      <c r="M702" s="68" t="str">
        <f ca="1">IFERROR(VLOOKUP(C702,[0]!MagDepose,2,0),"")</f>
        <v/>
      </c>
      <c r="S702" s="64"/>
      <c r="U702" s="64"/>
      <c r="W702" s="64"/>
    </row>
    <row r="703" spans="13:23" x14ac:dyDescent="0.2">
      <c r="M703" s="68" t="str">
        <f ca="1">IFERROR(VLOOKUP(C703,[0]!MagDepose,2,0),"")</f>
        <v/>
      </c>
      <c r="S703" s="64"/>
      <c r="U703" s="64"/>
      <c r="W703" s="64"/>
    </row>
    <row r="704" spans="13:23" x14ac:dyDescent="0.2">
      <c r="M704" s="68" t="str">
        <f ca="1">IFERROR(VLOOKUP(C704,[0]!MagDepose,2,0),"")</f>
        <v/>
      </c>
      <c r="S704" s="64"/>
      <c r="U704" s="64"/>
      <c r="W704" s="64"/>
    </row>
    <row r="705" spans="13:23" x14ac:dyDescent="0.2">
      <c r="M705" s="68" t="str">
        <f ca="1">IFERROR(VLOOKUP(C705,[0]!MagDepose,2,0),"")</f>
        <v/>
      </c>
      <c r="S705" s="64"/>
      <c r="U705" s="64"/>
      <c r="W705" s="64"/>
    </row>
    <row r="706" spans="13:23" x14ac:dyDescent="0.2">
      <c r="M706" s="68" t="str">
        <f ca="1">IFERROR(VLOOKUP(C706,[0]!MagDepose,2,0),"")</f>
        <v/>
      </c>
      <c r="S706" s="64"/>
      <c r="U706" s="64"/>
      <c r="W706" s="64"/>
    </row>
    <row r="707" spans="13:23" x14ac:dyDescent="0.2">
      <c r="M707" s="68" t="str">
        <f ca="1">IFERROR(VLOOKUP(C707,[0]!MagDepose,2,0),"")</f>
        <v/>
      </c>
      <c r="S707" s="64"/>
      <c r="U707" s="64"/>
      <c r="W707" s="64"/>
    </row>
    <row r="708" spans="13:23" x14ac:dyDescent="0.2">
      <c r="M708" s="68" t="str">
        <f ca="1">IFERROR(VLOOKUP(C708,[0]!MagDepose,2,0),"")</f>
        <v/>
      </c>
      <c r="S708" s="64"/>
      <c r="U708" s="64"/>
      <c r="W708" s="64"/>
    </row>
    <row r="709" spans="13:23" x14ac:dyDescent="0.2">
      <c r="M709" s="68" t="str">
        <f ca="1">IFERROR(VLOOKUP(C709,[0]!MagDepose,2,0),"")</f>
        <v/>
      </c>
      <c r="S709" s="64"/>
      <c r="U709" s="64"/>
      <c r="W709" s="64"/>
    </row>
    <row r="710" spans="13:23" x14ac:dyDescent="0.2">
      <c r="M710" s="68" t="str">
        <f ca="1">IFERROR(VLOOKUP(C710,[0]!MagDepose,2,0),"")</f>
        <v/>
      </c>
      <c r="S710" s="64"/>
      <c r="U710" s="64"/>
      <c r="W710" s="64"/>
    </row>
    <row r="711" spans="13:23" x14ac:dyDescent="0.2">
      <c r="M711" s="68" t="str">
        <f ca="1">IFERROR(VLOOKUP(C711,[0]!MagDepose,2,0),"")</f>
        <v/>
      </c>
      <c r="S711" s="64"/>
      <c r="U711" s="64"/>
      <c r="W711" s="64"/>
    </row>
    <row r="712" spans="13:23" x14ac:dyDescent="0.2">
      <c r="M712" s="68" t="str">
        <f ca="1">IFERROR(VLOOKUP(C712,[0]!MagDepose,2,0),"")</f>
        <v/>
      </c>
      <c r="S712" s="64"/>
      <c r="U712" s="64"/>
      <c r="W712" s="64"/>
    </row>
    <row r="713" spans="13:23" x14ac:dyDescent="0.2">
      <c r="M713" s="68" t="str">
        <f ca="1">IFERROR(VLOOKUP(C713,[0]!MagDepose,2,0),"")</f>
        <v/>
      </c>
      <c r="S713" s="64"/>
      <c r="U713" s="64"/>
      <c r="W713" s="64"/>
    </row>
    <row r="714" spans="13:23" x14ac:dyDescent="0.2">
      <c r="M714" s="68" t="str">
        <f ca="1">IFERROR(VLOOKUP(C714,[0]!MagDepose,2,0),"")</f>
        <v/>
      </c>
      <c r="S714" s="64"/>
      <c r="U714" s="64"/>
      <c r="W714" s="64"/>
    </row>
    <row r="715" spans="13:23" x14ac:dyDescent="0.2">
      <c r="M715" s="68" t="str">
        <f ca="1">IFERROR(VLOOKUP(C715,[0]!MagDepose,2,0),"")</f>
        <v/>
      </c>
      <c r="S715" s="64"/>
      <c r="U715" s="64"/>
      <c r="W715" s="64"/>
    </row>
    <row r="716" spans="13:23" x14ac:dyDescent="0.2">
      <c r="M716" s="68" t="str">
        <f ca="1">IFERROR(VLOOKUP(C716,[0]!MagDepose,2,0),"")</f>
        <v/>
      </c>
      <c r="S716" s="64"/>
      <c r="U716" s="64"/>
      <c r="W716" s="64"/>
    </row>
    <row r="717" spans="13:23" x14ac:dyDescent="0.2">
      <c r="M717" s="68" t="str">
        <f ca="1">IFERROR(VLOOKUP(C717,[0]!MagDepose,2,0),"")</f>
        <v/>
      </c>
      <c r="S717" s="64"/>
      <c r="U717" s="64"/>
      <c r="W717" s="64"/>
    </row>
    <row r="718" spans="13:23" x14ac:dyDescent="0.2">
      <c r="M718" s="68" t="str">
        <f ca="1">IFERROR(VLOOKUP(C718,[0]!MagDepose,2,0),"")</f>
        <v/>
      </c>
      <c r="S718" s="64"/>
      <c r="U718" s="64"/>
      <c r="W718" s="64"/>
    </row>
    <row r="719" spans="13:23" x14ac:dyDescent="0.2">
      <c r="M719" s="68" t="str">
        <f ca="1">IFERROR(VLOOKUP(C719,[0]!MagDepose,2,0),"")</f>
        <v/>
      </c>
      <c r="S719" s="64"/>
      <c r="U719" s="64"/>
      <c r="W719" s="64"/>
    </row>
    <row r="720" spans="13:23" x14ac:dyDescent="0.2">
      <c r="M720" s="68" t="str">
        <f ca="1">IFERROR(VLOOKUP(C720,[0]!MagDepose,2,0),"")</f>
        <v/>
      </c>
      <c r="S720" s="64"/>
      <c r="U720" s="64"/>
      <c r="W720" s="64"/>
    </row>
    <row r="721" spans="13:23" x14ac:dyDescent="0.2">
      <c r="M721" s="68" t="str">
        <f ca="1">IFERROR(VLOOKUP(C721,[0]!MagDepose,2,0),"")</f>
        <v/>
      </c>
      <c r="S721" s="64"/>
      <c r="U721" s="64"/>
      <c r="W721" s="64"/>
    </row>
    <row r="722" spans="13:23" x14ac:dyDescent="0.2">
      <c r="M722" s="68" t="str">
        <f ca="1">IFERROR(VLOOKUP(C722,[0]!MagDepose,2,0),"")</f>
        <v/>
      </c>
      <c r="S722" s="64"/>
      <c r="U722" s="64"/>
      <c r="W722" s="64"/>
    </row>
    <row r="723" spans="13:23" x14ac:dyDescent="0.2">
      <c r="M723" s="68" t="str">
        <f ca="1">IFERROR(VLOOKUP(C723,[0]!MagDepose,2,0),"")</f>
        <v/>
      </c>
      <c r="S723" s="64"/>
      <c r="U723" s="64"/>
      <c r="W723" s="64"/>
    </row>
    <row r="724" spans="13:23" x14ac:dyDescent="0.2">
      <c r="M724" s="68" t="str">
        <f ca="1">IFERROR(VLOOKUP(C724,[0]!MagDepose,2,0),"")</f>
        <v/>
      </c>
      <c r="S724" s="64"/>
      <c r="U724" s="64"/>
      <c r="W724" s="64"/>
    </row>
    <row r="725" spans="13:23" x14ac:dyDescent="0.2">
      <c r="M725" s="68" t="str">
        <f ca="1">IFERROR(VLOOKUP(C725,[0]!MagDepose,2,0),"")</f>
        <v/>
      </c>
      <c r="S725" s="64"/>
      <c r="U725" s="64"/>
      <c r="W725" s="64"/>
    </row>
    <row r="726" spans="13:23" x14ac:dyDescent="0.2">
      <c r="M726" s="68" t="str">
        <f ca="1">IFERROR(VLOOKUP(C726,[0]!MagDepose,2,0),"")</f>
        <v/>
      </c>
      <c r="S726" s="64"/>
      <c r="U726" s="64"/>
      <c r="W726" s="64"/>
    </row>
    <row r="727" spans="13:23" x14ac:dyDescent="0.2">
      <c r="M727" s="68" t="str">
        <f ca="1">IFERROR(VLOOKUP(C727,[0]!MagDepose,2,0),"")</f>
        <v/>
      </c>
      <c r="S727" s="64"/>
      <c r="U727" s="64"/>
      <c r="W727" s="64"/>
    </row>
    <row r="728" spans="13:23" x14ac:dyDescent="0.2">
      <c r="M728" s="68" t="str">
        <f ca="1">IFERROR(VLOOKUP(C728,[0]!MagDepose,2,0),"")</f>
        <v/>
      </c>
      <c r="S728" s="64"/>
      <c r="U728" s="64"/>
      <c r="W728" s="64"/>
    </row>
    <row r="729" spans="13:23" x14ac:dyDescent="0.2">
      <c r="M729" s="68" t="str">
        <f ca="1">IFERROR(VLOOKUP(C729,[0]!MagDepose,2,0),"")</f>
        <v/>
      </c>
      <c r="S729" s="64"/>
      <c r="U729" s="64"/>
      <c r="W729" s="64"/>
    </row>
    <row r="730" spans="13:23" x14ac:dyDescent="0.2">
      <c r="M730" s="68" t="str">
        <f ca="1">IFERROR(VLOOKUP(C730,[0]!MagDepose,2,0),"")</f>
        <v/>
      </c>
      <c r="S730" s="64"/>
      <c r="U730" s="64"/>
      <c r="W730" s="64"/>
    </row>
    <row r="731" spans="13:23" x14ac:dyDescent="0.2">
      <c r="M731" s="68" t="str">
        <f ca="1">IFERROR(VLOOKUP(C731,[0]!MagDepose,2,0),"")</f>
        <v/>
      </c>
      <c r="S731" s="64"/>
      <c r="U731" s="64"/>
      <c r="W731" s="64"/>
    </row>
    <row r="732" spans="13:23" x14ac:dyDescent="0.2">
      <c r="M732" s="68" t="str">
        <f ca="1">IFERROR(VLOOKUP(C732,[0]!MagDepose,2,0),"")</f>
        <v/>
      </c>
      <c r="S732" s="64"/>
      <c r="U732" s="64"/>
      <c r="W732" s="64"/>
    </row>
    <row r="733" spans="13:23" x14ac:dyDescent="0.2">
      <c r="M733" s="68" t="str">
        <f ca="1">IFERROR(VLOOKUP(C733,[0]!MagDepose,2,0),"")</f>
        <v/>
      </c>
      <c r="S733" s="64"/>
      <c r="U733" s="64"/>
      <c r="W733" s="64"/>
    </row>
    <row r="734" spans="13:23" x14ac:dyDescent="0.2">
      <c r="M734" s="68" t="str">
        <f ca="1">IFERROR(VLOOKUP(C734,[0]!MagDepose,2,0),"")</f>
        <v/>
      </c>
      <c r="S734" s="64"/>
      <c r="U734" s="64"/>
      <c r="W734" s="64"/>
    </row>
    <row r="735" spans="13:23" x14ac:dyDescent="0.2">
      <c r="M735" s="68" t="str">
        <f ca="1">IFERROR(VLOOKUP(C735,[0]!MagDepose,2,0),"")</f>
        <v/>
      </c>
      <c r="S735" s="64"/>
      <c r="U735" s="64"/>
      <c r="W735" s="64"/>
    </row>
    <row r="736" spans="13:23" x14ac:dyDescent="0.2">
      <c r="M736" s="68" t="str">
        <f ca="1">IFERROR(VLOOKUP(C736,[0]!MagDepose,2,0),"")</f>
        <v/>
      </c>
      <c r="S736" s="64"/>
      <c r="U736" s="64"/>
      <c r="W736" s="64"/>
    </row>
    <row r="737" spans="13:23" x14ac:dyDescent="0.2">
      <c r="M737" s="68" t="str">
        <f ca="1">IFERROR(VLOOKUP(C737,[0]!MagDepose,2,0),"")</f>
        <v/>
      </c>
      <c r="S737" s="64"/>
      <c r="U737" s="64"/>
      <c r="W737" s="64"/>
    </row>
    <row r="738" spans="13:23" x14ac:dyDescent="0.2">
      <c r="M738" s="68" t="str">
        <f ca="1">IFERROR(VLOOKUP(C738,[0]!MagDepose,2,0),"")</f>
        <v/>
      </c>
      <c r="S738" s="64"/>
      <c r="U738" s="64"/>
      <c r="W738" s="64"/>
    </row>
    <row r="739" spans="13:23" x14ac:dyDescent="0.2">
      <c r="M739" s="68" t="str">
        <f ca="1">IFERROR(VLOOKUP(C739,[0]!MagDepose,2,0),"")</f>
        <v/>
      </c>
      <c r="S739" s="64"/>
      <c r="U739" s="64"/>
      <c r="W739" s="64"/>
    </row>
    <row r="740" spans="13:23" x14ac:dyDescent="0.2">
      <c r="M740" s="68" t="str">
        <f ca="1">IFERROR(VLOOKUP(C740,[0]!MagDepose,2,0),"")</f>
        <v/>
      </c>
      <c r="S740" s="64"/>
      <c r="U740" s="64"/>
      <c r="W740" s="64"/>
    </row>
    <row r="741" spans="13:23" x14ac:dyDescent="0.2">
      <c r="M741" s="68" t="str">
        <f ca="1">IFERROR(VLOOKUP(C741,[0]!MagDepose,2,0),"")</f>
        <v/>
      </c>
      <c r="S741" s="64"/>
      <c r="U741" s="64"/>
      <c r="W741" s="64"/>
    </row>
    <row r="742" spans="13:23" x14ac:dyDescent="0.2">
      <c r="M742" s="68" t="str">
        <f ca="1">IFERROR(VLOOKUP(C742,[0]!MagDepose,2,0),"")</f>
        <v/>
      </c>
      <c r="S742" s="64"/>
      <c r="U742" s="64"/>
      <c r="W742" s="64"/>
    </row>
    <row r="743" spans="13:23" x14ac:dyDescent="0.2">
      <c r="M743" s="68" t="str">
        <f ca="1">IFERROR(VLOOKUP(C743,[0]!MagDepose,2,0),"")</f>
        <v/>
      </c>
      <c r="S743" s="64"/>
      <c r="U743" s="64"/>
      <c r="W743" s="64"/>
    </row>
    <row r="744" spans="13:23" x14ac:dyDescent="0.2">
      <c r="M744" s="68" t="str">
        <f ca="1">IFERROR(VLOOKUP(C744,[0]!MagDepose,2,0),"")</f>
        <v/>
      </c>
      <c r="S744" s="64"/>
      <c r="U744" s="64"/>
      <c r="W744" s="64"/>
    </row>
    <row r="745" spans="13:23" x14ac:dyDescent="0.2">
      <c r="M745" s="68" t="str">
        <f ca="1">IFERROR(VLOOKUP(C745,[0]!MagDepose,2,0),"")</f>
        <v/>
      </c>
      <c r="S745" s="64"/>
      <c r="U745" s="64"/>
      <c r="W745" s="64"/>
    </row>
    <row r="746" spans="13:23" x14ac:dyDescent="0.2">
      <c r="M746" s="68" t="str">
        <f ca="1">IFERROR(VLOOKUP(C746,[0]!MagDepose,2,0),"")</f>
        <v/>
      </c>
      <c r="S746" s="64"/>
      <c r="U746" s="64"/>
      <c r="W746" s="64"/>
    </row>
    <row r="747" spans="13:23" x14ac:dyDescent="0.2">
      <c r="M747" s="68" t="str">
        <f ca="1">IFERROR(VLOOKUP(C747,[0]!MagDepose,2,0),"")</f>
        <v/>
      </c>
      <c r="S747" s="64"/>
      <c r="U747" s="64"/>
      <c r="W747" s="64"/>
    </row>
    <row r="748" spans="13:23" x14ac:dyDescent="0.2">
      <c r="M748" s="68" t="str">
        <f ca="1">IFERROR(VLOOKUP(C748,[0]!MagDepose,2,0),"")</f>
        <v/>
      </c>
      <c r="S748" s="64"/>
      <c r="U748" s="64"/>
      <c r="W748" s="64"/>
    </row>
    <row r="749" spans="13:23" x14ac:dyDescent="0.2">
      <c r="M749" s="68" t="str">
        <f ca="1">IFERROR(VLOOKUP(C749,[0]!MagDepose,2,0),"")</f>
        <v/>
      </c>
      <c r="S749" s="64"/>
      <c r="U749" s="64"/>
      <c r="W749" s="64"/>
    </row>
    <row r="750" spans="13:23" x14ac:dyDescent="0.2">
      <c r="M750" s="68" t="str">
        <f ca="1">IFERROR(VLOOKUP(C750,[0]!MagDepose,2,0),"")</f>
        <v/>
      </c>
      <c r="S750" s="64"/>
      <c r="U750" s="64"/>
      <c r="W750" s="64"/>
    </row>
    <row r="751" spans="13:23" x14ac:dyDescent="0.2">
      <c r="M751" s="68" t="str">
        <f ca="1">IFERROR(VLOOKUP(C751,[0]!MagDepose,2,0),"")</f>
        <v/>
      </c>
      <c r="S751" s="64"/>
      <c r="U751" s="64"/>
      <c r="W751" s="64"/>
    </row>
    <row r="752" spans="13:23" x14ac:dyDescent="0.2">
      <c r="M752" s="68" t="str">
        <f ca="1">IFERROR(VLOOKUP(C752,[0]!MagDepose,2,0),"")</f>
        <v/>
      </c>
      <c r="S752" s="64"/>
      <c r="U752" s="64"/>
      <c r="W752" s="64"/>
    </row>
    <row r="753" spans="13:23" x14ac:dyDescent="0.2">
      <c r="M753" s="68" t="str">
        <f ca="1">IFERROR(VLOOKUP(C753,[0]!MagDepose,2,0),"")</f>
        <v/>
      </c>
      <c r="S753" s="64"/>
      <c r="U753" s="64"/>
      <c r="W753" s="64"/>
    </row>
    <row r="754" spans="13:23" x14ac:dyDescent="0.2">
      <c r="M754" s="68" t="str">
        <f ca="1">IFERROR(VLOOKUP(C754,[0]!MagDepose,2,0),"")</f>
        <v/>
      </c>
      <c r="S754" s="64"/>
      <c r="U754" s="64"/>
      <c r="W754" s="64"/>
    </row>
    <row r="755" spans="13:23" x14ac:dyDescent="0.2">
      <c r="M755" s="68" t="str">
        <f ca="1">IFERROR(VLOOKUP(C755,[0]!MagDepose,2,0),"")</f>
        <v/>
      </c>
      <c r="S755" s="64"/>
      <c r="U755" s="64"/>
      <c r="W755" s="64"/>
    </row>
    <row r="756" spans="13:23" x14ac:dyDescent="0.2">
      <c r="M756" s="68" t="str">
        <f ca="1">IFERROR(VLOOKUP(C756,[0]!MagDepose,2,0),"")</f>
        <v/>
      </c>
      <c r="S756" s="64"/>
      <c r="U756" s="64"/>
      <c r="W756" s="64"/>
    </row>
    <row r="757" spans="13:23" x14ac:dyDescent="0.2">
      <c r="M757" s="68" t="str">
        <f ca="1">IFERROR(VLOOKUP(C757,[0]!MagDepose,2,0),"")</f>
        <v/>
      </c>
      <c r="S757" s="64"/>
      <c r="U757" s="64"/>
      <c r="W757" s="64"/>
    </row>
    <row r="758" spans="13:23" x14ac:dyDescent="0.2">
      <c r="M758" s="68" t="str">
        <f ca="1">IFERROR(VLOOKUP(C758,[0]!MagDepose,2,0),"")</f>
        <v/>
      </c>
      <c r="S758" s="64"/>
      <c r="U758" s="64"/>
      <c r="W758" s="64"/>
    </row>
    <row r="759" spans="13:23" x14ac:dyDescent="0.2">
      <c r="M759" s="68" t="str">
        <f ca="1">IFERROR(VLOOKUP(C759,[0]!MagDepose,2,0),"")</f>
        <v/>
      </c>
      <c r="S759" s="64"/>
      <c r="U759" s="64"/>
      <c r="W759" s="64"/>
    </row>
    <row r="760" spans="13:23" x14ac:dyDescent="0.2">
      <c r="M760" s="68" t="str">
        <f ca="1">IFERROR(VLOOKUP(C760,[0]!MagDepose,2,0),"")</f>
        <v/>
      </c>
      <c r="S760" s="64"/>
      <c r="U760" s="64"/>
      <c r="W760" s="64"/>
    </row>
    <row r="761" spans="13:23" x14ac:dyDescent="0.2">
      <c r="M761" s="68" t="str">
        <f ca="1">IFERROR(VLOOKUP(C761,[0]!MagDepose,2,0),"")</f>
        <v/>
      </c>
      <c r="S761" s="64"/>
      <c r="U761" s="64"/>
      <c r="W761" s="64"/>
    </row>
    <row r="762" spans="13:23" x14ac:dyDescent="0.2">
      <c r="M762" s="68" t="str">
        <f ca="1">IFERROR(VLOOKUP(C762,[0]!MagDepose,2,0),"")</f>
        <v/>
      </c>
      <c r="S762" s="64"/>
      <c r="U762" s="64"/>
      <c r="W762" s="64"/>
    </row>
    <row r="763" spans="13:23" x14ac:dyDescent="0.2">
      <c r="M763" s="68" t="str">
        <f ca="1">IFERROR(VLOOKUP(C763,[0]!MagDepose,2,0),"")</f>
        <v/>
      </c>
      <c r="S763" s="64"/>
      <c r="U763" s="64"/>
      <c r="W763" s="64"/>
    </row>
    <row r="764" spans="13:23" x14ac:dyDescent="0.2">
      <c r="M764" s="68" t="str">
        <f ca="1">IFERROR(VLOOKUP(C764,[0]!MagDepose,2,0),"")</f>
        <v/>
      </c>
      <c r="S764" s="64"/>
      <c r="U764" s="64"/>
      <c r="W764" s="64"/>
    </row>
    <row r="765" spans="13:23" x14ac:dyDescent="0.2">
      <c r="M765" s="68" t="str">
        <f ca="1">IFERROR(VLOOKUP(C765,[0]!MagDepose,2,0),"")</f>
        <v/>
      </c>
      <c r="S765" s="64"/>
      <c r="U765" s="64"/>
      <c r="W765" s="64"/>
    </row>
    <row r="766" spans="13:23" x14ac:dyDescent="0.2">
      <c r="M766" s="68" t="str">
        <f ca="1">IFERROR(VLOOKUP(C766,[0]!MagDepose,2,0),"")</f>
        <v/>
      </c>
      <c r="S766" s="64"/>
      <c r="U766" s="64"/>
      <c r="W766" s="64"/>
    </row>
    <row r="767" spans="13:23" x14ac:dyDescent="0.2">
      <c r="M767" s="68" t="str">
        <f ca="1">IFERROR(VLOOKUP(C767,[0]!MagDepose,2,0),"")</f>
        <v/>
      </c>
      <c r="S767" s="64"/>
      <c r="U767" s="64"/>
      <c r="W767" s="64"/>
    </row>
    <row r="768" spans="13:23" x14ac:dyDescent="0.2">
      <c r="M768" s="68" t="str">
        <f ca="1">IFERROR(VLOOKUP(C768,[0]!MagDepose,2,0),"")</f>
        <v/>
      </c>
      <c r="S768" s="64"/>
      <c r="U768" s="64"/>
      <c r="W768" s="64"/>
    </row>
    <row r="769" spans="13:23" x14ac:dyDescent="0.2">
      <c r="M769" s="68" t="str">
        <f ca="1">IFERROR(VLOOKUP(C769,[0]!MagDepose,2,0),"")</f>
        <v/>
      </c>
      <c r="S769" s="64"/>
      <c r="U769" s="64"/>
      <c r="W769" s="64"/>
    </row>
    <row r="770" spans="13:23" x14ac:dyDescent="0.2">
      <c r="M770" s="68" t="str">
        <f ca="1">IFERROR(VLOOKUP(C770,[0]!MagDepose,2,0),"")</f>
        <v/>
      </c>
      <c r="S770" s="64"/>
      <c r="U770" s="64"/>
      <c r="W770" s="64"/>
    </row>
    <row r="771" spans="13:23" x14ac:dyDescent="0.2">
      <c r="M771" s="68" t="str">
        <f ca="1">IFERROR(VLOOKUP(C771,[0]!MagDepose,2,0),"")</f>
        <v/>
      </c>
      <c r="S771" s="64"/>
      <c r="U771" s="64"/>
      <c r="W771" s="64"/>
    </row>
    <row r="772" spans="13:23" x14ac:dyDescent="0.2">
      <c r="M772" s="68" t="str">
        <f ca="1">IFERROR(VLOOKUP(C772,[0]!MagDepose,2,0),"")</f>
        <v/>
      </c>
      <c r="S772" s="64"/>
      <c r="U772" s="64"/>
      <c r="W772" s="64"/>
    </row>
    <row r="773" spans="13:23" x14ac:dyDescent="0.2">
      <c r="M773" s="68" t="str">
        <f ca="1">IFERROR(VLOOKUP(C773,[0]!MagDepose,2,0),"")</f>
        <v/>
      </c>
      <c r="S773" s="64"/>
      <c r="U773" s="64"/>
      <c r="W773" s="64"/>
    </row>
    <row r="774" spans="13:23" x14ac:dyDescent="0.2">
      <c r="M774" s="68" t="str">
        <f ca="1">IFERROR(VLOOKUP(C774,[0]!MagDepose,2,0),"")</f>
        <v/>
      </c>
      <c r="S774" s="64"/>
      <c r="U774" s="64"/>
      <c r="W774" s="64"/>
    </row>
    <row r="775" spans="13:23" x14ac:dyDescent="0.2">
      <c r="M775" s="68" t="str">
        <f ca="1">IFERROR(VLOOKUP(C775,[0]!MagDepose,2,0),"")</f>
        <v/>
      </c>
      <c r="S775" s="64"/>
      <c r="U775" s="64"/>
      <c r="W775" s="64"/>
    </row>
    <row r="776" spans="13:23" x14ac:dyDescent="0.2">
      <c r="M776" s="68" t="str">
        <f ca="1">IFERROR(VLOOKUP(C776,[0]!MagDepose,2,0),"")</f>
        <v/>
      </c>
      <c r="S776" s="64"/>
      <c r="U776" s="64"/>
      <c r="W776" s="64"/>
    </row>
    <row r="777" spans="13:23" x14ac:dyDescent="0.2">
      <c r="M777" s="68" t="str">
        <f ca="1">IFERROR(VLOOKUP(C777,[0]!MagDepose,2,0),"")</f>
        <v/>
      </c>
      <c r="S777" s="64"/>
      <c r="U777" s="64"/>
      <c r="W777" s="64"/>
    </row>
    <row r="778" spans="13:23" x14ac:dyDescent="0.2">
      <c r="M778" s="68" t="str">
        <f ca="1">IFERROR(VLOOKUP(C778,[0]!MagDepose,2,0),"")</f>
        <v/>
      </c>
      <c r="S778" s="64"/>
      <c r="U778" s="64"/>
      <c r="W778" s="64"/>
    </row>
    <row r="779" spans="13:23" x14ac:dyDescent="0.2">
      <c r="M779" s="68" t="str">
        <f ca="1">IFERROR(VLOOKUP(C779,[0]!MagDepose,2,0),"")</f>
        <v/>
      </c>
      <c r="S779" s="64"/>
      <c r="U779" s="64"/>
      <c r="W779" s="64"/>
    </row>
    <row r="780" spans="13:23" x14ac:dyDescent="0.2">
      <c r="M780" s="68" t="str">
        <f ca="1">IFERROR(VLOOKUP(C780,[0]!MagDepose,2,0),"")</f>
        <v/>
      </c>
      <c r="S780" s="64"/>
      <c r="U780" s="64"/>
      <c r="W780" s="64"/>
    </row>
    <row r="781" spans="13:23" x14ac:dyDescent="0.2">
      <c r="M781" s="68" t="str">
        <f ca="1">IFERROR(VLOOKUP(C781,[0]!MagDepose,2,0),"")</f>
        <v/>
      </c>
      <c r="S781" s="64"/>
      <c r="U781" s="64"/>
      <c r="W781" s="64"/>
    </row>
    <row r="782" spans="13:23" x14ac:dyDescent="0.2">
      <c r="M782" s="68" t="str">
        <f ca="1">IFERROR(VLOOKUP(C782,[0]!MagDepose,2,0),"")</f>
        <v/>
      </c>
      <c r="S782" s="64"/>
      <c r="U782" s="64"/>
      <c r="W782" s="64"/>
    </row>
    <row r="783" spans="13:23" x14ac:dyDescent="0.2">
      <c r="M783" s="68" t="str">
        <f ca="1">IFERROR(VLOOKUP(C783,[0]!MagDepose,2,0),"")</f>
        <v/>
      </c>
      <c r="S783" s="64"/>
      <c r="U783" s="64"/>
      <c r="W783" s="64"/>
    </row>
    <row r="784" spans="13:23" x14ac:dyDescent="0.2">
      <c r="M784" s="68" t="str">
        <f ca="1">IFERROR(VLOOKUP(C784,[0]!MagDepose,2,0),"")</f>
        <v/>
      </c>
      <c r="S784" s="64"/>
      <c r="U784" s="64"/>
      <c r="W784" s="64"/>
    </row>
    <row r="785" spans="13:23" x14ac:dyDescent="0.2">
      <c r="M785" s="68" t="str">
        <f ca="1">IFERROR(VLOOKUP(C785,[0]!MagDepose,2,0),"")</f>
        <v/>
      </c>
      <c r="S785" s="64"/>
      <c r="U785" s="64"/>
      <c r="W785" s="64"/>
    </row>
    <row r="786" spans="13:23" x14ac:dyDescent="0.2">
      <c r="M786" s="68" t="str">
        <f ca="1">IFERROR(VLOOKUP(C786,[0]!MagDepose,2,0),"")</f>
        <v/>
      </c>
      <c r="S786" s="64"/>
      <c r="U786" s="64"/>
      <c r="W786" s="64"/>
    </row>
    <row r="787" spans="13:23" x14ac:dyDescent="0.2">
      <c r="M787" s="68" t="str">
        <f ca="1">IFERROR(VLOOKUP(C787,[0]!MagDepose,2,0),"")</f>
        <v/>
      </c>
      <c r="S787" s="64"/>
      <c r="U787" s="64"/>
      <c r="W787" s="64"/>
    </row>
    <row r="788" spans="13:23" x14ac:dyDescent="0.2">
      <c r="M788" s="68" t="str">
        <f ca="1">IFERROR(VLOOKUP(C788,[0]!MagDepose,2,0),"")</f>
        <v/>
      </c>
      <c r="S788" s="64"/>
      <c r="U788" s="64"/>
      <c r="W788" s="64"/>
    </row>
    <row r="789" spans="13:23" x14ac:dyDescent="0.2">
      <c r="M789" s="68" t="str">
        <f ca="1">IFERROR(VLOOKUP(C789,[0]!MagDepose,2,0),"")</f>
        <v/>
      </c>
      <c r="S789" s="64"/>
      <c r="U789" s="64"/>
      <c r="W789" s="64"/>
    </row>
    <row r="790" spans="13:23" x14ac:dyDescent="0.2">
      <c r="M790" s="68" t="str">
        <f ca="1">IFERROR(VLOOKUP(C790,[0]!MagDepose,2,0),"")</f>
        <v/>
      </c>
      <c r="S790" s="64"/>
      <c r="U790" s="64"/>
      <c r="W790" s="64"/>
    </row>
    <row r="791" spans="13:23" x14ac:dyDescent="0.2">
      <c r="M791" s="68" t="str">
        <f ca="1">IFERROR(VLOOKUP(C791,[0]!MagDepose,2,0),"")</f>
        <v/>
      </c>
      <c r="S791" s="64"/>
      <c r="U791" s="64"/>
      <c r="W791" s="64"/>
    </row>
    <row r="792" spans="13:23" x14ac:dyDescent="0.2">
      <c r="M792" s="68" t="str">
        <f ca="1">IFERROR(VLOOKUP(C792,[0]!MagDepose,2,0),"")</f>
        <v/>
      </c>
      <c r="S792" s="64"/>
      <c r="U792" s="64"/>
      <c r="W792" s="64"/>
    </row>
    <row r="793" spans="13:23" x14ac:dyDescent="0.2">
      <c r="M793" s="68" t="str">
        <f ca="1">IFERROR(VLOOKUP(C793,[0]!MagDepose,2,0),"")</f>
        <v/>
      </c>
      <c r="S793" s="64"/>
      <c r="U793" s="64"/>
      <c r="W793" s="64"/>
    </row>
    <row r="794" spans="13:23" x14ac:dyDescent="0.2">
      <c r="M794" s="68" t="str">
        <f ca="1">IFERROR(VLOOKUP(C794,[0]!MagDepose,2,0),"")</f>
        <v/>
      </c>
      <c r="S794" s="64"/>
      <c r="U794" s="64"/>
      <c r="W794" s="64"/>
    </row>
    <row r="795" spans="13:23" x14ac:dyDescent="0.2">
      <c r="M795" s="68" t="str">
        <f ca="1">IFERROR(VLOOKUP(C795,[0]!MagDepose,2,0),"")</f>
        <v/>
      </c>
      <c r="S795" s="64"/>
      <c r="U795" s="64"/>
      <c r="W795" s="64"/>
    </row>
    <row r="796" spans="13:23" x14ac:dyDescent="0.2">
      <c r="M796" s="68" t="str">
        <f ca="1">IFERROR(VLOOKUP(C796,[0]!MagDepose,2,0),"")</f>
        <v/>
      </c>
      <c r="S796" s="64"/>
      <c r="U796" s="64"/>
      <c r="W796" s="64"/>
    </row>
    <row r="797" spans="13:23" x14ac:dyDescent="0.2">
      <c r="M797" s="68" t="str">
        <f ca="1">IFERROR(VLOOKUP(C797,[0]!MagDepose,2,0),"")</f>
        <v/>
      </c>
      <c r="S797" s="64"/>
      <c r="U797" s="64"/>
      <c r="W797" s="64"/>
    </row>
    <row r="798" spans="13:23" x14ac:dyDescent="0.2">
      <c r="M798" s="68" t="str">
        <f ca="1">IFERROR(VLOOKUP(C798,[0]!MagDepose,2,0),"")</f>
        <v/>
      </c>
      <c r="S798" s="64"/>
      <c r="U798" s="64"/>
      <c r="W798" s="64"/>
    </row>
    <row r="799" spans="13:23" x14ac:dyDescent="0.2">
      <c r="M799" s="68" t="str">
        <f ca="1">IFERROR(VLOOKUP(C799,[0]!MagDepose,2,0),"")</f>
        <v/>
      </c>
      <c r="S799" s="64"/>
      <c r="U799" s="64"/>
      <c r="W799" s="64"/>
    </row>
    <row r="800" spans="13:23" x14ac:dyDescent="0.2">
      <c r="M800" s="68" t="str">
        <f ca="1">IFERROR(VLOOKUP(C800,[0]!MagDepose,2,0),"")</f>
        <v/>
      </c>
      <c r="S800" s="64"/>
      <c r="U800" s="64"/>
      <c r="W800" s="64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AX497"/>
  <sheetViews>
    <sheetView workbookViewId="0"/>
  </sheetViews>
  <sheetFormatPr baseColWidth="10" defaultRowHeight="15" x14ac:dyDescent="0.25"/>
  <cols>
    <col min="1" max="1" width="5.75" style="1" customWidth="1"/>
    <col min="2" max="2" width="9.5" style="1" customWidth="1"/>
    <col min="3" max="3" width="38.75" style="1" customWidth="1"/>
    <col min="4" max="4" width="11.5" style="35" customWidth="1"/>
    <col min="5" max="5" width="11" style="1" customWidth="1"/>
    <col min="6" max="6" width="8.25" style="1" customWidth="1"/>
    <col min="7" max="7" width="40.625" style="1" customWidth="1"/>
    <col min="8" max="8" width="11.25" style="1" customWidth="1"/>
    <col min="9" max="9" width="7.625" style="35" customWidth="1"/>
    <col min="10" max="10" width="10.625" style="35" customWidth="1"/>
    <col min="11" max="11" width="12.5" style="35" customWidth="1"/>
    <col min="12" max="12" width="12" style="35" customWidth="1"/>
    <col min="13" max="13" width="8.875" style="35" customWidth="1"/>
    <col min="14" max="14" width="12" style="35" customWidth="1"/>
    <col min="15" max="15" width="11.875" style="1" customWidth="1"/>
    <col min="16" max="16" width="12.25" style="1" customWidth="1"/>
    <col min="18" max="18" width="11" style="40"/>
    <col min="37" max="37" width="12.375" customWidth="1"/>
  </cols>
  <sheetData>
    <row r="1" spans="1:50" ht="51.75" customHeight="1" x14ac:dyDescent="0.25">
      <c r="A1" s="41" t="s">
        <v>40</v>
      </c>
      <c r="B1" s="48" t="s">
        <v>1</v>
      </c>
      <c r="C1" s="48" t="s">
        <v>2</v>
      </c>
      <c r="D1" s="48" t="s">
        <v>3</v>
      </c>
      <c r="E1" s="48" t="s">
        <v>4</v>
      </c>
      <c r="F1" s="48" t="s">
        <v>5</v>
      </c>
      <c r="G1" s="48" t="s">
        <v>6</v>
      </c>
      <c r="H1" s="48" t="s">
        <v>7</v>
      </c>
      <c r="I1" s="48" t="s">
        <v>8</v>
      </c>
      <c r="J1" s="48" t="s">
        <v>9</v>
      </c>
      <c r="K1" s="48" t="s">
        <v>10</v>
      </c>
      <c r="L1" s="48" t="s">
        <v>11</v>
      </c>
      <c r="M1" s="48" t="s">
        <v>12</v>
      </c>
      <c r="N1" s="49" t="s">
        <v>0</v>
      </c>
      <c r="O1" s="57">
        <v>1710</v>
      </c>
      <c r="P1" s="61" t="str">
        <f ca="1">"total avec optimisation  : "&amp;SUM(OFFSET($P$2,,,nblig,1))</f>
        <v>total avec optimisation  : 1710</v>
      </c>
      <c r="R1" s="47" t="s">
        <v>46</v>
      </c>
      <c r="X1" s="85" t="str">
        <f>"contrôle par formule : =INDEX(DECALER(REPORT!$A$2;;;nblig;+nombre_de_colonnes_de_données);DECALER(RoulageInterTache!$B$2;;;NBVAL(RoulageInterTache!$B$2:$B$2000);1)-1;TRANSPOSE(LIGNE(INDIRECT(""1:""&amp;nombre_de_colonnes_de_données))))"</f>
        <v>contrôle par formule : =INDEX(DECALER(REPORT!$A$2;;;nblig;+nombre_de_colonnes_de_données);DECALER(RoulageInterTache!$B$2;;;NBVAL(RoulageInterTache!$B$2:$B$2000);1)-1;TRANSPOSE(LIGNE(INDIRECT("1:"&amp;nombre_de_colonnes_de_données))))</v>
      </c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58" t="str">
        <f ca="1">"contrôle par formule : "&amp;SUM(OFFSET($AK$2,,,nblig,1))</f>
        <v>contrôle par formule : 0</v>
      </c>
      <c r="AW1" s="40"/>
    </row>
    <row r="2" spans="1:50" x14ac:dyDescent="0.25">
      <c r="A2" s="50">
        <v>1</v>
      </c>
      <c r="B2" t="s">
        <v>53</v>
      </c>
      <c r="C2" t="s">
        <v>239</v>
      </c>
      <c r="D2" s="40">
        <v>1919</v>
      </c>
      <c r="E2" t="s">
        <v>240</v>
      </c>
      <c r="F2">
        <v>900573</v>
      </c>
      <c r="G2" t="s">
        <v>241</v>
      </c>
      <c r="H2" t="s">
        <v>242</v>
      </c>
      <c r="I2" s="40" t="s">
        <v>13</v>
      </c>
      <c r="J2" s="40" t="s">
        <v>54</v>
      </c>
      <c r="K2" s="40" t="s">
        <v>243</v>
      </c>
      <c r="L2" s="40" t="s">
        <v>244</v>
      </c>
      <c r="M2" s="40" t="s">
        <v>231</v>
      </c>
      <c r="N2" s="40" t="s">
        <v>18</v>
      </c>
      <c r="O2">
        <v>15</v>
      </c>
      <c r="P2" s="59">
        <f>IF(NOT(ISBLANK(I3)),paramètres!$C$8*ABS(CODE(N2)-CODE(I3)),0)</f>
        <v>15</v>
      </c>
      <c r="X2" t="str">
        <f t="array" aca="1" ref="X2:AJ107" ca="1">INDEX(OFFSET(REPORT!$A$2,,,nblig,nombre_de_colonnes_de_données),OFFSET(RoulageInterTache!$B$2,,,COUNTA(RoulageInterTache!$B$2:$B$2000),1)-1,TRANSPOSE(ROW(INDIRECT("1:"&amp;nombre_de_colonnes_de_données))))</f>
        <v>SMC3</v>
      </c>
      <c r="Y2" t="str">
        <f ca="1"/>
        <v>TO-0184111-FP-MASSE-CFP-1919</v>
      </c>
      <c r="Z2">
        <f ca="1"/>
        <v>1919</v>
      </c>
      <c r="AA2" t="str">
        <f ca="1"/>
        <v>O-01957270</v>
      </c>
      <c r="AB2">
        <f ca="1"/>
        <v>900573</v>
      </c>
      <c r="AC2" t="str">
        <f ca="1"/>
        <v>SUPPORT PLANTER POUR POT BOIS 90X90</v>
      </c>
      <c r="AD2" t="str">
        <f ca="1"/>
        <v>B01B096</v>
      </c>
      <c r="AE2" t="str">
        <f ca="1"/>
        <v>B</v>
      </c>
      <c r="AF2" t="str">
        <f ca="1"/>
        <v>Waiting</v>
      </c>
      <c r="AG2" t="str">
        <f ca="1"/>
        <v>TO-0184111</v>
      </c>
      <c r="AH2" t="str">
        <f ca="1"/>
        <v>Mar 19 2019</v>
      </c>
      <c r="AI2" t="str">
        <f ca="1"/>
        <v xml:space="preserve"> 11:00AM</v>
      </c>
      <c r="AJ2" t="str">
        <f ca="1"/>
        <v>G</v>
      </c>
      <c r="AK2" s="54"/>
      <c r="AW2" s="40"/>
    </row>
    <row r="3" spans="1:50" x14ac:dyDescent="0.25">
      <c r="A3" s="50">
        <v>2</v>
      </c>
      <c r="B3" t="s">
        <v>53</v>
      </c>
      <c r="C3" t="s">
        <v>463</v>
      </c>
      <c r="D3" s="40">
        <v>1901</v>
      </c>
      <c r="E3" t="s">
        <v>464</v>
      </c>
      <c r="F3">
        <v>900780</v>
      </c>
      <c r="G3" t="s">
        <v>444</v>
      </c>
      <c r="H3" t="s">
        <v>465</v>
      </c>
      <c r="I3" s="40" t="s">
        <v>19</v>
      </c>
      <c r="J3" s="40" t="s">
        <v>60</v>
      </c>
      <c r="K3" s="40" t="s">
        <v>304</v>
      </c>
      <c r="L3" s="40" t="s">
        <v>244</v>
      </c>
      <c r="M3" s="40" t="s">
        <v>234</v>
      </c>
      <c r="N3" s="40" t="s">
        <v>18</v>
      </c>
      <c r="O3">
        <v>15</v>
      </c>
      <c r="P3" s="59">
        <f>IF(NOT(ISBLANK(I4)),paramètres!$C$8*ABS(CODE(N3)-CODE(I4)),0)</f>
        <v>15</v>
      </c>
      <c r="Q3" s="75"/>
      <c r="X3" t="str">
        <f ca="1"/>
        <v>SMC3</v>
      </c>
      <c r="Y3" t="str">
        <f ca="1"/>
        <v>TO-0184214-FP-SMC3H-R69-1901</v>
      </c>
      <c r="Z3">
        <f ca="1"/>
        <v>1901</v>
      </c>
      <c r="AA3" t="str">
        <f ca="1"/>
        <v>O-01950280</v>
      </c>
      <c r="AB3">
        <f ca="1"/>
        <v>900780</v>
      </c>
      <c r="AC3" t="str">
        <f ca="1"/>
        <v>BBQ CHARBON ZELFO</v>
      </c>
      <c r="AD3" t="str">
        <f ca="1"/>
        <v>H01G5142</v>
      </c>
      <c r="AE3" t="str">
        <f ca="1"/>
        <v>H</v>
      </c>
      <c r="AF3" t="str">
        <f ca="1"/>
        <v>Created</v>
      </c>
      <c r="AG3" t="str">
        <f ca="1"/>
        <v>TO-0184214</v>
      </c>
      <c r="AH3" t="str">
        <f ca="1"/>
        <v>Mar 19 2019</v>
      </c>
      <c r="AI3" t="str">
        <f ca="1"/>
        <v xml:space="preserve">  3:00PM</v>
      </c>
      <c r="AJ3" t="str">
        <f ca="1"/>
        <v>G</v>
      </c>
      <c r="AK3" s="54"/>
      <c r="AW3" s="40"/>
      <c r="AX3" s="72"/>
    </row>
    <row r="4" spans="1:50" x14ac:dyDescent="0.25">
      <c r="A4" s="50">
        <v>3</v>
      </c>
      <c r="B4" t="s">
        <v>53</v>
      </c>
      <c r="C4" t="s">
        <v>458</v>
      </c>
      <c r="D4" s="40">
        <v>1723</v>
      </c>
      <c r="E4" t="s">
        <v>459</v>
      </c>
      <c r="F4">
        <v>900780</v>
      </c>
      <c r="G4" t="s">
        <v>444</v>
      </c>
      <c r="H4" t="s">
        <v>461</v>
      </c>
      <c r="I4" s="40" t="s">
        <v>19</v>
      </c>
      <c r="J4" s="40" t="s">
        <v>60</v>
      </c>
      <c r="K4" s="40" t="s">
        <v>300</v>
      </c>
      <c r="L4" s="40" t="s">
        <v>244</v>
      </c>
      <c r="M4" s="40" t="s">
        <v>234</v>
      </c>
      <c r="N4" s="40" t="s">
        <v>16</v>
      </c>
      <c r="O4">
        <v>45</v>
      </c>
      <c r="P4" s="59">
        <f>IF(NOT(ISBLANK(I5)),paramètres!$C$8*ABS(CODE(N4)-CODE(I5)),0)</f>
        <v>45</v>
      </c>
      <c r="Q4" s="75"/>
      <c r="X4" t="str">
        <f ca="1"/>
        <v>SMC3</v>
      </c>
      <c r="Y4" t="str">
        <f ca="1"/>
        <v>TO-0184188-FP-SMC3H-R69-1723</v>
      </c>
      <c r="Z4">
        <f ca="1"/>
        <v>1723</v>
      </c>
      <c r="AA4" t="str">
        <f ca="1"/>
        <v>O-01950369</v>
      </c>
      <c r="AB4">
        <f ca="1"/>
        <v>900780</v>
      </c>
      <c r="AC4" t="str">
        <f ca="1"/>
        <v>BBQ CHARBON ZELFO</v>
      </c>
      <c r="AD4" t="str">
        <f ca="1"/>
        <v>H01G2211</v>
      </c>
      <c r="AE4" t="str">
        <f ca="1"/>
        <v>H</v>
      </c>
      <c r="AF4" t="str">
        <f ca="1"/>
        <v>Created</v>
      </c>
      <c r="AG4" t="str">
        <f ca="1"/>
        <v>TO-0184188</v>
      </c>
      <c r="AH4" t="str">
        <f ca="1"/>
        <v>Mar 19 2019</v>
      </c>
      <c r="AI4" t="str">
        <f ca="1"/>
        <v xml:space="preserve">  3:00PM</v>
      </c>
      <c r="AJ4" t="str">
        <f ca="1"/>
        <v>E</v>
      </c>
      <c r="AK4" s="54"/>
      <c r="AW4" s="40"/>
      <c r="AX4" s="72"/>
    </row>
    <row r="5" spans="1:50" x14ac:dyDescent="0.25">
      <c r="A5" s="50">
        <v>4</v>
      </c>
      <c r="B5" t="s">
        <v>53</v>
      </c>
      <c r="C5" t="s">
        <v>287</v>
      </c>
      <c r="D5" s="40">
        <v>1756</v>
      </c>
      <c r="E5" t="s">
        <v>288</v>
      </c>
      <c r="F5">
        <v>103074</v>
      </c>
      <c r="G5" t="s">
        <v>289</v>
      </c>
      <c r="H5" t="s">
        <v>290</v>
      </c>
      <c r="I5" s="40" t="s">
        <v>13</v>
      </c>
      <c r="J5" s="40" t="s">
        <v>60</v>
      </c>
      <c r="K5" s="40" t="s">
        <v>291</v>
      </c>
      <c r="L5" s="40" t="s">
        <v>244</v>
      </c>
      <c r="M5" s="40" t="s">
        <v>234</v>
      </c>
      <c r="N5" s="40" t="s">
        <v>19</v>
      </c>
      <c r="O5">
        <v>0</v>
      </c>
      <c r="P5" s="59">
        <f>IF(NOT(ISBLANK(I6)),paramètres!$C$8*ABS(CODE(N5)-CODE(I6)),0)</f>
        <v>0</v>
      </c>
      <c r="Q5" s="75"/>
      <c r="X5" t="str">
        <f ca="1"/>
        <v>SMC3</v>
      </c>
      <c r="Y5" t="str">
        <f ca="1"/>
        <v>TO-0184096-FP-MASSE-R10-1756</v>
      </c>
      <c r="Z5">
        <f ca="1"/>
        <v>1756</v>
      </c>
      <c r="AA5" t="str">
        <f ca="1"/>
        <v>O-01955328</v>
      </c>
      <c r="AB5">
        <f ca="1"/>
        <v>103074</v>
      </c>
      <c r="AC5" t="str">
        <f ca="1"/>
        <v>ETAGERE BOIS/METAL 180X150X60 EXA</v>
      </c>
      <c r="AD5" t="str">
        <f ca="1"/>
        <v>B01A022</v>
      </c>
      <c r="AE5" t="str">
        <f ca="1"/>
        <v>B</v>
      </c>
      <c r="AF5" t="str">
        <f ca="1"/>
        <v>Created</v>
      </c>
      <c r="AG5" t="str">
        <f ca="1"/>
        <v>TO-0184096</v>
      </c>
      <c r="AH5" t="str">
        <f ca="1"/>
        <v>Mar 19 2019</v>
      </c>
      <c r="AI5" t="str">
        <f ca="1"/>
        <v xml:space="preserve">  3:00PM</v>
      </c>
      <c r="AJ5" t="str">
        <f ca="1"/>
        <v>H</v>
      </c>
      <c r="AK5" s="54"/>
      <c r="AW5" s="40"/>
      <c r="AX5" s="72"/>
    </row>
    <row r="6" spans="1:50" x14ac:dyDescent="0.25">
      <c r="A6" s="50">
        <v>5</v>
      </c>
      <c r="B6" t="s">
        <v>53</v>
      </c>
      <c r="C6" t="s">
        <v>504</v>
      </c>
      <c r="D6" s="40">
        <v>1902</v>
      </c>
      <c r="E6" t="s">
        <v>358</v>
      </c>
      <c r="F6">
        <v>200190</v>
      </c>
      <c r="G6" t="s">
        <v>505</v>
      </c>
      <c r="H6" t="s">
        <v>506</v>
      </c>
      <c r="I6" s="40" t="s">
        <v>19</v>
      </c>
      <c r="J6" s="40" t="s">
        <v>60</v>
      </c>
      <c r="K6" s="40" t="s">
        <v>361</v>
      </c>
      <c r="L6" s="40" t="s">
        <v>244</v>
      </c>
      <c r="M6" s="40" t="s">
        <v>352</v>
      </c>
      <c r="N6" s="40" t="s">
        <v>18</v>
      </c>
      <c r="O6">
        <v>0</v>
      </c>
      <c r="P6" s="59">
        <f>IF(NOT(ISBLANK(I7)),paramètres!$C$8*ABS(CODE(N6)-CODE(I7)),0)</f>
        <v>0</v>
      </c>
      <c r="Q6" s="75"/>
      <c r="X6" t="str">
        <f ca="1"/>
        <v>SMC3</v>
      </c>
      <c r="Y6" t="str">
        <f ca="1"/>
        <v>TO-0184106-FP-SMC3H-R20-1902</v>
      </c>
      <c r="Z6">
        <f ca="1"/>
        <v>1902</v>
      </c>
      <c r="AA6" t="str">
        <f ca="1"/>
        <v>O-01956131</v>
      </c>
      <c r="AB6">
        <f ca="1"/>
        <v>200190</v>
      </c>
      <c r="AC6" t="str">
        <f ca="1"/>
        <v>DIABLE ESCALIER MAC ALLISTER</v>
      </c>
      <c r="AD6" t="str">
        <f ca="1"/>
        <v>H01B2941</v>
      </c>
      <c r="AE6" t="str">
        <f ca="1"/>
        <v>H</v>
      </c>
      <c r="AF6" t="str">
        <f ca="1"/>
        <v>Created</v>
      </c>
      <c r="AG6" t="str">
        <f ca="1"/>
        <v>TO-0184106</v>
      </c>
      <c r="AH6" t="str">
        <f ca="1"/>
        <v>Mar 19 2019</v>
      </c>
      <c r="AI6" t="str">
        <f ca="1"/>
        <v xml:space="preserve">  6:30PM</v>
      </c>
      <c r="AJ6" t="str">
        <f ca="1"/>
        <v>G</v>
      </c>
      <c r="AK6" s="54"/>
      <c r="AW6" s="40"/>
      <c r="AX6" s="72"/>
    </row>
    <row r="7" spans="1:50" x14ac:dyDescent="0.25">
      <c r="A7" s="50">
        <v>6</v>
      </c>
      <c r="B7" t="s">
        <v>53</v>
      </c>
      <c r="C7" t="s">
        <v>428</v>
      </c>
      <c r="D7" s="40">
        <v>1783</v>
      </c>
      <c r="E7" t="s">
        <v>429</v>
      </c>
      <c r="F7">
        <v>900752</v>
      </c>
      <c r="G7" t="s">
        <v>424</v>
      </c>
      <c r="H7" t="s">
        <v>430</v>
      </c>
      <c r="I7" s="40" t="s">
        <v>18</v>
      </c>
      <c r="J7" s="40" t="s">
        <v>54</v>
      </c>
      <c r="K7" s="40" t="s">
        <v>251</v>
      </c>
      <c r="L7" s="40" t="s">
        <v>244</v>
      </c>
      <c r="M7" s="40" t="s">
        <v>231</v>
      </c>
      <c r="N7" s="40" t="s">
        <v>14</v>
      </c>
      <c r="O7">
        <v>15</v>
      </c>
      <c r="P7" s="59">
        <f>IF(NOT(ISBLANK(I8)),paramètres!$C$8*ABS(CODE(N7)-CODE(I8)),0)</f>
        <v>15</v>
      </c>
      <c r="Q7" s="75"/>
      <c r="X7" t="str">
        <f ca="1"/>
        <v>SMC3</v>
      </c>
      <c r="Y7" t="str">
        <f ca="1"/>
        <v>TO-0184210-FP-SMC3G-CFP-1783</v>
      </c>
      <c r="Z7">
        <f ca="1"/>
        <v>1783</v>
      </c>
      <c r="AA7" t="str">
        <f ca="1"/>
        <v>O-01950877</v>
      </c>
      <c r="AB7">
        <f ca="1"/>
        <v>900752</v>
      </c>
      <c r="AC7" t="str">
        <f ca="1"/>
        <v>CANISSE BAMBOU1,2X3M</v>
      </c>
      <c r="AD7" t="str">
        <f ca="1"/>
        <v>G01E4912</v>
      </c>
      <c r="AE7" t="str">
        <f ca="1"/>
        <v>G</v>
      </c>
      <c r="AF7" t="str">
        <f ca="1"/>
        <v>Waiting</v>
      </c>
      <c r="AG7" t="str">
        <f ca="1"/>
        <v>TO-0184210</v>
      </c>
      <c r="AH7" t="str">
        <f ca="1"/>
        <v>Mar 19 2019</v>
      </c>
      <c r="AI7" t="str">
        <f ca="1"/>
        <v xml:space="preserve"> 11:00AM</v>
      </c>
      <c r="AJ7" t="str">
        <f ca="1"/>
        <v>C</v>
      </c>
      <c r="AK7" s="54"/>
      <c r="AW7" s="40"/>
      <c r="AX7" s="72"/>
    </row>
    <row r="8" spans="1:50" x14ac:dyDescent="0.25">
      <c r="A8" s="50">
        <v>7</v>
      </c>
      <c r="B8" t="s">
        <v>53</v>
      </c>
      <c r="C8" t="s">
        <v>267</v>
      </c>
      <c r="D8" s="40">
        <v>1914</v>
      </c>
      <c r="E8" t="s">
        <v>268</v>
      </c>
      <c r="F8">
        <v>901392</v>
      </c>
      <c r="G8" t="s">
        <v>269</v>
      </c>
      <c r="H8" t="s">
        <v>272</v>
      </c>
      <c r="I8" s="40" t="s">
        <v>13</v>
      </c>
      <c r="J8" s="40" t="s">
        <v>60</v>
      </c>
      <c r="K8" s="40" t="s">
        <v>271</v>
      </c>
      <c r="L8" s="40" t="s">
        <v>244</v>
      </c>
      <c r="M8" s="40" t="s">
        <v>233</v>
      </c>
      <c r="N8" s="40" t="s">
        <v>18</v>
      </c>
      <c r="O8">
        <v>0</v>
      </c>
      <c r="P8" s="59">
        <f>IF(NOT(ISBLANK(I9)),paramètres!$C$8*ABS(CODE(N8)-CODE(I9)),0)</f>
        <v>0</v>
      </c>
      <c r="Q8" s="75"/>
      <c r="X8" t="str">
        <f ca="1"/>
        <v>SMC3</v>
      </c>
      <c r="Y8" t="str">
        <f ca="1"/>
        <v>TO-0184240-FP-SMC3B-R69-1914</v>
      </c>
      <c r="Z8">
        <f ca="1"/>
        <v>1914</v>
      </c>
      <c r="AA8" t="str">
        <f ca="1"/>
        <v>O-01954151</v>
      </c>
      <c r="AB8">
        <f ca="1"/>
        <v>901392</v>
      </c>
      <c r="AC8" t="str">
        <f ca="1"/>
        <v>FAUTEUIL INCLINABLE DENIA</v>
      </c>
      <c r="AD8" t="str">
        <f ca="1"/>
        <v>B01F5142</v>
      </c>
      <c r="AE8" t="str">
        <f ca="1"/>
        <v>B</v>
      </c>
      <c r="AF8" t="str">
        <f ca="1"/>
        <v>Created</v>
      </c>
      <c r="AG8" t="str">
        <f ca="1"/>
        <v>TO-0184240</v>
      </c>
      <c r="AH8" t="str">
        <f ca="1"/>
        <v>Mar 19 2019</v>
      </c>
      <c r="AI8" t="str">
        <f ca="1"/>
        <v xml:space="preserve">  1:30PM</v>
      </c>
      <c r="AJ8" t="str">
        <f ca="1"/>
        <v>G</v>
      </c>
      <c r="AK8" s="54"/>
      <c r="AW8" s="40"/>
      <c r="AX8" s="72"/>
    </row>
    <row r="9" spans="1:50" x14ac:dyDescent="0.25">
      <c r="A9" s="50">
        <v>8</v>
      </c>
      <c r="B9" t="s">
        <v>53</v>
      </c>
      <c r="C9" t="s">
        <v>448</v>
      </c>
      <c r="D9" s="40">
        <v>1940</v>
      </c>
      <c r="E9" t="s">
        <v>396</v>
      </c>
      <c r="F9">
        <v>901391</v>
      </c>
      <c r="G9" t="s">
        <v>265</v>
      </c>
      <c r="H9" t="s">
        <v>449</v>
      </c>
      <c r="I9" s="40" t="s">
        <v>18</v>
      </c>
      <c r="J9" s="40" t="s">
        <v>60</v>
      </c>
      <c r="K9" s="40" t="s">
        <v>367</v>
      </c>
      <c r="L9" s="40" t="s">
        <v>244</v>
      </c>
      <c r="M9" s="40" t="s">
        <v>352</v>
      </c>
      <c r="N9" s="40" t="s">
        <v>16</v>
      </c>
      <c r="O9">
        <v>0</v>
      </c>
      <c r="P9" s="59">
        <f>IF(NOT(ISBLANK(I10)),paramètres!$C$8*ABS(CODE(N9)-CODE(I10)),0)</f>
        <v>0</v>
      </c>
      <c r="Q9" s="75"/>
      <c r="X9" t="str">
        <f ca="1"/>
        <v>SMC3</v>
      </c>
      <c r="Y9" t="str">
        <f ca="1"/>
        <v>TO-0184112-FP-SMC3G-R69-1940</v>
      </c>
      <c r="Z9">
        <f ca="1"/>
        <v>1940</v>
      </c>
      <c r="AA9" t="str">
        <f ca="1"/>
        <v>O-01954153</v>
      </c>
      <c r="AB9">
        <f ca="1"/>
        <v>901391</v>
      </c>
      <c r="AC9" t="str">
        <f ca="1"/>
        <v>LOT DE 2 CHAISES DENIA</v>
      </c>
      <c r="AD9" t="str">
        <f ca="1"/>
        <v>G01A1413</v>
      </c>
      <c r="AE9" t="str">
        <f ca="1"/>
        <v>G</v>
      </c>
      <c r="AF9" t="str">
        <f ca="1"/>
        <v>Created</v>
      </c>
      <c r="AG9" t="str">
        <f ca="1"/>
        <v>TO-0184112</v>
      </c>
      <c r="AH9" t="str">
        <f ca="1"/>
        <v>Mar 19 2019</v>
      </c>
      <c r="AI9" t="str">
        <f ca="1"/>
        <v xml:space="preserve">  6:30PM</v>
      </c>
      <c r="AJ9" t="str">
        <f ca="1"/>
        <v>E</v>
      </c>
      <c r="AK9" s="54"/>
      <c r="AW9" s="40"/>
      <c r="AX9" s="72"/>
    </row>
    <row r="10" spans="1:50" x14ac:dyDescent="0.25">
      <c r="A10" s="50">
        <v>9</v>
      </c>
      <c r="B10" t="s">
        <v>53</v>
      </c>
      <c r="C10" t="s">
        <v>403</v>
      </c>
      <c r="D10" s="40">
        <v>1911</v>
      </c>
      <c r="E10" t="s">
        <v>283</v>
      </c>
      <c r="F10">
        <v>410054</v>
      </c>
      <c r="G10" t="s">
        <v>404</v>
      </c>
      <c r="H10" t="s">
        <v>405</v>
      </c>
      <c r="I10" s="40" t="s">
        <v>16</v>
      </c>
      <c r="J10" s="40" t="s">
        <v>60</v>
      </c>
      <c r="K10" s="40" t="s">
        <v>286</v>
      </c>
      <c r="L10" s="40" t="s">
        <v>244</v>
      </c>
      <c r="M10" s="40" t="s">
        <v>234</v>
      </c>
      <c r="N10" s="40" t="s">
        <v>15</v>
      </c>
      <c r="O10">
        <v>0</v>
      </c>
      <c r="P10" s="59">
        <f>IF(NOT(ISBLANK(I11)),paramètres!$C$8*ABS(CODE(N10)-CODE(I11)),0)</f>
        <v>0</v>
      </c>
      <c r="Q10" s="75"/>
      <c r="X10" t="str">
        <f ca="1"/>
        <v>SMC3</v>
      </c>
      <c r="Y10" t="str">
        <f ca="1"/>
        <v>TO-0184109-FP-SMC3E-CFP-1911</v>
      </c>
      <c r="Z10">
        <f ca="1"/>
        <v>1911</v>
      </c>
      <c r="AA10" t="str">
        <f ca="1"/>
        <v>O-01956821</v>
      </c>
      <c r="AB10">
        <f ca="1"/>
        <v>410054</v>
      </c>
      <c r="AC10" t="str">
        <f ca="1"/>
        <v>PAREMENT INT/EXT BETON MADERA BEIGE</v>
      </c>
      <c r="AD10" t="str">
        <f ca="1"/>
        <v>E01G1232</v>
      </c>
      <c r="AE10" t="str">
        <f ca="1"/>
        <v>E</v>
      </c>
      <c r="AF10" t="str">
        <f ca="1"/>
        <v>Created</v>
      </c>
      <c r="AG10" t="str">
        <f ca="1"/>
        <v>TO-0184109</v>
      </c>
      <c r="AH10" t="str">
        <f ca="1"/>
        <v>Mar 19 2019</v>
      </c>
      <c r="AI10" t="str">
        <f ca="1"/>
        <v xml:space="preserve">  3:00PM</v>
      </c>
      <c r="AJ10" t="str">
        <f ca="1"/>
        <v>D</v>
      </c>
      <c r="AK10" s="54"/>
      <c r="AW10" s="40"/>
      <c r="AX10" s="72"/>
    </row>
    <row r="11" spans="1:50" x14ac:dyDescent="0.25">
      <c r="A11" s="50">
        <v>10</v>
      </c>
      <c r="B11" t="s">
        <v>53</v>
      </c>
      <c r="C11" t="s">
        <v>392</v>
      </c>
      <c r="D11" s="40">
        <v>1785</v>
      </c>
      <c r="E11" t="s">
        <v>393</v>
      </c>
      <c r="F11">
        <v>344102</v>
      </c>
      <c r="G11" t="s">
        <v>67</v>
      </c>
      <c r="H11" t="s">
        <v>394</v>
      </c>
      <c r="I11" s="40" t="s">
        <v>15</v>
      </c>
      <c r="J11" s="40" t="s">
        <v>60</v>
      </c>
      <c r="K11" s="40" t="s">
        <v>351</v>
      </c>
      <c r="L11" s="40" t="s">
        <v>244</v>
      </c>
      <c r="M11" s="40" t="s">
        <v>352</v>
      </c>
      <c r="N11" s="40" t="s">
        <v>17</v>
      </c>
      <c r="O11">
        <v>30</v>
      </c>
      <c r="P11" s="59">
        <f>IF(NOT(ISBLANK(I12)),paramètres!$C$8*ABS(CODE(N11)-CODE(I12)),0)</f>
        <v>30</v>
      </c>
      <c r="Q11" s="75"/>
      <c r="X11" t="str">
        <f ca="1"/>
        <v>SMC3</v>
      </c>
      <c r="Y11" t="str">
        <f ca="1"/>
        <v>TO-0184102-FP-SMC3D-CFP-1785</v>
      </c>
      <c r="Z11">
        <f ca="1"/>
        <v>1785</v>
      </c>
      <c r="AA11" t="str">
        <f ca="1"/>
        <v>O-01955462</v>
      </c>
      <c r="AB11">
        <f ca="1"/>
        <v>344102</v>
      </c>
      <c r="AC11" t="str">
        <f ca="1"/>
        <v>FOUR INOX MULTIFONCTION BEKO</v>
      </c>
      <c r="AD11" t="str">
        <f ca="1"/>
        <v>D01B1232</v>
      </c>
      <c r="AE11" t="str">
        <f ca="1"/>
        <v>D</v>
      </c>
      <c r="AF11" t="str">
        <f ca="1"/>
        <v>Created</v>
      </c>
      <c r="AG11" t="str">
        <f ca="1"/>
        <v>TO-0184102</v>
      </c>
      <c r="AH11" t="str">
        <f ca="1"/>
        <v>Mar 19 2019</v>
      </c>
      <c r="AI11" t="str">
        <f ca="1"/>
        <v xml:space="preserve">  6:30PM</v>
      </c>
      <c r="AJ11" t="str">
        <f ca="1"/>
        <v>F</v>
      </c>
      <c r="AK11" s="54"/>
      <c r="AW11" s="40"/>
      <c r="AX11" s="72"/>
    </row>
    <row r="12" spans="1:50" x14ac:dyDescent="0.25">
      <c r="A12" s="50">
        <v>11</v>
      </c>
      <c r="B12" t="s">
        <v>53</v>
      </c>
      <c r="C12" t="s">
        <v>395</v>
      </c>
      <c r="D12" s="40">
        <v>1940</v>
      </c>
      <c r="E12" t="s">
        <v>396</v>
      </c>
      <c r="F12">
        <v>901392</v>
      </c>
      <c r="G12" t="s">
        <v>269</v>
      </c>
      <c r="H12" t="s">
        <v>397</v>
      </c>
      <c r="I12" s="40" t="s">
        <v>15</v>
      </c>
      <c r="J12" s="40" t="s">
        <v>60</v>
      </c>
      <c r="K12" s="40" t="s">
        <v>367</v>
      </c>
      <c r="L12" s="40" t="s">
        <v>244</v>
      </c>
      <c r="M12" s="40" t="s">
        <v>352</v>
      </c>
      <c r="N12" s="40" t="s">
        <v>16</v>
      </c>
      <c r="O12">
        <v>15</v>
      </c>
      <c r="P12" s="59">
        <f>IF(NOT(ISBLANK(I13)),paramètres!$C$8*ABS(CODE(N12)-CODE(I13)),0)</f>
        <v>15</v>
      </c>
      <c r="Q12" s="75"/>
      <c r="X12" t="str">
        <f ca="1"/>
        <v>SMC3</v>
      </c>
      <c r="Y12" t="str">
        <f ca="1"/>
        <v>TO-0184112-FP-SMC3D-R69-1940</v>
      </c>
      <c r="Z12">
        <f ca="1"/>
        <v>1940</v>
      </c>
      <c r="AA12" t="str">
        <f ca="1"/>
        <v>O-01954153</v>
      </c>
      <c r="AB12">
        <f ca="1"/>
        <v>901392</v>
      </c>
      <c r="AC12" t="str">
        <f ca="1"/>
        <v>FAUTEUIL INCLINABLE DENIA</v>
      </c>
      <c r="AD12" t="str">
        <f ca="1"/>
        <v>D01F2333</v>
      </c>
      <c r="AE12" t="str">
        <f ca="1"/>
        <v>D</v>
      </c>
      <c r="AF12" t="str">
        <f ca="1"/>
        <v>Created</v>
      </c>
      <c r="AG12" t="str">
        <f ca="1"/>
        <v>TO-0184112</v>
      </c>
      <c r="AH12" t="str">
        <f ca="1"/>
        <v>Mar 19 2019</v>
      </c>
      <c r="AI12" t="str">
        <f ca="1"/>
        <v xml:space="preserve">  6:30PM</v>
      </c>
      <c r="AJ12" t="str">
        <f ca="1"/>
        <v>E</v>
      </c>
      <c r="AK12" s="54"/>
      <c r="AW12" s="40"/>
      <c r="AX12" s="72"/>
    </row>
    <row r="13" spans="1:50" x14ac:dyDescent="0.25">
      <c r="A13" s="50">
        <v>12</v>
      </c>
      <c r="B13" t="s">
        <v>53</v>
      </c>
      <c r="C13" t="s">
        <v>385</v>
      </c>
      <c r="D13" s="40">
        <v>1907</v>
      </c>
      <c r="E13" t="s">
        <v>339</v>
      </c>
      <c r="F13">
        <v>901391</v>
      </c>
      <c r="G13" t="s">
        <v>265</v>
      </c>
      <c r="H13" t="s">
        <v>388</v>
      </c>
      <c r="I13" s="40" t="s">
        <v>15</v>
      </c>
      <c r="J13" s="40" t="s">
        <v>60</v>
      </c>
      <c r="K13" s="40" t="s">
        <v>340</v>
      </c>
      <c r="L13" s="40" t="s">
        <v>244</v>
      </c>
      <c r="M13" s="40" t="s">
        <v>331</v>
      </c>
      <c r="N13" s="40" t="s">
        <v>15</v>
      </c>
      <c r="O13">
        <v>0</v>
      </c>
      <c r="P13" s="59">
        <f>IF(NOT(ISBLANK(I14)),paramètres!$C$8*ABS(CODE(N13)-CODE(I14)),0)</f>
        <v>0</v>
      </c>
      <c r="Q13" s="75"/>
      <c r="X13" t="str">
        <f ca="1"/>
        <v>SMC3</v>
      </c>
      <c r="Y13" t="str">
        <f ca="1"/>
        <v>TO-0184242-FP-SMC3D-R69-1907</v>
      </c>
      <c r="Z13">
        <f ca="1"/>
        <v>1907</v>
      </c>
      <c r="AA13" t="str">
        <f ca="1"/>
        <v>O-01954148</v>
      </c>
      <c r="AB13">
        <f ca="1"/>
        <v>901391</v>
      </c>
      <c r="AC13" t="str">
        <f ca="1"/>
        <v>LOT DE 2 CHAISES DENIA</v>
      </c>
      <c r="AD13" t="str">
        <f ca="1"/>
        <v>D01D3733</v>
      </c>
      <c r="AE13" t="str">
        <f ca="1"/>
        <v>D</v>
      </c>
      <c r="AF13" t="str">
        <f ca="1"/>
        <v>Created</v>
      </c>
      <c r="AG13" t="str">
        <f ca="1"/>
        <v>TO-0184242</v>
      </c>
      <c r="AH13" t="str">
        <f ca="1"/>
        <v>Mar 19 2019</v>
      </c>
      <c r="AI13" t="str">
        <f ca="1"/>
        <v xml:space="preserve">  5:30PM</v>
      </c>
      <c r="AJ13" t="str">
        <f ca="1"/>
        <v>D</v>
      </c>
      <c r="AK13" s="54"/>
      <c r="AW13" s="40"/>
      <c r="AX13" s="72"/>
    </row>
    <row r="14" spans="1:50" x14ac:dyDescent="0.25">
      <c r="A14" s="50">
        <v>13</v>
      </c>
      <c r="B14" t="s">
        <v>53</v>
      </c>
      <c r="C14" t="s">
        <v>389</v>
      </c>
      <c r="D14" s="40">
        <v>1902</v>
      </c>
      <c r="E14" t="s">
        <v>390</v>
      </c>
      <c r="F14">
        <v>250684</v>
      </c>
      <c r="G14" t="s">
        <v>66</v>
      </c>
      <c r="H14" t="s">
        <v>391</v>
      </c>
      <c r="I14" s="40" t="s">
        <v>15</v>
      </c>
      <c r="J14" s="40" t="s">
        <v>60</v>
      </c>
      <c r="K14" s="40" t="s">
        <v>361</v>
      </c>
      <c r="L14" s="40" t="s">
        <v>244</v>
      </c>
      <c r="M14" s="40" t="s">
        <v>352</v>
      </c>
      <c r="N14" s="40" t="s">
        <v>18</v>
      </c>
      <c r="O14">
        <v>45</v>
      </c>
      <c r="P14" s="59">
        <f>IF(NOT(ISBLANK(I15)),paramètres!$C$8*ABS(CODE(N14)-CODE(I15)),0)</f>
        <v>45</v>
      </c>
      <c r="Q14" s="75"/>
      <c r="S14" s="45"/>
      <c r="X14" t="str">
        <f ca="1"/>
        <v>SMC3</v>
      </c>
      <c r="Y14" t="str">
        <f ca="1"/>
        <v>TO-0184106-FP-SMC3D-R20-1902</v>
      </c>
      <c r="Z14">
        <f ca="1"/>
        <v>1902</v>
      </c>
      <c r="AA14" t="str">
        <f ca="1"/>
        <v>O-01956033</v>
      </c>
      <c r="AB14">
        <f ca="1"/>
        <v>250684</v>
      </c>
      <c r="AC14" t="str">
        <f ca="1"/>
        <v>SURPRESSEUR 100L 1100W ENERGER</v>
      </c>
      <c r="AD14" t="str">
        <f ca="1"/>
        <v>D01G4911</v>
      </c>
      <c r="AE14" t="str">
        <f ca="1"/>
        <v>D</v>
      </c>
      <c r="AF14" t="str">
        <f ca="1"/>
        <v>Created</v>
      </c>
      <c r="AG14" t="str">
        <f ca="1"/>
        <v>TO-0184106</v>
      </c>
      <c r="AH14" t="str">
        <f ca="1"/>
        <v>Mar 19 2019</v>
      </c>
      <c r="AI14" t="str">
        <f ca="1"/>
        <v xml:space="preserve">  6:30PM</v>
      </c>
      <c r="AJ14" t="str">
        <f ca="1"/>
        <v>G</v>
      </c>
      <c r="AK14" s="54"/>
      <c r="AW14" s="72"/>
      <c r="AX14" s="72"/>
    </row>
    <row r="15" spans="1:50" x14ac:dyDescent="0.25">
      <c r="A15" s="50">
        <v>14</v>
      </c>
      <c r="B15" t="s">
        <v>53</v>
      </c>
      <c r="C15" t="s">
        <v>381</v>
      </c>
      <c r="D15" s="40">
        <v>1903</v>
      </c>
      <c r="E15" t="s">
        <v>382</v>
      </c>
      <c r="F15">
        <v>200192</v>
      </c>
      <c r="G15" t="s">
        <v>383</v>
      </c>
      <c r="H15" t="s">
        <v>384</v>
      </c>
      <c r="I15" s="40" t="s">
        <v>15</v>
      </c>
      <c r="J15" s="40" t="s">
        <v>60</v>
      </c>
      <c r="K15" s="40" t="s">
        <v>281</v>
      </c>
      <c r="L15" s="40" t="s">
        <v>244</v>
      </c>
      <c r="M15" s="40" t="s">
        <v>233</v>
      </c>
      <c r="N15" s="40" t="s">
        <v>18</v>
      </c>
      <c r="O15">
        <v>0</v>
      </c>
      <c r="P15" s="59">
        <f>IF(NOT(ISBLANK(I16)),paramètres!$C$8*ABS(CODE(N15)-CODE(I16)),0)</f>
        <v>0</v>
      </c>
      <c r="Q15" s="75"/>
      <c r="S15" s="45"/>
      <c r="X15" t="str">
        <f ca="1"/>
        <v>SMC3</v>
      </c>
      <c r="Y15" t="str">
        <f ca="1"/>
        <v>TO-0184107-FP-SMC3-R20-1903</v>
      </c>
      <c r="Z15">
        <f ca="1"/>
        <v>1903</v>
      </c>
      <c r="AA15" t="str">
        <f ca="1"/>
        <v>O-01957157</v>
      </c>
      <c r="AB15">
        <f ca="1"/>
        <v>200192</v>
      </c>
      <c r="AC15" t="str">
        <f ca="1"/>
        <v>CHARIOT DE TRANSPORT</v>
      </c>
      <c r="AD15" t="str">
        <f ca="1"/>
        <v>D01H1841</v>
      </c>
      <c r="AE15" t="str">
        <f ca="1"/>
        <v>D</v>
      </c>
      <c r="AF15" t="str">
        <f ca="1"/>
        <v>Created</v>
      </c>
      <c r="AG15" t="str">
        <f ca="1"/>
        <v>TO-0184107</v>
      </c>
      <c r="AH15" t="str">
        <f ca="1"/>
        <v>Mar 19 2019</v>
      </c>
      <c r="AI15" t="str">
        <f ca="1"/>
        <v xml:space="preserve">  1:30PM</v>
      </c>
      <c r="AJ15" t="str">
        <f ca="1"/>
        <v>G</v>
      </c>
      <c r="AK15" s="54"/>
      <c r="AW15" s="40"/>
      <c r="AX15" s="72"/>
    </row>
    <row r="16" spans="1:50" x14ac:dyDescent="0.25">
      <c r="A16" s="50">
        <v>15</v>
      </c>
      <c r="B16" t="s">
        <v>53</v>
      </c>
      <c r="C16" t="s">
        <v>442</v>
      </c>
      <c r="D16" s="40">
        <v>1704</v>
      </c>
      <c r="E16" t="s">
        <v>443</v>
      </c>
      <c r="F16">
        <v>900780</v>
      </c>
      <c r="G16" t="s">
        <v>444</v>
      </c>
      <c r="H16" t="s">
        <v>445</v>
      </c>
      <c r="I16" s="40" t="s">
        <v>18</v>
      </c>
      <c r="J16" s="40" t="s">
        <v>60</v>
      </c>
      <c r="K16" s="40" t="s">
        <v>337</v>
      </c>
      <c r="L16" s="40" t="s">
        <v>244</v>
      </c>
      <c r="M16" s="40" t="s">
        <v>331</v>
      </c>
      <c r="N16" s="40" t="s">
        <v>19</v>
      </c>
      <c r="O16">
        <v>0</v>
      </c>
      <c r="P16" s="59">
        <f>IF(NOT(ISBLANK(I17)),paramètres!$C$8*ABS(CODE(N16)-CODE(I17)),0)</f>
        <v>0</v>
      </c>
      <c r="Q16" s="75"/>
      <c r="X16" t="str">
        <f ca="1"/>
        <v>SMC3</v>
      </c>
      <c r="Y16" t="str">
        <f ca="1"/>
        <v>TO-0184091-FP-SMC3G-R69-1704</v>
      </c>
      <c r="Z16">
        <f ca="1"/>
        <v>1704</v>
      </c>
      <c r="AA16" t="str">
        <f ca="1"/>
        <v>O-01950329</v>
      </c>
      <c r="AB16">
        <f ca="1"/>
        <v>900780</v>
      </c>
      <c r="AC16" t="str">
        <f ca="1"/>
        <v>BBQ CHARBON ZELFO</v>
      </c>
      <c r="AD16" t="str">
        <f ca="1"/>
        <v>G01G0432</v>
      </c>
      <c r="AE16" t="str">
        <f ca="1"/>
        <v>G</v>
      </c>
      <c r="AF16" t="str">
        <f ca="1"/>
        <v>Created</v>
      </c>
      <c r="AG16" t="str">
        <f ca="1"/>
        <v>TO-0184091</v>
      </c>
      <c r="AH16" t="str">
        <f ca="1"/>
        <v>Mar 19 2019</v>
      </c>
      <c r="AI16" t="str">
        <f ca="1"/>
        <v xml:space="preserve">  5:30PM</v>
      </c>
      <c r="AJ16" t="str">
        <f ca="1"/>
        <v>H</v>
      </c>
      <c r="AK16" s="54"/>
      <c r="AW16" s="40"/>
      <c r="AX16" s="72"/>
    </row>
    <row r="17" spans="1:50" x14ac:dyDescent="0.25">
      <c r="A17" s="50">
        <v>16</v>
      </c>
      <c r="B17" t="s">
        <v>53</v>
      </c>
      <c r="C17" t="s">
        <v>484</v>
      </c>
      <c r="D17" s="40">
        <v>1777</v>
      </c>
      <c r="E17" t="s">
        <v>485</v>
      </c>
      <c r="F17">
        <v>900780</v>
      </c>
      <c r="G17" t="s">
        <v>444</v>
      </c>
      <c r="H17" t="s">
        <v>486</v>
      </c>
      <c r="I17" s="40" t="s">
        <v>19</v>
      </c>
      <c r="J17" s="40" t="s">
        <v>60</v>
      </c>
      <c r="K17" s="40" t="s">
        <v>316</v>
      </c>
      <c r="L17" s="40" t="s">
        <v>244</v>
      </c>
      <c r="M17" s="40" t="s">
        <v>235</v>
      </c>
      <c r="N17" s="40" t="s">
        <v>15</v>
      </c>
      <c r="O17">
        <v>30</v>
      </c>
      <c r="P17" s="59">
        <f>IF(NOT(ISBLANK(I18)),paramètres!$C$8*ABS(CODE(N17)-CODE(I18)),0)</f>
        <v>30</v>
      </c>
      <c r="Q17" s="75"/>
      <c r="X17" t="str">
        <f ca="1"/>
        <v>SMC3</v>
      </c>
      <c r="Y17" t="str">
        <f ca="1"/>
        <v>TO-0184207-FP-SMC3H-R69-1777</v>
      </c>
      <c r="Z17">
        <f ca="1"/>
        <v>1777</v>
      </c>
      <c r="AA17" t="str">
        <f ca="1"/>
        <v>O-01950229</v>
      </c>
      <c r="AB17">
        <f ca="1"/>
        <v>900780</v>
      </c>
      <c r="AC17" t="str">
        <f ca="1"/>
        <v>BBQ CHARBON ZELFO</v>
      </c>
      <c r="AD17" t="str">
        <f ca="1"/>
        <v>H01G2843</v>
      </c>
      <c r="AE17" t="str">
        <f ca="1"/>
        <v>H</v>
      </c>
      <c r="AF17" t="str">
        <f ca="1"/>
        <v>Created</v>
      </c>
      <c r="AG17" t="str">
        <f ca="1"/>
        <v>TO-0184207</v>
      </c>
      <c r="AH17" t="str">
        <f ca="1"/>
        <v>Mar 19 2019</v>
      </c>
      <c r="AI17" t="str">
        <f ca="1"/>
        <v xml:space="preserve">  4:30PM</v>
      </c>
      <c r="AJ17" t="str">
        <f ca="1"/>
        <v>D</v>
      </c>
      <c r="AK17" s="54"/>
      <c r="AW17" s="40"/>
      <c r="AX17" s="72"/>
    </row>
    <row r="18" spans="1:50" x14ac:dyDescent="0.25">
      <c r="A18" s="50">
        <v>17</v>
      </c>
      <c r="B18" t="s">
        <v>53</v>
      </c>
      <c r="C18" t="s">
        <v>259</v>
      </c>
      <c r="D18" s="40">
        <v>1704</v>
      </c>
      <c r="E18" t="s">
        <v>260</v>
      </c>
      <c r="F18">
        <v>900573</v>
      </c>
      <c r="G18" t="s">
        <v>241</v>
      </c>
      <c r="H18" t="s">
        <v>242</v>
      </c>
      <c r="I18" s="40" t="s">
        <v>13</v>
      </c>
      <c r="J18" s="40" t="s">
        <v>60</v>
      </c>
      <c r="K18" s="40" t="s">
        <v>261</v>
      </c>
      <c r="L18" s="40" t="s">
        <v>244</v>
      </c>
      <c r="M18" s="40" t="s">
        <v>232</v>
      </c>
      <c r="N18" s="40" t="s">
        <v>19</v>
      </c>
      <c r="O18">
        <v>0</v>
      </c>
      <c r="P18" s="59">
        <f>IF(NOT(ISBLANK(I19)),paramètres!$C$8*ABS(CODE(N18)-CODE(I19)),0)</f>
        <v>0</v>
      </c>
      <c r="Q18" s="75"/>
      <c r="X18" t="str">
        <f ca="1"/>
        <v>SMC3</v>
      </c>
      <c r="Y18" t="str">
        <f ca="1"/>
        <v>TO-0184380-14 81903-FP-MASSE-CFP-1704</v>
      </c>
      <c r="Z18">
        <f ca="1"/>
        <v>1704</v>
      </c>
      <c r="AA18" t="str">
        <f ca="1"/>
        <v>O-01957492</v>
      </c>
      <c r="AB18">
        <f ca="1"/>
        <v>900573</v>
      </c>
      <c r="AC18" t="str">
        <f ca="1"/>
        <v>SUPPORT PLANTER POUR POT BOIS 90X90</v>
      </c>
      <c r="AD18" t="str">
        <f ca="1"/>
        <v>B01B096</v>
      </c>
      <c r="AE18" t="str">
        <f ca="1"/>
        <v>B</v>
      </c>
      <c r="AF18" t="str">
        <f ca="1"/>
        <v>Created</v>
      </c>
      <c r="AG18" t="str">
        <f ca="1"/>
        <v>TO-0184380</v>
      </c>
      <c r="AH18" t="str">
        <f ca="1"/>
        <v>Mar 19 2019</v>
      </c>
      <c r="AI18" t="str">
        <f ca="1"/>
        <v xml:space="preserve"> 12:30PM</v>
      </c>
      <c r="AJ18" t="str">
        <f ca="1"/>
        <v>H</v>
      </c>
      <c r="AK18" s="54"/>
      <c r="AW18" s="40"/>
      <c r="AX18" s="72"/>
    </row>
    <row r="19" spans="1:50" x14ac:dyDescent="0.25">
      <c r="A19" s="50">
        <v>18</v>
      </c>
      <c r="B19" t="s">
        <v>53</v>
      </c>
      <c r="C19" t="s">
        <v>480</v>
      </c>
      <c r="D19" s="40">
        <v>1797</v>
      </c>
      <c r="E19" t="s">
        <v>411</v>
      </c>
      <c r="F19">
        <v>200160</v>
      </c>
      <c r="G19" t="s">
        <v>482</v>
      </c>
      <c r="H19" t="s">
        <v>483</v>
      </c>
      <c r="I19" s="40" t="s">
        <v>19</v>
      </c>
      <c r="J19" s="40" t="s">
        <v>60</v>
      </c>
      <c r="K19" s="40" t="s">
        <v>323</v>
      </c>
      <c r="L19" s="40" t="s">
        <v>244</v>
      </c>
      <c r="M19" s="40" t="s">
        <v>235</v>
      </c>
      <c r="N19" s="40" t="s">
        <v>14</v>
      </c>
      <c r="O19">
        <v>15</v>
      </c>
      <c r="P19" s="59">
        <f>IF(NOT(ISBLANK(I20)),paramètres!$C$8*ABS(CODE(N19)-CODE(I20)),0)</f>
        <v>15</v>
      </c>
      <c r="Q19" s="75"/>
      <c r="X19" t="str">
        <f ca="1"/>
        <v>SMC3</v>
      </c>
      <c r="Y19" t="str">
        <f ca="1"/>
        <v>TO-0184104-FP-SMC3H-CFP-1797</v>
      </c>
      <c r="Z19">
        <f ca="1"/>
        <v>1797</v>
      </c>
      <c r="AA19" t="str">
        <f ca="1"/>
        <v>O-01955738</v>
      </c>
      <c r="AB19">
        <f ca="1"/>
        <v>200160</v>
      </c>
      <c r="AC19" t="str">
        <f ca="1"/>
        <v>SERVANTE 4 TIROIRS MAGNUSSON</v>
      </c>
      <c r="AD19" t="str">
        <f ca="1"/>
        <v>H01H2012</v>
      </c>
      <c r="AE19" t="str">
        <f ca="1"/>
        <v>H</v>
      </c>
      <c r="AF19" t="str">
        <f ca="1"/>
        <v>Created</v>
      </c>
      <c r="AG19" t="str">
        <f ca="1"/>
        <v>TO-0184104</v>
      </c>
      <c r="AH19" t="str">
        <f ca="1"/>
        <v>Mar 19 2019</v>
      </c>
      <c r="AI19" t="str">
        <f ca="1"/>
        <v xml:space="preserve">  4:30PM</v>
      </c>
      <c r="AJ19" t="str">
        <f ca="1"/>
        <v>C</v>
      </c>
      <c r="AK19" s="54"/>
      <c r="AW19" s="40"/>
      <c r="AX19" s="72"/>
    </row>
    <row r="20" spans="1:50" x14ac:dyDescent="0.25">
      <c r="A20" s="50">
        <v>19</v>
      </c>
      <c r="B20" t="s">
        <v>53</v>
      </c>
      <c r="C20" t="s">
        <v>254</v>
      </c>
      <c r="D20" s="40">
        <v>1733</v>
      </c>
      <c r="E20" t="s">
        <v>263</v>
      </c>
      <c r="F20">
        <v>901391</v>
      </c>
      <c r="G20" t="s">
        <v>265</v>
      </c>
      <c r="H20" t="s">
        <v>266</v>
      </c>
      <c r="I20" s="40" t="s">
        <v>13</v>
      </c>
      <c r="J20" s="40" t="s">
        <v>60</v>
      </c>
      <c r="K20" s="40" t="s">
        <v>258</v>
      </c>
      <c r="L20" s="40" t="s">
        <v>244</v>
      </c>
      <c r="M20" s="40" t="s">
        <v>232</v>
      </c>
      <c r="N20" s="40" t="s">
        <v>18</v>
      </c>
      <c r="O20">
        <v>75</v>
      </c>
      <c r="P20" s="59">
        <f>IF(NOT(ISBLANK(I21)),paramètres!$C$8*ABS(CODE(N20)-CODE(I21)),0)</f>
        <v>75</v>
      </c>
      <c r="Q20" s="75"/>
      <c r="X20" t="str">
        <f ca="1"/>
        <v>SMC3</v>
      </c>
      <c r="Y20" t="str">
        <f ca="1"/>
        <v>TO-0184259-FP-SMC3B-R69-1733</v>
      </c>
      <c r="Z20">
        <f ca="1"/>
        <v>1733</v>
      </c>
      <c r="AA20" t="str">
        <f ca="1"/>
        <v>O-01954191</v>
      </c>
      <c r="AB20">
        <f ca="1"/>
        <v>901391</v>
      </c>
      <c r="AC20" t="str">
        <f ca="1"/>
        <v>LOT DE 2 CHAISES DENIA</v>
      </c>
      <c r="AD20" t="str">
        <f ca="1"/>
        <v>B01E1933</v>
      </c>
      <c r="AE20" t="str">
        <f ca="1"/>
        <v>B</v>
      </c>
      <c r="AF20" t="str">
        <f ca="1"/>
        <v>Created</v>
      </c>
      <c r="AG20" t="str">
        <f ca="1"/>
        <v>TO-0184259</v>
      </c>
      <c r="AH20" t="str">
        <f ca="1"/>
        <v>Mar 19 2019</v>
      </c>
      <c r="AI20" t="str">
        <f ca="1"/>
        <v xml:space="preserve"> 12:30PM</v>
      </c>
      <c r="AJ20" t="str">
        <f ca="1"/>
        <v>G</v>
      </c>
      <c r="AK20" s="54"/>
      <c r="AW20" s="40"/>
      <c r="AX20" s="72"/>
    </row>
    <row r="21" spans="1:50" x14ac:dyDescent="0.25">
      <c r="A21" s="50">
        <v>20</v>
      </c>
      <c r="B21" t="s">
        <v>53</v>
      </c>
      <c r="C21" t="s">
        <v>267</v>
      </c>
      <c r="D21" s="40">
        <v>1914</v>
      </c>
      <c r="E21" t="s">
        <v>268</v>
      </c>
      <c r="F21">
        <v>901392</v>
      </c>
      <c r="G21" t="s">
        <v>269</v>
      </c>
      <c r="H21" t="s">
        <v>270</v>
      </c>
      <c r="I21" s="40" t="s">
        <v>13</v>
      </c>
      <c r="J21" s="40" t="s">
        <v>60</v>
      </c>
      <c r="K21" s="40" t="s">
        <v>271</v>
      </c>
      <c r="L21" s="40" t="s">
        <v>244</v>
      </c>
      <c r="M21" s="40" t="s">
        <v>233</v>
      </c>
      <c r="N21" s="40" t="s">
        <v>18</v>
      </c>
      <c r="O21">
        <v>0</v>
      </c>
      <c r="P21" s="59">
        <f>IF(NOT(ISBLANK(I22)),paramètres!$C$8*ABS(CODE(N21)-CODE(I22)),0)</f>
        <v>0</v>
      </c>
      <c r="Q21" s="75"/>
      <c r="X21" t="str">
        <f ca="1"/>
        <v>SMC3</v>
      </c>
      <c r="Y21" t="str">
        <f ca="1"/>
        <v>TO-0184240-FP-SMC3B-R69-1914</v>
      </c>
      <c r="Z21">
        <f ca="1"/>
        <v>1914</v>
      </c>
      <c r="AA21" t="str">
        <f ca="1"/>
        <v>O-01954151</v>
      </c>
      <c r="AB21">
        <f ca="1"/>
        <v>901392</v>
      </c>
      <c r="AC21" t="str">
        <f ca="1"/>
        <v>FAUTEUIL INCLINABLE DENIA</v>
      </c>
      <c r="AD21" t="str">
        <f ca="1"/>
        <v>B01F1641</v>
      </c>
      <c r="AE21" t="str">
        <f ca="1"/>
        <v>B</v>
      </c>
      <c r="AF21" t="str">
        <f ca="1"/>
        <v>Created</v>
      </c>
      <c r="AG21" t="str">
        <f ca="1"/>
        <v>TO-0184240</v>
      </c>
      <c r="AH21" t="str">
        <f ca="1"/>
        <v>Mar 19 2019</v>
      </c>
      <c r="AI21" t="str">
        <f ca="1"/>
        <v xml:space="preserve">  1:30PM</v>
      </c>
      <c r="AJ21" t="str">
        <f ca="1"/>
        <v>G</v>
      </c>
      <c r="AK21" s="54"/>
      <c r="AW21" s="40"/>
      <c r="AX21" s="72"/>
    </row>
    <row r="22" spans="1:50" x14ac:dyDescent="0.25">
      <c r="A22" s="50">
        <v>21</v>
      </c>
      <c r="B22" t="s">
        <v>53</v>
      </c>
      <c r="C22" t="s">
        <v>436</v>
      </c>
      <c r="D22" s="40">
        <v>1935</v>
      </c>
      <c r="E22" t="s">
        <v>318</v>
      </c>
      <c r="F22">
        <v>901392</v>
      </c>
      <c r="G22" t="s">
        <v>269</v>
      </c>
      <c r="H22" t="s">
        <v>438</v>
      </c>
      <c r="I22" s="40" t="s">
        <v>18</v>
      </c>
      <c r="J22" s="40" t="s">
        <v>60</v>
      </c>
      <c r="K22" s="40" t="s">
        <v>311</v>
      </c>
      <c r="L22" s="40" t="s">
        <v>244</v>
      </c>
      <c r="M22" s="40" t="s">
        <v>235</v>
      </c>
      <c r="N22" s="40" t="s">
        <v>13</v>
      </c>
      <c r="O22">
        <v>0</v>
      </c>
      <c r="P22" s="59">
        <f>IF(NOT(ISBLANK(I23)),paramètres!$C$8*ABS(CODE(N22)-CODE(I23)),0)</f>
        <v>0</v>
      </c>
      <c r="Q22" s="75"/>
      <c r="X22" t="str">
        <f ca="1"/>
        <v>SMC3</v>
      </c>
      <c r="Y22" t="str">
        <f ca="1"/>
        <v>TO-0184237-FP-SMC3G-R69-1935</v>
      </c>
      <c r="Z22">
        <f ca="1"/>
        <v>1935</v>
      </c>
      <c r="AA22" t="str">
        <f ca="1"/>
        <v>O-01954167</v>
      </c>
      <c r="AB22">
        <f ca="1"/>
        <v>901392</v>
      </c>
      <c r="AC22" t="str">
        <f ca="1"/>
        <v>FAUTEUIL INCLINABLE DENIA</v>
      </c>
      <c r="AD22" t="str">
        <f ca="1"/>
        <v>G01B2943</v>
      </c>
      <c r="AE22" t="str">
        <f ca="1"/>
        <v>G</v>
      </c>
      <c r="AF22" t="str">
        <f ca="1"/>
        <v>Created</v>
      </c>
      <c r="AG22" t="str">
        <f ca="1"/>
        <v>TO-0184237</v>
      </c>
      <c r="AH22" t="str">
        <f ca="1"/>
        <v>Mar 19 2019</v>
      </c>
      <c r="AI22" t="str">
        <f ca="1"/>
        <v xml:space="preserve">  4:30PM</v>
      </c>
      <c r="AJ22" t="str">
        <f ca="1"/>
        <v>B</v>
      </c>
      <c r="AK22" s="54"/>
      <c r="AW22" s="72"/>
      <c r="AX22" s="72"/>
    </row>
    <row r="23" spans="1:50" x14ac:dyDescent="0.25">
      <c r="A23" s="50">
        <v>22</v>
      </c>
      <c r="B23" t="s">
        <v>53</v>
      </c>
      <c r="C23" t="s">
        <v>347</v>
      </c>
      <c r="D23" s="40">
        <v>1915</v>
      </c>
      <c r="E23" t="s">
        <v>348</v>
      </c>
      <c r="F23">
        <v>901499</v>
      </c>
      <c r="G23" t="s">
        <v>321</v>
      </c>
      <c r="H23" t="s">
        <v>322</v>
      </c>
      <c r="I23" s="40" t="s">
        <v>13</v>
      </c>
      <c r="J23" s="40" t="s">
        <v>60</v>
      </c>
      <c r="K23" s="40" t="s">
        <v>334</v>
      </c>
      <c r="L23" s="40" t="s">
        <v>244</v>
      </c>
      <c r="M23" s="40" t="s">
        <v>331</v>
      </c>
      <c r="N23" s="40" t="s">
        <v>14</v>
      </c>
      <c r="O23">
        <v>15</v>
      </c>
      <c r="P23" s="59">
        <f>IF(NOT(ISBLANK(I24)),paramètres!$C$8*ABS(CODE(N23)-CODE(I24)),0)</f>
        <v>15</v>
      </c>
      <c r="Q23" s="75"/>
      <c r="X23" t="str">
        <f ca="1"/>
        <v>SMC3</v>
      </c>
      <c r="Y23" t="str">
        <f ca="1"/>
        <v>TO-0184110-FP-SMC3-FENCING 19-1915</v>
      </c>
      <c r="Z23">
        <f ca="1"/>
        <v>1915</v>
      </c>
      <c r="AA23" t="str">
        <f ca="1"/>
        <v>O-01950381</v>
      </c>
      <c r="AB23">
        <f ca="1"/>
        <v>901499</v>
      </c>
      <c r="AC23" t="str">
        <f ca="1"/>
        <v>PANNEAU NEVA CLOTURE EN METAL</v>
      </c>
      <c r="AD23" t="str">
        <f ca="1"/>
        <v>B01R004</v>
      </c>
      <c r="AE23" t="str">
        <f ca="1"/>
        <v>B</v>
      </c>
      <c r="AF23" t="str">
        <f ca="1"/>
        <v>Created</v>
      </c>
      <c r="AG23" t="str">
        <f ca="1"/>
        <v>TO-0184110</v>
      </c>
      <c r="AH23" t="str">
        <f ca="1"/>
        <v>Mar 19 2019</v>
      </c>
      <c r="AI23" t="str">
        <f ca="1"/>
        <v xml:space="preserve">  5:30PM</v>
      </c>
      <c r="AJ23" t="str">
        <f ca="1"/>
        <v>C</v>
      </c>
      <c r="AK23" s="54"/>
      <c r="AW23" s="40"/>
      <c r="AX23" s="72"/>
    </row>
    <row r="24" spans="1:50" x14ac:dyDescent="0.25">
      <c r="A24" s="50">
        <v>23</v>
      </c>
      <c r="B24" t="s">
        <v>53</v>
      </c>
      <c r="C24" t="s">
        <v>349</v>
      </c>
      <c r="D24" s="40">
        <v>1785</v>
      </c>
      <c r="E24" t="s">
        <v>350</v>
      </c>
      <c r="F24">
        <v>901499</v>
      </c>
      <c r="G24" t="s">
        <v>321</v>
      </c>
      <c r="H24" t="s">
        <v>322</v>
      </c>
      <c r="I24" s="40" t="s">
        <v>13</v>
      </c>
      <c r="J24" s="40" t="s">
        <v>60</v>
      </c>
      <c r="K24" s="40" t="s">
        <v>351</v>
      </c>
      <c r="L24" s="40" t="s">
        <v>244</v>
      </c>
      <c r="M24" s="40" t="s">
        <v>352</v>
      </c>
      <c r="N24" s="40" t="s">
        <v>17</v>
      </c>
      <c r="O24">
        <v>15</v>
      </c>
      <c r="P24" s="59">
        <f>IF(NOT(ISBLANK(I25)),paramètres!$C$8*ABS(CODE(N24)-CODE(I25)),0)</f>
        <v>15</v>
      </c>
      <c r="Q24" s="75"/>
      <c r="X24" t="str">
        <f ca="1"/>
        <v>SMC3</v>
      </c>
      <c r="Y24" t="str">
        <f ca="1"/>
        <v>TO-0184102-FP-SMC3-FENCING 19-1785</v>
      </c>
      <c r="Z24">
        <f ca="1"/>
        <v>1785</v>
      </c>
      <c r="AA24" t="str">
        <f ca="1"/>
        <v>O-01950323</v>
      </c>
      <c r="AB24">
        <f ca="1"/>
        <v>901499</v>
      </c>
      <c r="AC24" t="str">
        <f ca="1"/>
        <v>PANNEAU NEVA CLOTURE EN METAL</v>
      </c>
      <c r="AD24" t="str">
        <f ca="1"/>
        <v>B01R004</v>
      </c>
      <c r="AE24" t="str">
        <f ca="1"/>
        <v>B</v>
      </c>
      <c r="AF24" t="str">
        <f ca="1"/>
        <v>Created</v>
      </c>
      <c r="AG24" t="str">
        <f ca="1"/>
        <v>TO-0184102</v>
      </c>
      <c r="AH24" t="str">
        <f ca="1"/>
        <v>Mar 19 2019</v>
      </c>
      <c r="AI24" t="str">
        <f ca="1"/>
        <v xml:space="preserve">  6:30PM</v>
      </c>
      <c r="AJ24" t="str">
        <f ca="1"/>
        <v>F</v>
      </c>
      <c r="AK24" s="54"/>
      <c r="AW24" s="40"/>
      <c r="AX24" s="72"/>
    </row>
    <row r="25" spans="1:50" x14ac:dyDescent="0.25">
      <c r="A25" s="50">
        <v>24</v>
      </c>
      <c r="B25" t="s">
        <v>53</v>
      </c>
      <c r="C25" t="s">
        <v>410</v>
      </c>
      <c r="D25" s="40">
        <v>1797</v>
      </c>
      <c r="E25" t="s">
        <v>411</v>
      </c>
      <c r="F25">
        <v>200156</v>
      </c>
      <c r="G25" t="s">
        <v>412</v>
      </c>
      <c r="H25" t="s">
        <v>413</v>
      </c>
      <c r="I25" s="40" t="s">
        <v>16</v>
      </c>
      <c r="J25" s="40" t="s">
        <v>60</v>
      </c>
      <c r="K25" s="40" t="s">
        <v>323</v>
      </c>
      <c r="L25" s="40" t="s">
        <v>244</v>
      </c>
      <c r="M25" s="40" t="s">
        <v>235</v>
      </c>
      <c r="N25" s="40" t="s">
        <v>14</v>
      </c>
      <c r="O25">
        <v>15</v>
      </c>
      <c r="P25" s="59">
        <f>IF(NOT(ISBLANK(I26)),paramètres!$C$8*ABS(CODE(N25)-CODE(I26)),0)</f>
        <v>15</v>
      </c>
      <c r="Q25" s="75"/>
      <c r="X25" t="str">
        <f ca="1"/>
        <v>SMC3</v>
      </c>
      <c r="Y25" t="str">
        <f ca="1"/>
        <v>TO-0184104-FP-SMC3E-CFP-1797</v>
      </c>
      <c r="Z25">
        <f ca="1"/>
        <v>1797</v>
      </c>
      <c r="AA25" t="str">
        <f ca="1"/>
        <v>O-01955738</v>
      </c>
      <c r="AB25">
        <f ca="1"/>
        <v>200156</v>
      </c>
      <c r="AC25" t="str">
        <f ca="1"/>
        <v>ETABLI D'ATELIER MAGNUSSON</v>
      </c>
      <c r="AD25" t="str">
        <f ca="1"/>
        <v>E01B1923</v>
      </c>
      <c r="AE25" t="str">
        <f ca="1"/>
        <v>E</v>
      </c>
      <c r="AF25" t="str">
        <f ca="1"/>
        <v>Created</v>
      </c>
      <c r="AG25" t="str">
        <f ca="1"/>
        <v>TO-0184104</v>
      </c>
      <c r="AH25" t="str">
        <f ca="1"/>
        <v>Mar 19 2019</v>
      </c>
      <c r="AI25" t="str">
        <f ca="1"/>
        <v xml:space="preserve">  4:30PM</v>
      </c>
      <c r="AJ25" t="str">
        <f ca="1"/>
        <v>C</v>
      </c>
      <c r="AK25" s="54"/>
      <c r="AW25" s="40"/>
      <c r="AX25" s="72"/>
    </row>
    <row r="26" spans="1:50" x14ac:dyDescent="0.25">
      <c r="A26" s="50">
        <v>25</v>
      </c>
      <c r="B26" t="s">
        <v>53</v>
      </c>
      <c r="C26" t="s">
        <v>254</v>
      </c>
      <c r="D26" s="40">
        <v>1733</v>
      </c>
      <c r="E26" t="s">
        <v>255</v>
      </c>
      <c r="F26">
        <v>901072</v>
      </c>
      <c r="G26" t="s">
        <v>256</v>
      </c>
      <c r="H26" t="s">
        <v>257</v>
      </c>
      <c r="I26" s="40" t="s">
        <v>13</v>
      </c>
      <c r="J26" s="40" t="s">
        <v>60</v>
      </c>
      <c r="K26" s="40" t="s">
        <v>258</v>
      </c>
      <c r="L26" s="40" t="s">
        <v>244</v>
      </c>
      <c r="M26" s="40" t="s">
        <v>232</v>
      </c>
      <c r="N26" s="40" t="s">
        <v>18</v>
      </c>
      <c r="O26">
        <v>15</v>
      </c>
      <c r="P26" s="59">
        <f>IF(NOT(ISBLANK(I27)),paramètres!$C$8*ABS(CODE(N26)-CODE(I27)),0)</f>
        <v>15</v>
      </c>
      <c r="Q26" s="75"/>
      <c r="X26" t="str">
        <f ca="1"/>
        <v>SMC3</v>
      </c>
      <c r="Y26" t="str">
        <f ca="1"/>
        <v>TO-0184259-FP-SMC3B-R69-1733</v>
      </c>
      <c r="Z26">
        <f ca="1"/>
        <v>1733</v>
      </c>
      <c r="AA26" t="str">
        <f ca="1"/>
        <v>O-01950348</v>
      </c>
      <c r="AB26">
        <f ca="1"/>
        <v>901072</v>
      </c>
      <c r="AC26" t="str">
        <f ca="1"/>
        <v>FAUTEUIL INCLINABLE BATZ NOIR</v>
      </c>
      <c r="AD26" t="str">
        <f ca="1"/>
        <v>B01E1332</v>
      </c>
      <c r="AE26" t="str">
        <f ca="1"/>
        <v>B</v>
      </c>
      <c r="AF26" t="str">
        <f ca="1"/>
        <v>Created</v>
      </c>
      <c r="AG26" t="str">
        <f ca="1"/>
        <v>TO-0184259</v>
      </c>
      <c r="AH26" t="str">
        <f ca="1"/>
        <v>Mar 19 2019</v>
      </c>
      <c r="AI26" t="str">
        <f ca="1"/>
        <v xml:space="preserve"> 12:30PM</v>
      </c>
      <c r="AJ26" t="str">
        <f ca="1"/>
        <v>G</v>
      </c>
      <c r="AK26" s="54"/>
      <c r="AW26" s="40"/>
      <c r="AX26" s="72"/>
    </row>
    <row r="27" spans="1:50" x14ac:dyDescent="0.25">
      <c r="A27" s="50">
        <v>26</v>
      </c>
      <c r="B27" t="s">
        <v>53</v>
      </c>
      <c r="C27" t="s">
        <v>490</v>
      </c>
      <c r="D27" s="40">
        <v>1935</v>
      </c>
      <c r="E27" t="s">
        <v>491</v>
      </c>
      <c r="F27">
        <v>900752</v>
      </c>
      <c r="G27" t="s">
        <v>424</v>
      </c>
      <c r="H27" t="s">
        <v>492</v>
      </c>
      <c r="I27" s="40" t="s">
        <v>19</v>
      </c>
      <c r="J27" s="40" t="s">
        <v>60</v>
      </c>
      <c r="K27" s="40" t="s">
        <v>311</v>
      </c>
      <c r="L27" s="40" t="s">
        <v>244</v>
      </c>
      <c r="M27" s="40" t="s">
        <v>235</v>
      </c>
      <c r="N27" s="40" t="s">
        <v>13</v>
      </c>
      <c r="O27">
        <v>0</v>
      </c>
      <c r="P27" s="59">
        <f>IF(NOT(ISBLANK(I28)),paramètres!$C$8*ABS(CODE(N27)-CODE(I28)),0)</f>
        <v>0</v>
      </c>
      <c r="Q27" s="75"/>
      <c r="X27" t="str">
        <f ca="1"/>
        <v>SMC3</v>
      </c>
      <c r="Y27" t="str">
        <f ca="1"/>
        <v>TO-0184237-FP-SMC3H-CFP-1935</v>
      </c>
      <c r="Z27">
        <f ca="1"/>
        <v>1935</v>
      </c>
      <c r="AA27" t="str">
        <f ca="1"/>
        <v>O-01950874</v>
      </c>
      <c r="AB27">
        <f ca="1"/>
        <v>900752</v>
      </c>
      <c r="AC27" t="str">
        <f ca="1"/>
        <v>CANISSE BAMBOU1,2X3M</v>
      </c>
      <c r="AD27" t="str">
        <f ca="1"/>
        <v>H01D4933</v>
      </c>
      <c r="AE27" t="str">
        <f ca="1"/>
        <v>H</v>
      </c>
      <c r="AF27" t="str">
        <f ca="1"/>
        <v>Created</v>
      </c>
      <c r="AG27" t="str">
        <f ca="1"/>
        <v>TO-0184237</v>
      </c>
      <c r="AH27" t="str">
        <f ca="1"/>
        <v>Mar 19 2019</v>
      </c>
      <c r="AI27" t="str">
        <f ca="1"/>
        <v xml:space="preserve">  4:30PM</v>
      </c>
      <c r="AJ27" t="str">
        <f ca="1"/>
        <v>B</v>
      </c>
      <c r="AK27" s="54"/>
      <c r="AW27" s="40"/>
      <c r="AX27" s="72"/>
    </row>
    <row r="28" spans="1:50" x14ac:dyDescent="0.25">
      <c r="A28" s="50">
        <v>27</v>
      </c>
      <c r="B28" t="s">
        <v>53</v>
      </c>
      <c r="C28" t="s">
        <v>249</v>
      </c>
      <c r="D28" s="40">
        <v>1783</v>
      </c>
      <c r="E28" t="s">
        <v>250</v>
      </c>
      <c r="F28">
        <v>343982</v>
      </c>
      <c r="G28" t="s">
        <v>56</v>
      </c>
      <c r="H28" t="s">
        <v>57</v>
      </c>
      <c r="I28" s="40" t="s">
        <v>13</v>
      </c>
      <c r="J28" s="40" t="s">
        <v>54</v>
      </c>
      <c r="K28" s="40" t="s">
        <v>251</v>
      </c>
      <c r="L28" s="40" t="s">
        <v>244</v>
      </c>
      <c r="M28" s="40" t="s">
        <v>231</v>
      </c>
      <c r="N28" s="40" t="s">
        <v>14</v>
      </c>
      <c r="O28">
        <v>15</v>
      </c>
      <c r="P28" s="59">
        <f>IF(NOT(ISBLANK(I29)),paramètres!$C$8*ABS(CODE(N28)-CODE(I29)),0)</f>
        <v>15</v>
      </c>
      <c r="Q28" s="75"/>
      <c r="X28" t="str">
        <f ca="1"/>
        <v>SMC3</v>
      </c>
      <c r="Y28" t="str">
        <f ca="1"/>
        <v>TO-0184210-FP-MASSE-LG-1783</v>
      </c>
      <c r="Z28">
        <f ca="1"/>
        <v>1783</v>
      </c>
      <c r="AA28" t="str">
        <f ca="1"/>
        <v>O-01952404</v>
      </c>
      <c r="AB28">
        <f ca="1"/>
        <v>343982</v>
      </c>
      <c r="AC28" t="str">
        <f ca="1"/>
        <v>PLANCHE CHENE  MASSIF 2000X180X20MM</v>
      </c>
      <c r="AD28" t="str">
        <f ca="1"/>
        <v>B01A017</v>
      </c>
      <c r="AE28" t="str">
        <f ca="1"/>
        <v>B</v>
      </c>
      <c r="AF28" t="str">
        <f ca="1"/>
        <v>Waiting</v>
      </c>
      <c r="AG28" t="str">
        <f ca="1"/>
        <v>TO-0184210</v>
      </c>
      <c r="AH28" t="str">
        <f ca="1"/>
        <v>Mar 19 2019</v>
      </c>
      <c r="AI28" t="str">
        <f ca="1"/>
        <v xml:space="preserve"> 11:00AM</v>
      </c>
      <c r="AJ28" t="str">
        <f ca="1"/>
        <v>C</v>
      </c>
      <c r="AK28" s="54"/>
      <c r="AW28" s="40"/>
      <c r="AX28" s="72"/>
    </row>
    <row r="29" spans="1:50" x14ac:dyDescent="0.25">
      <c r="A29" s="50">
        <v>28</v>
      </c>
      <c r="B29" t="s">
        <v>53</v>
      </c>
      <c r="C29" t="s">
        <v>252</v>
      </c>
      <c r="D29" s="40">
        <v>1783</v>
      </c>
      <c r="E29" t="s">
        <v>253</v>
      </c>
      <c r="F29">
        <v>343981</v>
      </c>
      <c r="G29" t="s">
        <v>58</v>
      </c>
      <c r="H29" t="s">
        <v>59</v>
      </c>
      <c r="I29" s="40" t="s">
        <v>13</v>
      </c>
      <c r="J29" s="40" t="s">
        <v>54</v>
      </c>
      <c r="K29" s="40" t="s">
        <v>251</v>
      </c>
      <c r="L29" s="40" t="s">
        <v>244</v>
      </c>
      <c r="M29" s="40" t="s">
        <v>231</v>
      </c>
      <c r="N29" s="40" t="s">
        <v>14</v>
      </c>
      <c r="O29">
        <v>15</v>
      </c>
      <c r="P29" s="59">
        <f>IF(NOT(ISBLANK(I30)),paramètres!$C$8*ABS(CODE(N29)-CODE(I30)),0)</f>
        <v>15</v>
      </c>
      <c r="Q29" s="75"/>
      <c r="X29" t="str">
        <f ca="1"/>
        <v>SMC3</v>
      </c>
      <c r="Y29" t="str">
        <f ca="1"/>
        <v>TO-0184210-FP-MASSE-R30-1783</v>
      </c>
      <c r="Z29">
        <f ca="1"/>
        <v>1783</v>
      </c>
      <c r="AA29" t="str">
        <f ca="1"/>
        <v>O-01952819</v>
      </c>
      <c r="AB29">
        <f ca="1"/>
        <v>343981</v>
      </c>
      <c r="AC29" t="str">
        <f ca="1"/>
        <v>PLANCHE CHENE  MASSIF 2000X140X20MM</v>
      </c>
      <c r="AD29" t="str">
        <f ca="1"/>
        <v>B01B128</v>
      </c>
      <c r="AE29" t="str">
        <f ca="1"/>
        <v>B</v>
      </c>
      <c r="AF29" t="str">
        <f ca="1"/>
        <v>Waiting</v>
      </c>
      <c r="AG29" t="str">
        <f ca="1"/>
        <v>TO-0184210</v>
      </c>
      <c r="AH29" t="str">
        <f ca="1"/>
        <v>Mar 19 2019</v>
      </c>
      <c r="AI29" t="str">
        <f ca="1"/>
        <v xml:space="preserve"> 11:00AM</v>
      </c>
      <c r="AJ29" t="str">
        <f ca="1"/>
        <v>C</v>
      </c>
      <c r="AK29" s="54"/>
      <c r="AW29" s="40"/>
      <c r="AX29" s="72"/>
    </row>
    <row r="30" spans="1:50" x14ac:dyDescent="0.25">
      <c r="A30" s="50">
        <v>29</v>
      </c>
      <c r="B30" t="s">
        <v>53</v>
      </c>
      <c r="C30" t="s">
        <v>245</v>
      </c>
      <c r="D30" s="40">
        <v>1943</v>
      </c>
      <c r="E30" t="s">
        <v>246</v>
      </c>
      <c r="F30">
        <v>900766</v>
      </c>
      <c r="G30" t="s">
        <v>55</v>
      </c>
      <c r="H30" t="s">
        <v>247</v>
      </c>
      <c r="I30" s="40" t="s">
        <v>13</v>
      </c>
      <c r="J30" s="40" t="s">
        <v>54</v>
      </c>
      <c r="K30" s="40" t="s">
        <v>248</v>
      </c>
      <c r="L30" s="40" t="s">
        <v>244</v>
      </c>
      <c r="M30" s="40" t="s">
        <v>231</v>
      </c>
      <c r="N30" s="40" t="s">
        <v>18</v>
      </c>
      <c r="O30">
        <v>15</v>
      </c>
      <c r="P30" s="59">
        <f>IF(NOT(ISBLANK(I31)),paramètres!$C$8*ABS(CODE(N30)-CODE(I31)),0)</f>
        <v>15</v>
      </c>
      <c r="Q30" s="75"/>
      <c r="X30" t="str">
        <f ca="1"/>
        <v>SMC3</v>
      </c>
      <c r="Y30" t="str">
        <f ca="1"/>
        <v>TO-0184223-FP-SMC3B-CFP-1943</v>
      </c>
      <c r="Z30">
        <f ca="1"/>
        <v>1943</v>
      </c>
      <c r="AA30" t="str">
        <f ca="1"/>
        <v>O-01954047</v>
      </c>
      <c r="AB30">
        <f ca="1"/>
        <v>900766</v>
      </c>
      <c r="AC30" t="str">
        <f ca="1"/>
        <v>STABILISATEUR BLANC POUR GRAVIERS</v>
      </c>
      <c r="AD30" t="str">
        <f ca="1"/>
        <v>B01G2913</v>
      </c>
      <c r="AE30" t="str">
        <f ca="1"/>
        <v>B</v>
      </c>
      <c r="AF30" t="str">
        <f ca="1"/>
        <v>Waiting</v>
      </c>
      <c r="AG30" t="str">
        <f ca="1"/>
        <v>TO-0184223</v>
      </c>
      <c r="AH30" t="str">
        <f ca="1"/>
        <v>Mar 19 2019</v>
      </c>
      <c r="AI30" t="str">
        <f ca="1"/>
        <v xml:space="preserve"> 11:00AM</v>
      </c>
      <c r="AJ30" t="str">
        <f ca="1"/>
        <v>G</v>
      </c>
      <c r="AK30" s="54"/>
      <c r="AW30" s="40"/>
      <c r="AX30" s="72"/>
    </row>
    <row r="31" spans="1:50" x14ac:dyDescent="0.25">
      <c r="A31" s="50">
        <v>30</v>
      </c>
      <c r="B31" t="s">
        <v>53</v>
      </c>
      <c r="C31" t="s">
        <v>497</v>
      </c>
      <c r="D31" s="40">
        <v>1704</v>
      </c>
      <c r="E31" t="s">
        <v>443</v>
      </c>
      <c r="F31">
        <v>900780</v>
      </c>
      <c r="G31" t="s">
        <v>444</v>
      </c>
      <c r="H31" t="s">
        <v>499</v>
      </c>
      <c r="I31" s="40" t="s">
        <v>19</v>
      </c>
      <c r="J31" s="40" t="s">
        <v>60</v>
      </c>
      <c r="K31" s="40" t="s">
        <v>337</v>
      </c>
      <c r="L31" s="40" t="s">
        <v>244</v>
      </c>
      <c r="M31" s="40" t="s">
        <v>331</v>
      </c>
      <c r="N31" s="40" t="s">
        <v>19</v>
      </c>
      <c r="O31">
        <v>0</v>
      </c>
      <c r="P31" s="59">
        <f>IF(NOT(ISBLANK(I32)),paramètres!$C$8*ABS(CODE(N31)-CODE(I32)),0)</f>
        <v>0</v>
      </c>
      <c r="Q31" s="75"/>
      <c r="X31" t="str">
        <f ca="1"/>
        <v>SMC3</v>
      </c>
      <c r="Y31" t="str">
        <f ca="1"/>
        <v>TO-0184091-FP-SMC3H-R69-1704</v>
      </c>
      <c r="Z31">
        <f ca="1"/>
        <v>1704</v>
      </c>
      <c r="AA31" t="str">
        <f ca="1"/>
        <v>O-01950329</v>
      </c>
      <c r="AB31">
        <f ca="1"/>
        <v>900780</v>
      </c>
      <c r="AC31" t="str">
        <f ca="1"/>
        <v>BBQ CHARBON ZELFO</v>
      </c>
      <c r="AD31" t="str">
        <f ca="1"/>
        <v>H01H2411</v>
      </c>
      <c r="AE31" t="str">
        <f ca="1"/>
        <v>H</v>
      </c>
      <c r="AF31" t="str">
        <f ca="1"/>
        <v>Created</v>
      </c>
      <c r="AG31" t="str">
        <f ca="1"/>
        <v>TO-0184091</v>
      </c>
      <c r="AH31" t="str">
        <f ca="1"/>
        <v>Mar 19 2019</v>
      </c>
      <c r="AI31" t="str">
        <f ca="1"/>
        <v xml:space="preserve">  5:30PM</v>
      </c>
      <c r="AJ31" t="str">
        <f ca="1"/>
        <v>H</v>
      </c>
      <c r="AK31" s="54"/>
      <c r="AW31" s="40"/>
      <c r="AX31" s="72"/>
    </row>
    <row r="32" spans="1:50" x14ac:dyDescent="0.25">
      <c r="A32" s="50">
        <v>31</v>
      </c>
      <c r="B32" t="s">
        <v>53</v>
      </c>
      <c r="C32" t="s">
        <v>493</v>
      </c>
      <c r="D32" s="40">
        <v>1704</v>
      </c>
      <c r="E32" t="s">
        <v>494</v>
      </c>
      <c r="F32">
        <v>343869</v>
      </c>
      <c r="G32" t="s">
        <v>495</v>
      </c>
      <c r="H32" t="s">
        <v>496</v>
      </c>
      <c r="I32" s="40" t="s">
        <v>19</v>
      </c>
      <c r="J32" s="40" t="s">
        <v>60</v>
      </c>
      <c r="K32" s="40" t="s">
        <v>337</v>
      </c>
      <c r="L32" s="40" t="s">
        <v>244</v>
      </c>
      <c r="M32" s="40" t="s">
        <v>331</v>
      </c>
      <c r="N32" s="40" t="s">
        <v>19</v>
      </c>
      <c r="O32">
        <v>0</v>
      </c>
      <c r="P32" s="59">
        <f>IF(NOT(ISBLANK(I33)),paramètres!$C$8*ABS(CODE(N32)-CODE(I33)),0)</f>
        <v>0</v>
      </c>
      <c r="Q32" s="75"/>
      <c r="X32" t="str">
        <f ca="1"/>
        <v>SMC3</v>
      </c>
      <c r="Y32" t="str">
        <f ca="1"/>
        <v>TO-0184091-FP-SMC3H-R30-1704</v>
      </c>
      <c r="Z32">
        <f ca="1"/>
        <v>1704</v>
      </c>
      <c r="AA32" t="str">
        <f ca="1"/>
        <v>O-01953336</v>
      </c>
      <c r="AB32">
        <f ca="1"/>
        <v>343869</v>
      </c>
      <c r="AC32" t="str">
        <f ca="1"/>
        <v>PANIER FIL COULISSANT PR CAISSON BA</v>
      </c>
      <c r="AD32" t="str">
        <f ca="1"/>
        <v>H01G2341</v>
      </c>
      <c r="AE32" t="str">
        <f ca="1"/>
        <v>H</v>
      </c>
      <c r="AF32" t="str">
        <f ca="1"/>
        <v>Created</v>
      </c>
      <c r="AG32" t="str">
        <f ca="1"/>
        <v>TO-0184091</v>
      </c>
      <c r="AH32" t="str">
        <f ca="1"/>
        <v>Mar 19 2019</v>
      </c>
      <c r="AI32" t="str">
        <f ca="1"/>
        <v xml:space="preserve">  5:30PM</v>
      </c>
      <c r="AJ32" t="str">
        <f ca="1"/>
        <v>H</v>
      </c>
      <c r="AK32" s="54"/>
      <c r="AW32" s="40"/>
      <c r="AX32" s="72"/>
    </row>
    <row r="33" spans="1:50" x14ac:dyDescent="0.25">
      <c r="A33" s="50">
        <v>32</v>
      </c>
      <c r="B33" t="s">
        <v>53</v>
      </c>
      <c r="C33" t="s">
        <v>497</v>
      </c>
      <c r="D33" s="40">
        <v>1704</v>
      </c>
      <c r="E33" t="s">
        <v>443</v>
      </c>
      <c r="F33">
        <v>900780</v>
      </c>
      <c r="G33" t="s">
        <v>444</v>
      </c>
      <c r="H33" t="s">
        <v>498</v>
      </c>
      <c r="I33" s="40" t="s">
        <v>19</v>
      </c>
      <c r="J33" s="40" t="s">
        <v>60</v>
      </c>
      <c r="K33" s="40" t="s">
        <v>337</v>
      </c>
      <c r="L33" s="40" t="s">
        <v>244</v>
      </c>
      <c r="M33" s="40" t="s">
        <v>331</v>
      </c>
      <c r="N33" s="40" t="s">
        <v>19</v>
      </c>
      <c r="O33">
        <v>0</v>
      </c>
      <c r="P33" s="59">
        <f>IF(NOT(ISBLANK(I34)),paramètres!$C$8*ABS(CODE(N33)-CODE(I34)),0)</f>
        <v>0</v>
      </c>
      <c r="Q33" s="75"/>
      <c r="X33" t="str">
        <f ca="1"/>
        <v>SMC3</v>
      </c>
      <c r="Y33" t="str">
        <f ca="1"/>
        <v>TO-0184091-FP-SMC3H-R69-1704</v>
      </c>
      <c r="Z33">
        <f ca="1"/>
        <v>1704</v>
      </c>
      <c r="AA33" t="str">
        <f ca="1"/>
        <v>O-01950329</v>
      </c>
      <c r="AB33">
        <f ca="1"/>
        <v>900780</v>
      </c>
      <c r="AC33" t="str">
        <f ca="1"/>
        <v>BBQ CHARBON ZELFO</v>
      </c>
      <c r="AD33" t="str">
        <f ca="1"/>
        <v>H01G5343</v>
      </c>
      <c r="AE33" t="str">
        <f ca="1"/>
        <v>H</v>
      </c>
      <c r="AF33" t="str">
        <f ca="1"/>
        <v>Created</v>
      </c>
      <c r="AG33" t="str">
        <f ca="1"/>
        <v>TO-0184091</v>
      </c>
      <c r="AH33" t="str">
        <f ca="1"/>
        <v>Mar 19 2019</v>
      </c>
      <c r="AI33" t="str">
        <f ca="1"/>
        <v xml:space="preserve">  5:30PM</v>
      </c>
      <c r="AJ33" t="str">
        <f ca="1"/>
        <v>H</v>
      </c>
      <c r="AK33" s="54"/>
      <c r="AW33" s="40"/>
      <c r="AX33" s="72"/>
    </row>
    <row r="34" spans="1:50" x14ac:dyDescent="0.25">
      <c r="A34" s="50">
        <v>33</v>
      </c>
      <c r="B34" t="s">
        <v>53</v>
      </c>
      <c r="C34" t="s">
        <v>487</v>
      </c>
      <c r="D34" s="40">
        <v>1777</v>
      </c>
      <c r="E34" t="s">
        <v>488</v>
      </c>
      <c r="F34">
        <v>815136</v>
      </c>
      <c r="G34" t="s">
        <v>364</v>
      </c>
      <c r="H34" t="s">
        <v>489</v>
      </c>
      <c r="I34" s="40" t="s">
        <v>19</v>
      </c>
      <c r="J34" s="40" t="s">
        <v>60</v>
      </c>
      <c r="K34" s="40" t="s">
        <v>316</v>
      </c>
      <c r="L34" s="40" t="s">
        <v>244</v>
      </c>
      <c r="M34" s="40" t="s">
        <v>235</v>
      </c>
      <c r="N34" s="40" t="s">
        <v>15</v>
      </c>
      <c r="O34">
        <v>0</v>
      </c>
      <c r="P34" s="59">
        <f>IF(NOT(ISBLANK(I35)),paramètres!$C$8*ABS(CODE(N34)-CODE(I35)),0)</f>
        <v>0</v>
      </c>
      <c r="Q34" s="75"/>
      <c r="X34" t="str">
        <f ca="1"/>
        <v>SMC3</v>
      </c>
      <c r="Y34" t="str">
        <f ca="1"/>
        <v>TO-0184207-FP-SMC3H-CFP-1777</v>
      </c>
      <c r="Z34">
        <f ca="1"/>
        <v>1777</v>
      </c>
      <c r="AA34" t="str">
        <f ca="1"/>
        <v>O-01952665</v>
      </c>
      <c r="AB34">
        <f ca="1"/>
        <v>815136</v>
      </c>
      <c r="AC34" t="str">
        <f ca="1"/>
        <v>HOTTE CHEMIN.INOX/VERRE 60CM COOKE&amp;</v>
      </c>
      <c r="AD34" t="str">
        <f ca="1"/>
        <v>H01G5023</v>
      </c>
      <c r="AE34" t="str">
        <f ca="1"/>
        <v>H</v>
      </c>
      <c r="AF34" t="str">
        <f ca="1"/>
        <v>Created</v>
      </c>
      <c r="AG34" t="str">
        <f ca="1"/>
        <v>TO-0184207</v>
      </c>
      <c r="AH34" t="str">
        <f ca="1"/>
        <v>Mar 19 2019</v>
      </c>
      <c r="AI34" t="str">
        <f ca="1"/>
        <v xml:space="preserve">  4:30PM</v>
      </c>
      <c r="AJ34" t="str">
        <f ca="1"/>
        <v>D</v>
      </c>
      <c r="AK34" s="54"/>
      <c r="AW34" s="40"/>
      <c r="AX34" s="72"/>
    </row>
    <row r="35" spans="1:50" x14ac:dyDescent="0.25">
      <c r="A35" s="50">
        <v>34</v>
      </c>
      <c r="B35" t="s">
        <v>53</v>
      </c>
      <c r="C35" t="s">
        <v>385</v>
      </c>
      <c r="D35" s="40">
        <v>1907</v>
      </c>
      <c r="E35" t="s">
        <v>339</v>
      </c>
      <c r="F35">
        <v>901393</v>
      </c>
      <c r="G35" t="s">
        <v>386</v>
      </c>
      <c r="H35" t="s">
        <v>387</v>
      </c>
      <c r="I35" s="40" t="s">
        <v>15</v>
      </c>
      <c r="J35" s="40" t="s">
        <v>60</v>
      </c>
      <c r="K35" s="40" t="s">
        <v>340</v>
      </c>
      <c r="L35" s="40" t="s">
        <v>244</v>
      </c>
      <c r="M35" s="40" t="s">
        <v>331</v>
      </c>
      <c r="N35" s="40" t="s">
        <v>15</v>
      </c>
      <c r="O35">
        <v>0</v>
      </c>
      <c r="P35" s="59">
        <f>IF(NOT(ISBLANK(I36)),paramètres!$C$8*ABS(CODE(N35)-CODE(I36)),0)</f>
        <v>0</v>
      </c>
      <c r="Q35" s="75"/>
      <c r="X35" t="str">
        <f ca="1"/>
        <v>SMC3</v>
      </c>
      <c r="Y35" t="str">
        <f ca="1"/>
        <v>TO-0184242-FP-SMC3D-R69-1907</v>
      </c>
      <c r="Z35">
        <f ca="1"/>
        <v>1907</v>
      </c>
      <c r="AA35" t="str">
        <f ca="1"/>
        <v>O-01954148</v>
      </c>
      <c r="AB35">
        <f ca="1"/>
        <v>901393</v>
      </c>
      <c r="AC35" t="str">
        <f ca="1"/>
        <v>TABLE DENIA 90X90</v>
      </c>
      <c r="AD35" t="str">
        <f ca="1"/>
        <v>D01C5431</v>
      </c>
      <c r="AE35" t="str">
        <f ca="1"/>
        <v>D</v>
      </c>
      <c r="AF35" t="str">
        <f ca="1"/>
        <v>Created</v>
      </c>
      <c r="AG35" t="str">
        <f ca="1"/>
        <v>TO-0184242</v>
      </c>
      <c r="AH35" t="str">
        <f ca="1"/>
        <v>Mar 19 2019</v>
      </c>
      <c r="AI35" t="str">
        <f ca="1"/>
        <v xml:space="preserve">  5:30PM</v>
      </c>
      <c r="AJ35" t="str">
        <f ca="1"/>
        <v>D</v>
      </c>
      <c r="AK35" s="54"/>
      <c r="AW35" s="40"/>
      <c r="AX35" s="72"/>
    </row>
    <row r="36" spans="1:50" x14ac:dyDescent="0.25">
      <c r="A36" s="50">
        <v>35</v>
      </c>
      <c r="B36" t="s">
        <v>53</v>
      </c>
      <c r="C36" t="s">
        <v>377</v>
      </c>
      <c r="D36" s="40">
        <v>1737</v>
      </c>
      <c r="E36" t="s">
        <v>362</v>
      </c>
      <c r="F36">
        <v>901391</v>
      </c>
      <c r="G36" t="s">
        <v>265</v>
      </c>
      <c r="H36" t="s">
        <v>379</v>
      </c>
      <c r="I36" s="40" t="s">
        <v>15</v>
      </c>
      <c r="J36" s="40" t="s">
        <v>60</v>
      </c>
      <c r="K36" s="40" t="s">
        <v>363</v>
      </c>
      <c r="L36" s="40" t="s">
        <v>244</v>
      </c>
      <c r="M36" s="40" t="s">
        <v>233</v>
      </c>
      <c r="N36" s="40" t="s">
        <v>14</v>
      </c>
      <c r="O36">
        <v>15</v>
      </c>
      <c r="P36" s="59">
        <f>IF(NOT(ISBLANK(I37)),paramètres!$C$8*ABS(CODE(N36)-CODE(I37)),0)</f>
        <v>15</v>
      </c>
      <c r="Q36" s="75"/>
      <c r="X36" t="str">
        <f ca="1"/>
        <v>SMC3</v>
      </c>
      <c r="Y36" t="str">
        <f ca="1"/>
        <v>TO-0184225-FP-SMC3D-R69-1737</v>
      </c>
      <c r="Z36">
        <f ca="1"/>
        <v>1737</v>
      </c>
      <c r="AA36" t="str">
        <f ca="1"/>
        <v>O-01954190</v>
      </c>
      <c r="AB36">
        <f ca="1"/>
        <v>901391</v>
      </c>
      <c r="AC36" t="str">
        <f ca="1"/>
        <v>LOT DE 2 CHAISES DENIA</v>
      </c>
      <c r="AD36" t="str">
        <f ca="1"/>
        <v>D01E1813</v>
      </c>
      <c r="AE36" t="str">
        <f ca="1"/>
        <v>D</v>
      </c>
      <c r="AF36" t="str">
        <f ca="1"/>
        <v>Created</v>
      </c>
      <c r="AG36" t="str">
        <f ca="1"/>
        <v>TO-0184225</v>
      </c>
      <c r="AH36" t="str">
        <f ca="1"/>
        <v>Mar 19 2019</v>
      </c>
      <c r="AI36" t="str">
        <f ca="1"/>
        <v xml:space="preserve">  1:30PM</v>
      </c>
      <c r="AJ36" t="str">
        <f ca="1"/>
        <v>C</v>
      </c>
      <c r="AK36" s="54"/>
      <c r="AW36" s="40"/>
      <c r="AX36" s="72"/>
    </row>
    <row r="37" spans="1:50" x14ac:dyDescent="0.25">
      <c r="A37" s="50">
        <v>36</v>
      </c>
      <c r="B37" t="s">
        <v>53</v>
      </c>
      <c r="C37" t="s">
        <v>332</v>
      </c>
      <c r="D37" s="40">
        <v>1915</v>
      </c>
      <c r="E37" t="s">
        <v>333</v>
      </c>
      <c r="F37">
        <v>900573</v>
      </c>
      <c r="G37" t="s">
        <v>241</v>
      </c>
      <c r="H37" t="s">
        <v>242</v>
      </c>
      <c r="I37" s="40" t="s">
        <v>13</v>
      </c>
      <c r="J37" s="40" t="s">
        <v>60</v>
      </c>
      <c r="K37" s="40" t="s">
        <v>334</v>
      </c>
      <c r="L37" s="40" t="s">
        <v>244</v>
      </c>
      <c r="M37" s="40" t="s">
        <v>331</v>
      </c>
      <c r="N37" s="40" t="s">
        <v>14</v>
      </c>
      <c r="O37">
        <v>15</v>
      </c>
      <c r="P37" s="59">
        <f>IF(NOT(ISBLANK(I38)),paramètres!$C$8*ABS(CODE(N37)-CODE(I38)),0)</f>
        <v>15</v>
      </c>
      <c r="Q37" s="75"/>
      <c r="X37" t="str">
        <f ca="1"/>
        <v>SMC3</v>
      </c>
      <c r="Y37" t="str">
        <f ca="1"/>
        <v>TO-0184110-FP-MASSE-CFP-1915</v>
      </c>
      <c r="Z37">
        <f ca="1"/>
        <v>1915</v>
      </c>
      <c r="AA37" t="str">
        <f ca="1"/>
        <v>O-01956993</v>
      </c>
      <c r="AB37">
        <f ca="1"/>
        <v>900573</v>
      </c>
      <c r="AC37" t="str">
        <f ca="1"/>
        <v>SUPPORT PLANTER POUR POT BOIS 90X90</v>
      </c>
      <c r="AD37" t="str">
        <f ca="1"/>
        <v>B01B096</v>
      </c>
      <c r="AE37" t="str">
        <f ca="1"/>
        <v>B</v>
      </c>
      <c r="AF37" t="str">
        <f ca="1"/>
        <v>Created</v>
      </c>
      <c r="AG37" t="str">
        <f ca="1"/>
        <v>TO-0184110</v>
      </c>
      <c r="AH37" t="str">
        <f ca="1"/>
        <v>Mar 19 2019</v>
      </c>
      <c r="AI37" t="str">
        <f ca="1"/>
        <v xml:space="preserve">  5:30PM</v>
      </c>
      <c r="AJ37" t="str">
        <f ca="1"/>
        <v>C</v>
      </c>
      <c r="AK37" s="54"/>
      <c r="AW37" s="40"/>
      <c r="AX37" s="72"/>
    </row>
    <row r="38" spans="1:50" x14ac:dyDescent="0.25">
      <c r="A38" s="50">
        <v>37</v>
      </c>
      <c r="B38" t="s">
        <v>53</v>
      </c>
      <c r="C38" t="s">
        <v>335</v>
      </c>
      <c r="D38" s="40">
        <v>1704</v>
      </c>
      <c r="E38" t="s">
        <v>336</v>
      </c>
      <c r="F38">
        <v>950258</v>
      </c>
      <c r="G38" t="s">
        <v>314</v>
      </c>
      <c r="H38" t="s">
        <v>315</v>
      </c>
      <c r="I38" s="40" t="s">
        <v>13</v>
      </c>
      <c r="J38" s="40" t="s">
        <v>60</v>
      </c>
      <c r="K38" s="40" t="s">
        <v>337</v>
      </c>
      <c r="L38" s="40" t="s">
        <v>244</v>
      </c>
      <c r="M38" s="40" t="s">
        <v>331</v>
      </c>
      <c r="N38" s="40" t="s">
        <v>19</v>
      </c>
      <c r="O38">
        <v>0</v>
      </c>
      <c r="P38" s="59">
        <f>IF(NOT(ISBLANK(I39)),paramètres!$C$8*ABS(CODE(N38)-CODE(I39)),0)</f>
        <v>0</v>
      </c>
      <c r="Q38" s="75"/>
      <c r="X38" t="str">
        <f ca="1"/>
        <v>SMC3</v>
      </c>
      <c r="Y38" t="str">
        <f ca="1"/>
        <v>TO-0184091-8144457-FP-MASSE-LG-1704</v>
      </c>
      <c r="Z38">
        <f ca="1"/>
        <v>1704</v>
      </c>
      <c r="AA38" t="str">
        <f ca="1"/>
        <v>O-01950255</v>
      </c>
      <c r="AB38">
        <f ca="1"/>
        <v>950258</v>
      </c>
      <c r="AC38" t="str">
        <f ca="1"/>
        <v>BAIN DE SOLEIL DENIA</v>
      </c>
      <c r="AD38" t="str">
        <f ca="1"/>
        <v>B01A045</v>
      </c>
      <c r="AE38" t="str">
        <f ca="1"/>
        <v>B</v>
      </c>
      <c r="AF38" t="str">
        <f ca="1"/>
        <v>Created</v>
      </c>
      <c r="AG38" t="str">
        <f ca="1"/>
        <v>TO-0184091</v>
      </c>
      <c r="AH38" t="str">
        <f ca="1"/>
        <v>Mar 19 2019</v>
      </c>
      <c r="AI38" t="str">
        <f ca="1"/>
        <v xml:space="preserve">  5:30PM</v>
      </c>
      <c r="AJ38" t="str">
        <f ca="1"/>
        <v>H</v>
      </c>
      <c r="AK38" s="54"/>
      <c r="AW38" s="40"/>
      <c r="AX38" s="72"/>
    </row>
    <row r="39" spans="1:50" x14ac:dyDescent="0.25">
      <c r="A39" s="50">
        <v>38</v>
      </c>
      <c r="B39" t="s">
        <v>53</v>
      </c>
      <c r="C39" t="s">
        <v>480</v>
      </c>
      <c r="D39" s="40">
        <v>1797</v>
      </c>
      <c r="E39" t="s">
        <v>414</v>
      </c>
      <c r="F39">
        <v>103742</v>
      </c>
      <c r="G39" t="s">
        <v>426</v>
      </c>
      <c r="H39" t="s">
        <v>481</v>
      </c>
      <c r="I39" s="40" t="s">
        <v>19</v>
      </c>
      <c r="J39" s="40" t="s">
        <v>60</v>
      </c>
      <c r="K39" s="40" t="s">
        <v>323</v>
      </c>
      <c r="L39" s="40" t="s">
        <v>244</v>
      </c>
      <c r="M39" s="40" t="s">
        <v>235</v>
      </c>
      <c r="N39" s="40" t="s">
        <v>14</v>
      </c>
      <c r="O39">
        <v>15</v>
      </c>
      <c r="P39" s="59">
        <f>IF(NOT(ISBLANK(I40)),paramètres!$C$8*ABS(CODE(N39)-CODE(I40)),0)</f>
        <v>15</v>
      </c>
      <c r="Q39" s="75"/>
      <c r="X39" t="str">
        <f ca="1"/>
        <v>SMC3</v>
      </c>
      <c r="Y39" t="str">
        <f ca="1"/>
        <v>TO-0184104-FP-SMC3H-CFP-1797</v>
      </c>
      <c r="Z39">
        <f ca="1"/>
        <v>1797</v>
      </c>
      <c r="AA39" t="str">
        <f ca="1"/>
        <v>O-01956930</v>
      </c>
      <c r="AB39">
        <f ca="1"/>
        <v>103742</v>
      </c>
      <c r="AC39" t="str">
        <f ca="1"/>
        <v>CARTON DE DEMENAGEMENT XL 72L</v>
      </c>
      <c r="AD39" t="str">
        <f ca="1"/>
        <v>H01A3223</v>
      </c>
      <c r="AE39" t="str">
        <f ca="1"/>
        <v>H</v>
      </c>
      <c r="AF39" t="str">
        <f ca="1"/>
        <v>Created</v>
      </c>
      <c r="AG39" t="str">
        <f ca="1"/>
        <v>TO-0184104</v>
      </c>
      <c r="AH39" t="str">
        <f ca="1"/>
        <v>Mar 19 2019</v>
      </c>
      <c r="AI39" t="str">
        <f ca="1"/>
        <v xml:space="preserve">  4:30PM</v>
      </c>
      <c r="AJ39" t="str">
        <f ca="1"/>
        <v>C</v>
      </c>
      <c r="AK39" s="54"/>
      <c r="AW39" s="40"/>
      <c r="AX39" s="72"/>
    </row>
    <row r="40" spans="1:50" x14ac:dyDescent="0.25">
      <c r="A40" s="50">
        <v>39</v>
      </c>
      <c r="B40" t="s">
        <v>53</v>
      </c>
      <c r="C40" t="s">
        <v>262</v>
      </c>
      <c r="D40" s="40">
        <v>1733</v>
      </c>
      <c r="E40" t="s">
        <v>263</v>
      </c>
      <c r="F40">
        <v>901394</v>
      </c>
      <c r="G40" t="s">
        <v>264</v>
      </c>
      <c r="H40" t="s">
        <v>61</v>
      </c>
      <c r="I40" s="40" t="s">
        <v>13</v>
      </c>
      <c r="J40" s="40" t="s">
        <v>60</v>
      </c>
      <c r="K40" s="40" t="s">
        <v>258</v>
      </c>
      <c r="L40" s="40" t="s">
        <v>244</v>
      </c>
      <c r="M40" s="40" t="s">
        <v>232</v>
      </c>
      <c r="N40" s="40" t="s">
        <v>18</v>
      </c>
      <c r="O40">
        <v>75</v>
      </c>
      <c r="P40" s="59">
        <f>IF(NOT(ISBLANK(I41)),paramètres!$C$8*ABS(CODE(N40)-CODE(I41)),0)</f>
        <v>75</v>
      </c>
      <c r="Q40" s="75"/>
      <c r="X40" t="str">
        <f ca="1"/>
        <v>SMC3</v>
      </c>
      <c r="Y40" t="str">
        <f ca="1"/>
        <v>TO-0184259-FP-MASSE-LG-1733</v>
      </c>
      <c r="Z40">
        <f ca="1"/>
        <v>1733</v>
      </c>
      <c r="AA40" t="str">
        <f ca="1"/>
        <v>O-01954191</v>
      </c>
      <c r="AB40">
        <f ca="1"/>
        <v>901394</v>
      </c>
      <c r="AC40" t="str">
        <f ca="1"/>
        <v>TABLE DENIA 180/230X90</v>
      </c>
      <c r="AD40" t="str">
        <f ca="1"/>
        <v>B01A051</v>
      </c>
      <c r="AE40" t="str">
        <f ca="1"/>
        <v>B</v>
      </c>
      <c r="AF40" t="str">
        <f ca="1"/>
        <v>Created</v>
      </c>
      <c r="AG40" t="str">
        <f ca="1"/>
        <v>TO-0184259</v>
      </c>
      <c r="AH40" t="str">
        <f ca="1"/>
        <v>Mar 19 2019</v>
      </c>
      <c r="AI40" t="str">
        <f ca="1"/>
        <v xml:space="preserve"> 12:30PM</v>
      </c>
      <c r="AJ40" t="str">
        <f ca="1"/>
        <v>G</v>
      </c>
      <c r="AK40" s="54"/>
      <c r="AW40" s="40"/>
      <c r="AX40" s="72"/>
    </row>
    <row r="41" spans="1:50" x14ac:dyDescent="0.25">
      <c r="A41" s="50">
        <v>40</v>
      </c>
      <c r="B41" t="s">
        <v>53</v>
      </c>
      <c r="C41" t="s">
        <v>292</v>
      </c>
      <c r="D41" s="40">
        <v>1900</v>
      </c>
      <c r="E41" t="s">
        <v>293</v>
      </c>
      <c r="F41">
        <v>817014</v>
      </c>
      <c r="G41" t="s">
        <v>294</v>
      </c>
      <c r="H41" t="s">
        <v>295</v>
      </c>
      <c r="I41" s="40" t="s">
        <v>13</v>
      </c>
      <c r="J41" s="40" t="s">
        <v>60</v>
      </c>
      <c r="K41" s="40" t="s">
        <v>296</v>
      </c>
      <c r="L41" s="40" t="s">
        <v>244</v>
      </c>
      <c r="M41" s="40" t="s">
        <v>234</v>
      </c>
      <c r="N41" s="40" t="s">
        <v>17</v>
      </c>
      <c r="O41">
        <v>60</v>
      </c>
      <c r="P41" s="59">
        <f>IF(NOT(ISBLANK(I42)),paramètres!$C$8*ABS(CODE(N41)-CODE(I42)),0)</f>
        <v>60</v>
      </c>
      <c r="Q41" s="75"/>
      <c r="X41" t="str">
        <f ca="1"/>
        <v>SMC3</v>
      </c>
      <c r="Y41" t="str">
        <f ca="1"/>
        <v>TO-0184105-FP-SMC3-CFP-1900</v>
      </c>
      <c r="Z41">
        <f ca="1"/>
        <v>1900</v>
      </c>
      <c r="AA41" t="str">
        <f ca="1"/>
        <v>O-01952148</v>
      </c>
      <c r="AB41">
        <f ca="1"/>
        <v>817014</v>
      </c>
      <c r="AC41" t="str">
        <f ca="1"/>
        <v>CLIM DC INVERTER 5200W CONFORT</v>
      </c>
      <c r="AD41" t="str">
        <f ca="1"/>
        <v>B01G1421</v>
      </c>
      <c r="AE41" t="str">
        <f ca="1"/>
        <v>B</v>
      </c>
      <c r="AF41" t="str">
        <f ca="1"/>
        <v>Created</v>
      </c>
      <c r="AG41" t="str">
        <f ca="1"/>
        <v>TO-0184105</v>
      </c>
      <c r="AH41" t="str">
        <f ca="1"/>
        <v>Mar 19 2019</v>
      </c>
      <c r="AI41" t="str">
        <f ca="1"/>
        <v xml:space="preserve">  3:00PM</v>
      </c>
      <c r="AJ41" t="str">
        <f ca="1"/>
        <v>F</v>
      </c>
      <c r="AK41" s="54"/>
      <c r="AW41" s="40"/>
      <c r="AX41" s="72"/>
    </row>
    <row r="42" spans="1:50" x14ac:dyDescent="0.25">
      <c r="A42" s="50">
        <v>41</v>
      </c>
      <c r="B42" t="s">
        <v>53</v>
      </c>
      <c r="C42" t="s">
        <v>282</v>
      </c>
      <c r="D42" s="40">
        <v>1911</v>
      </c>
      <c r="E42" t="s">
        <v>283</v>
      </c>
      <c r="F42">
        <v>403071</v>
      </c>
      <c r="G42" t="s">
        <v>284</v>
      </c>
      <c r="H42" t="s">
        <v>285</v>
      </c>
      <c r="I42" s="40" t="s">
        <v>13</v>
      </c>
      <c r="J42" s="40" t="s">
        <v>60</v>
      </c>
      <c r="K42" s="40" t="s">
        <v>286</v>
      </c>
      <c r="L42" s="40" t="s">
        <v>244</v>
      </c>
      <c r="M42" s="40" t="s">
        <v>234</v>
      </c>
      <c r="N42" s="40" t="s">
        <v>15</v>
      </c>
      <c r="O42">
        <v>30</v>
      </c>
      <c r="P42" s="59">
        <f>IF(NOT(ISBLANK(I43)),paramètres!$C$8*ABS(CODE(N42)-CODE(I43)),0)</f>
        <v>30</v>
      </c>
      <c r="Q42" s="75"/>
      <c r="X42" t="str">
        <f ca="1"/>
        <v>SMC3</v>
      </c>
      <c r="Y42" t="str">
        <f ca="1"/>
        <v>TO-0184109-FP-MASSE-CFP-1911</v>
      </c>
      <c r="Z42">
        <f ca="1"/>
        <v>1911</v>
      </c>
      <c r="AA42" t="str">
        <f ca="1"/>
        <v>O-01956821</v>
      </c>
      <c r="AB42">
        <f ca="1"/>
        <v>403071</v>
      </c>
      <c r="AC42" t="str">
        <f ca="1"/>
        <v>FAIENCE 10X20 TRENTIE NOIRE 0,8M‚</v>
      </c>
      <c r="AD42" t="str">
        <f ca="1"/>
        <v>B01B092</v>
      </c>
      <c r="AE42" t="str">
        <f ca="1"/>
        <v>B</v>
      </c>
      <c r="AF42" t="str">
        <f ca="1"/>
        <v>Created</v>
      </c>
      <c r="AG42" t="str">
        <f ca="1"/>
        <v>TO-0184109</v>
      </c>
      <c r="AH42" t="str">
        <f ca="1"/>
        <v>Mar 19 2019</v>
      </c>
      <c r="AI42" t="str">
        <f ca="1"/>
        <v xml:space="preserve">  3:00PM</v>
      </c>
      <c r="AJ42" t="str">
        <f ca="1"/>
        <v>D</v>
      </c>
      <c r="AK42" s="54"/>
      <c r="AW42" s="40"/>
      <c r="AX42" s="72"/>
    </row>
    <row r="43" spans="1:50" x14ac:dyDescent="0.25">
      <c r="A43" s="50">
        <v>42</v>
      </c>
      <c r="B43" t="s">
        <v>53</v>
      </c>
      <c r="C43" t="s">
        <v>287</v>
      </c>
      <c r="D43" s="40">
        <v>1756</v>
      </c>
      <c r="E43" t="s">
        <v>288</v>
      </c>
      <c r="F43">
        <v>103074</v>
      </c>
      <c r="G43" t="s">
        <v>289</v>
      </c>
      <c r="H43" t="s">
        <v>290</v>
      </c>
      <c r="I43" s="40" t="s">
        <v>13</v>
      </c>
      <c r="J43" s="40" t="s">
        <v>60</v>
      </c>
      <c r="K43" s="40" t="s">
        <v>291</v>
      </c>
      <c r="L43" s="40" t="s">
        <v>244</v>
      </c>
      <c r="M43" s="40" t="s">
        <v>234</v>
      </c>
      <c r="N43" s="40" t="s">
        <v>19</v>
      </c>
      <c r="O43">
        <v>0</v>
      </c>
      <c r="P43" s="59">
        <f>IF(NOT(ISBLANK(I44)),paramètres!$C$8*ABS(CODE(N43)-CODE(I44)),0)</f>
        <v>0</v>
      </c>
      <c r="Q43" s="75"/>
      <c r="X43" t="str">
        <f ca="1"/>
        <v>SMC3</v>
      </c>
      <c r="Y43" t="str">
        <f ca="1"/>
        <v>TO-0184096-FP-MASSE-R10-1756</v>
      </c>
      <c r="Z43">
        <f ca="1"/>
        <v>1756</v>
      </c>
      <c r="AA43" t="str">
        <f ca="1"/>
        <v>O-01955328</v>
      </c>
      <c r="AB43">
        <f ca="1"/>
        <v>103074</v>
      </c>
      <c r="AC43" t="str">
        <f ca="1"/>
        <v>ETAGERE BOIS/METAL 180X150X60 EXA</v>
      </c>
      <c r="AD43" t="str">
        <f ca="1"/>
        <v>B01A022</v>
      </c>
      <c r="AE43" t="str">
        <f ca="1"/>
        <v>B</v>
      </c>
      <c r="AF43" t="str">
        <f ca="1"/>
        <v>Created</v>
      </c>
      <c r="AG43" t="str">
        <f ca="1"/>
        <v>TO-0184096</v>
      </c>
      <c r="AH43" t="str">
        <f ca="1"/>
        <v>Mar 19 2019</v>
      </c>
      <c r="AI43" t="str">
        <f ca="1"/>
        <v xml:space="preserve">  3:00PM</v>
      </c>
      <c r="AJ43" t="str">
        <f ca="1"/>
        <v>H</v>
      </c>
      <c r="AK43" s="54"/>
      <c r="AW43" s="40"/>
      <c r="AX43" s="72"/>
    </row>
    <row r="44" spans="1:50" x14ac:dyDescent="0.25">
      <c r="A44" s="50">
        <v>43</v>
      </c>
      <c r="B44" t="s">
        <v>53</v>
      </c>
      <c r="C44" t="s">
        <v>497</v>
      </c>
      <c r="D44" s="40">
        <v>1704</v>
      </c>
      <c r="E44" t="s">
        <v>443</v>
      </c>
      <c r="F44">
        <v>900780</v>
      </c>
      <c r="G44" t="s">
        <v>444</v>
      </c>
      <c r="H44" t="s">
        <v>500</v>
      </c>
      <c r="I44" s="40" t="s">
        <v>19</v>
      </c>
      <c r="J44" s="40" t="s">
        <v>60</v>
      </c>
      <c r="K44" s="40" t="s">
        <v>337</v>
      </c>
      <c r="L44" s="40" t="s">
        <v>244</v>
      </c>
      <c r="M44" s="40" t="s">
        <v>331</v>
      </c>
      <c r="N44" s="40" t="s">
        <v>19</v>
      </c>
      <c r="O44">
        <v>0</v>
      </c>
      <c r="P44" s="59">
        <f>IF(NOT(ISBLANK(I45)),paramètres!$C$8*ABS(CODE(N44)-CODE(I45)),0)</f>
        <v>0</v>
      </c>
      <c r="Q44" s="75"/>
      <c r="X44" t="str">
        <f ca="1"/>
        <v>SMC3</v>
      </c>
      <c r="Y44" t="str">
        <f ca="1"/>
        <v>TO-0184091-FP-SMC3H-R69-1704</v>
      </c>
      <c r="Z44">
        <f ca="1"/>
        <v>1704</v>
      </c>
      <c r="AA44" t="str">
        <f ca="1"/>
        <v>O-01950329</v>
      </c>
      <c r="AB44">
        <f ca="1"/>
        <v>900780</v>
      </c>
      <c r="AC44" t="str">
        <f ca="1"/>
        <v>BBQ CHARBON ZELFO</v>
      </c>
      <c r="AD44" t="str">
        <f ca="1"/>
        <v>H01G1621</v>
      </c>
      <c r="AE44" t="str">
        <f ca="1"/>
        <v>H</v>
      </c>
      <c r="AF44" t="str">
        <f ca="1"/>
        <v>Created</v>
      </c>
      <c r="AG44" t="str">
        <f ca="1"/>
        <v>TO-0184091</v>
      </c>
      <c r="AH44" t="str">
        <f ca="1"/>
        <v>Mar 19 2019</v>
      </c>
      <c r="AI44" t="str">
        <f ca="1"/>
        <v xml:space="preserve">  5:30PM</v>
      </c>
      <c r="AJ44" t="str">
        <f ca="1"/>
        <v>H</v>
      </c>
      <c r="AK44" s="54"/>
      <c r="AW44" s="40"/>
      <c r="AX44" s="72"/>
    </row>
    <row r="45" spans="1:50" x14ac:dyDescent="0.25">
      <c r="A45" s="50">
        <v>44</v>
      </c>
      <c r="B45" t="s">
        <v>53</v>
      </c>
      <c r="C45" t="s">
        <v>501</v>
      </c>
      <c r="D45" s="40">
        <v>1785</v>
      </c>
      <c r="E45" t="s">
        <v>350</v>
      </c>
      <c r="F45">
        <v>901593</v>
      </c>
      <c r="G45" t="s">
        <v>502</v>
      </c>
      <c r="H45" t="s">
        <v>503</v>
      </c>
      <c r="I45" s="40" t="s">
        <v>19</v>
      </c>
      <c r="J45" s="40" t="s">
        <v>60</v>
      </c>
      <c r="K45" s="40" t="s">
        <v>351</v>
      </c>
      <c r="L45" s="40" t="s">
        <v>244</v>
      </c>
      <c r="M45" s="40" t="s">
        <v>352</v>
      </c>
      <c r="N45" s="40" t="s">
        <v>17</v>
      </c>
      <c r="O45">
        <v>15</v>
      </c>
      <c r="P45" s="59">
        <f>IF(NOT(ISBLANK(I46)),paramètres!$C$8*ABS(CODE(N45)-CODE(I46)),0)</f>
        <v>15</v>
      </c>
      <c r="Q45" s="75"/>
      <c r="X45" t="str">
        <f ca="1"/>
        <v>SMC3</v>
      </c>
      <c r="Y45" t="str">
        <f ca="1"/>
        <v>TO-0184102-FP-SMC3H-FENCING 19-1785</v>
      </c>
      <c r="Z45">
        <f ca="1"/>
        <v>1785</v>
      </c>
      <c r="AA45" t="str">
        <f ca="1"/>
        <v>O-01950323</v>
      </c>
      <c r="AB45">
        <f ca="1"/>
        <v>901593</v>
      </c>
      <c r="AC45" t="str">
        <f ca="1"/>
        <v>ROULEAU DE PAILLE 100X300</v>
      </c>
      <c r="AD45" t="str">
        <f ca="1"/>
        <v>H01C1212</v>
      </c>
      <c r="AE45" t="str">
        <f ca="1"/>
        <v>H</v>
      </c>
      <c r="AF45" t="str">
        <f ca="1"/>
        <v>Created</v>
      </c>
      <c r="AG45" t="str">
        <f ca="1"/>
        <v>TO-0184102</v>
      </c>
      <c r="AH45" t="str">
        <f ca="1"/>
        <v>Mar 19 2019</v>
      </c>
      <c r="AI45" t="str">
        <f ca="1"/>
        <v xml:space="preserve">  6:30PM</v>
      </c>
      <c r="AJ45" t="str">
        <f ca="1"/>
        <v>F</v>
      </c>
      <c r="AK45" s="54"/>
      <c r="AW45" s="40"/>
      <c r="AX45" s="72"/>
    </row>
    <row r="46" spans="1:50" x14ac:dyDescent="0.25">
      <c r="A46" s="50">
        <v>45</v>
      </c>
      <c r="B46" t="s">
        <v>53</v>
      </c>
      <c r="C46" t="s">
        <v>410</v>
      </c>
      <c r="D46" s="40">
        <v>1797</v>
      </c>
      <c r="E46" t="s">
        <v>414</v>
      </c>
      <c r="F46">
        <v>103073</v>
      </c>
      <c r="G46" t="s">
        <v>415</v>
      </c>
      <c r="H46" t="s">
        <v>416</v>
      </c>
      <c r="I46" s="40" t="s">
        <v>16</v>
      </c>
      <c r="J46" s="40" t="s">
        <v>60</v>
      </c>
      <c r="K46" s="40" t="s">
        <v>323</v>
      </c>
      <c r="L46" s="40" t="s">
        <v>244</v>
      </c>
      <c r="M46" s="40" t="s">
        <v>235</v>
      </c>
      <c r="N46" s="40" t="s">
        <v>14</v>
      </c>
      <c r="O46">
        <v>15</v>
      </c>
      <c r="P46" s="59">
        <f>IF(NOT(ISBLANK(I47)),paramètres!$C$8*ABS(CODE(N46)-CODE(I47)),0)</f>
        <v>15</v>
      </c>
      <c r="Q46" s="75"/>
      <c r="X46" t="str">
        <f ca="1"/>
        <v>SMC3</v>
      </c>
      <c r="Y46" t="str">
        <f ca="1"/>
        <v>TO-0184104-FP-SMC3E-CFP-1797</v>
      </c>
      <c r="Z46">
        <f ca="1"/>
        <v>1797</v>
      </c>
      <c r="AA46" t="str">
        <f ca="1"/>
        <v>O-01956930</v>
      </c>
      <c r="AB46">
        <f ca="1"/>
        <v>103073</v>
      </c>
      <c r="AC46" t="str">
        <f ca="1"/>
        <v>ETAGERE BOIS/METAL 180X120X45 EXA</v>
      </c>
      <c r="AD46" t="str">
        <f ca="1"/>
        <v>E01A3722</v>
      </c>
      <c r="AE46" t="str">
        <f ca="1"/>
        <v>E</v>
      </c>
      <c r="AF46" t="str">
        <f ca="1"/>
        <v>Created</v>
      </c>
      <c r="AG46" t="str">
        <f ca="1"/>
        <v>TO-0184104</v>
      </c>
      <c r="AH46" t="str">
        <f ca="1"/>
        <v>Mar 19 2019</v>
      </c>
      <c r="AI46" t="str">
        <f ca="1"/>
        <v xml:space="preserve">  4:30PM</v>
      </c>
      <c r="AJ46" t="str">
        <f ca="1"/>
        <v>C</v>
      </c>
      <c r="AK46" s="54"/>
      <c r="AW46" s="72"/>
      <c r="AX46" s="72"/>
    </row>
    <row r="47" spans="1:50" x14ac:dyDescent="0.25">
      <c r="A47" s="50">
        <v>46</v>
      </c>
      <c r="B47" t="s">
        <v>53</v>
      </c>
      <c r="C47" t="s">
        <v>274</v>
      </c>
      <c r="D47" s="40">
        <v>1914</v>
      </c>
      <c r="E47" t="s">
        <v>275</v>
      </c>
      <c r="F47">
        <v>900766</v>
      </c>
      <c r="G47" t="s">
        <v>55</v>
      </c>
      <c r="H47" t="s">
        <v>276</v>
      </c>
      <c r="I47" s="40" t="s">
        <v>13</v>
      </c>
      <c r="J47" s="40" t="s">
        <v>60</v>
      </c>
      <c r="K47" s="40" t="s">
        <v>271</v>
      </c>
      <c r="L47" s="40" t="s">
        <v>244</v>
      </c>
      <c r="M47" s="40" t="s">
        <v>233</v>
      </c>
      <c r="N47" s="40" t="s">
        <v>18</v>
      </c>
      <c r="O47">
        <v>75</v>
      </c>
      <c r="P47" s="59">
        <f>IF(NOT(ISBLANK(I48)),paramètres!$C$8*ABS(CODE(N47)-CODE(I48)),0)</f>
        <v>75</v>
      </c>
      <c r="Q47" s="75"/>
      <c r="X47" t="str">
        <f ca="1"/>
        <v>SMC3</v>
      </c>
      <c r="Y47" t="str">
        <f ca="1"/>
        <v>TO-0184240-FP-SMC3B-CFP-1914</v>
      </c>
      <c r="Z47">
        <f ca="1"/>
        <v>1914</v>
      </c>
      <c r="AA47" t="str">
        <f ca="1"/>
        <v>O-01953651</v>
      </c>
      <c r="AB47">
        <f ca="1"/>
        <v>900766</v>
      </c>
      <c r="AC47" t="str">
        <f ca="1"/>
        <v>STABILISATEUR BLANC POUR GRAVIERS</v>
      </c>
      <c r="AD47" t="str">
        <f ca="1"/>
        <v>B01G2712</v>
      </c>
      <c r="AE47" t="str">
        <f ca="1"/>
        <v>B</v>
      </c>
      <c r="AF47" t="str">
        <f ca="1"/>
        <v>Created</v>
      </c>
      <c r="AG47" t="str">
        <f ca="1"/>
        <v>TO-0184240</v>
      </c>
      <c r="AH47" t="str">
        <f ca="1"/>
        <v>Mar 19 2019</v>
      </c>
      <c r="AI47" t="str">
        <f ca="1"/>
        <v xml:space="preserve">  1:30PM</v>
      </c>
      <c r="AJ47" t="str">
        <f ca="1"/>
        <v>G</v>
      </c>
      <c r="AK47" s="54"/>
      <c r="AW47" s="40"/>
      <c r="AX47" s="72"/>
    </row>
    <row r="48" spans="1:50" x14ac:dyDescent="0.25">
      <c r="A48" s="50">
        <v>47</v>
      </c>
      <c r="B48" t="s">
        <v>53</v>
      </c>
      <c r="C48" t="s">
        <v>274</v>
      </c>
      <c r="D48" s="40">
        <v>1914</v>
      </c>
      <c r="E48" t="s">
        <v>275</v>
      </c>
      <c r="F48">
        <v>900766</v>
      </c>
      <c r="G48" t="s">
        <v>55</v>
      </c>
      <c r="H48" t="s">
        <v>277</v>
      </c>
      <c r="I48" s="40" t="s">
        <v>13</v>
      </c>
      <c r="J48" s="40" t="s">
        <v>60</v>
      </c>
      <c r="K48" s="40" t="s">
        <v>271</v>
      </c>
      <c r="L48" s="40" t="s">
        <v>244</v>
      </c>
      <c r="M48" s="40" t="s">
        <v>233</v>
      </c>
      <c r="N48" s="40" t="s">
        <v>18</v>
      </c>
      <c r="O48">
        <v>15</v>
      </c>
      <c r="P48" s="59">
        <f>IF(NOT(ISBLANK(I49)),paramètres!$C$8*ABS(CODE(N48)-CODE(I49)),0)</f>
        <v>15</v>
      </c>
      <c r="Q48" s="75"/>
      <c r="X48" t="str">
        <f ca="1"/>
        <v>SMC3</v>
      </c>
      <c r="Y48" t="str">
        <f ca="1"/>
        <v>TO-0184240-FP-SMC3B-CFP-1914</v>
      </c>
      <c r="Z48">
        <f ca="1"/>
        <v>1914</v>
      </c>
      <c r="AA48" t="str">
        <f ca="1"/>
        <v>O-01953651</v>
      </c>
      <c r="AB48">
        <f ca="1"/>
        <v>900766</v>
      </c>
      <c r="AC48" t="str">
        <f ca="1"/>
        <v>STABILISATEUR BLANC POUR GRAVIERS</v>
      </c>
      <c r="AD48" t="str">
        <f ca="1"/>
        <v>B01G0812</v>
      </c>
      <c r="AE48" t="str">
        <f ca="1"/>
        <v>B</v>
      </c>
      <c r="AF48" t="str">
        <f ca="1"/>
        <v>Created</v>
      </c>
      <c r="AG48" t="str">
        <f ca="1"/>
        <v>TO-0184240</v>
      </c>
      <c r="AH48" t="str">
        <f ca="1"/>
        <v>Mar 19 2019</v>
      </c>
      <c r="AI48" t="str">
        <f ca="1"/>
        <v xml:space="preserve">  1:30PM</v>
      </c>
      <c r="AJ48" t="str">
        <f ca="1"/>
        <v>G</v>
      </c>
      <c r="AK48" s="54"/>
      <c r="AW48" s="40"/>
      <c r="AX48" s="72"/>
    </row>
    <row r="49" spans="1:50" x14ac:dyDescent="0.25">
      <c r="A49" s="50">
        <v>48</v>
      </c>
      <c r="B49" t="s">
        <v>53</v>
      </c>
      <c r="C49" t="s">
        <v>477</v>
      </c>
      <c r="D49" s="40">
        <v>1900</v>
      </c>
      <c r="E49" t="s">
        <v>425</v>
      </c>
      <c r="F49">
        <v>120501</v>
      </c>
      <c r="G49" t="s">
        <v>478</v>
      </c>
      <c r="H49" t="s">
        <v>479</v>
      </c>
      <c r="I49" s="40" t="s">
        <v>19</v>
      </c>
      <c r="J49" s="40" t="s">
        <v>60</v>
      </c>
      <c r="K49" s="40" t="s">
        <v>296</v>
      </c>
      <c r="L49" s="40" t="s">
        <v>244</v>
      </c>
      <c r="M49" s="40" t="s">
        <v>234</v>
      </c>
      <c r="N49" s="40" t="s">
        <v>17</v>
      </c>
      <c r="O49">
        <v>15</v>
      </c>
      <c r="P49" s="59">
        <f>IF(NOT(ISBLANK(I50)),paramètres!$C$8*ABS(CODE(N49)-CODE(I50)),0)</f>
        <v>15</v>
      </c>
      <c r="Q49" s="75"/>
      <c r="X49" t="str">
        <f ca="1"/>
        <v>SMC3</v>
      </c>
      <c r="Y49" t="str">
        <f ca="1"/>
        <v>TO-0184105-FP-SMC3H-CFP-1900</v>
      </c>
      <c r="Z49">
        <f ca="1"/>
        <v>1900</v>
      </c>
      <c r="AA49" t="str">
        <f ca="1"/>
        <v>O-01956874</v>
      </c>
      <c r="AB49">
        <f ca="1"/>
        <v>120501</v>
      </c>
      <c r="AC49" t="str">
        <f ca="1"/>
        <v>CONTENEUR DECH MENAGERS+COUVERCLE 1</v>
      </c>
      <c r="AD49" t="str">
        <f ca="1"/>
        <v>H01G0721</v>
      </c>
      <c r="AE49" t="str">
        <f ca="1"/>
        <v>H</v>
      </c>
      <c r="AF49" t="str">
        <f ca="1"/>
        <v>Created</v>
      </c>
      <c r="AG49" t="str">
        <f ca="1"/>
        <v>TO-0184105</v>
      </c>
      <c r="AH49" t="str">
        <f ca="1"/>
        <v>Mar 19 2019</v>
      </c>
      <c r="AI49" t="str">
        <f ca="1"/>
        <v xml:space="preserve">  3:00PM</v>
      </c>
      <c r="AJ49" t="str">
        <f ca="1"/>
        <v>F</v>
      </c>
      <c r="AK49" s="54"/>
      <c r="AW49" s="40"/>
      <c r="AX49" s="72"/>
    </row>
    <row r="50" spans="1:50" x14ac:dyDescent="0.25">
      <c r="A50" s="50">
        <v>49</v>
      </c>
      <c r="B50" t="s">
        <v>53</v>
      </c>
      <c r="C50" t="s">
        <v>420</v>
      </c>
      <c r="D50" s="40">
        <v>1785</v>
      </c>
      <c r="E50" t="s">
        <v>421</v>
      </c>
      <c r="F50">
        <v>800679</v>
      </c>
      <c r="G50" t="s">
        <v>422</v>
      </c>
      <c r="H50" t="s">
        <v>423</v>
      </c>
      <c r="I50" s="40" t="s">
        <v>16</v>
      </c>
      <c r="J50" s="40" t="s">
        <v>60</v>
      </c>
      <c r="K50" s="40" t="s">
        <v>351</v>
      </c>
      <c r="L50" s="40" t="s">
        <v>244</v>
      </c>
      <c r="M50" s="40" t="s">
        <v>352</v>
      </c>
      <c r="N50" s="40" t="s">
        <v>17</v>
      </c>
      <c r="O50">
        <v>60</v>
      </c>
      <c r="P50" s="59">
        <f>IF(NOT(ISBLANK(I51)),paramètres!$C$8*ABS(CODE(N50)-CODE(I51)),0)</f>
        <v>60</v>
      </c>
      <c r="Q50" s="75"/>
      <c r="X50" t="str">
        <f ca="1"/>
        <v>SMC3</v>
      </c>
      <c r="Y50" t="str">
        <f ca="1"/>
        <v>TO-0184102-FP-SMC3-R80-1785</v>
      </c>
      <c r="Z50">
        <f ca="1"/>
        <v>1785</v>
      </c>
      <c r="AA50" t="str">
        <f ca="1"/>
        <v>O-01956998</v>
      </c>
      <c r="AB50">
        <f ca="1"/>
        <v>800679</v>
      </c>
      <c r="AC50" t="str">
        <f ca="1"/>
        <v>PANNEAU RAYONNANT DILLAM 500W</v>
      </c>
      <c r="AD50" t="str">
        <f ca="1"/>
        <v>E01H3643</v>
      </c>
      <c r="AE50" t="str">
        <f ca="1"/>
        <v>E</v>
      </c>
      <c r="AF50" t="str">
        <f ca="1"/>
        <v>Created</v>
      </c>
      <c r="AG50" t="str">
        <f ca="1"/>
        <v>TO-0184102</v>
      </c>
      <c r="AH50" t="str">
        <f ca="1"/>
        <v>Mar 19 2019</v>
      </c>
      <c r="AI50" t="str">
        <f ca="1"/>
        <v xml:space="preserve">  6:30PM</v>
      </c>
      <c r="AJ50" t="str">
        <f ca="1"/>
        <v>F</v>
      </c>
      <c r="AK50" s="54"/>
      <c r="AW50" s="40"/>
      <c r="AX50" s="72"/>
    </row>
    <row r="51" spans="1:50" x14ac:dyDescent="0.25">
      <c r="A51" s="50">
        <v>50</v>
      </c>
      <c r="B51" t="s">
        <v>53</v>
      </c>
      <c r="C51" t="s">
        <v>274</v>
      </c>
      <c r="D51" s="40">
        <v>1914</v>
      </c>
      <c r="E51" t="s">
        <v>275</v>
      </c>
      <c r="F51">
        <v>900766</v>
      </c>
      <c r="G51" t="s">
        <v>55</v>
      </c>
      <c r="H51" t="s">
        <v>278</v>
      </c>
      <c r="I51" s="40" t="s">
        <v>13</v>
      </c>
      <c r="J51" s="40" t="s">
        <v>60</v>
      </c>
      <c r="K51" s="40" t="s">
        <v>271</v>
      </c>
      <c r="L51" s="40" t="s">
        <v>244</v>
      </c>
      <c r="M51" s="40" t="s">
        <v>233</v>
      </c>
      <c r="N51" s="40" t="s">
        <v>18</v>
      </c>
      <c r="O51">
        <v>75</v>
      </c>
      <c r="P51" s="59">
        <f>IF(NOT(ISBLANK(I52)),paramètres!$C$8*ABS(CODE(N51)-CODE(I52)),0)</f>
        <v>75</v>
      </c>
      <c r="Q51" s="75"/>
      <c r="X51" t="str">
        <f ca="1"/>
        <v>SMC3</v>
      </c>
      <c r="Y51" t="str">
        <f ca="1"/>
        <v>TO-0184240-FP-SMC3B-CFP-1914</v>
      </c>
      <c r="Z51">
        <f ca="1"/>
        <v>1914</v>
      </c>
      <c r="AA51" t="str">
        <f ca="1"/>
        <v>O-01953651</v>
      </c>
      <c r="AB51">
        <f ca="1"/>
        <v>900766</v>
      </c>
      <c r="AC51" t="str">
        <f ca="1"/>
        <v>STABILISATEUR BLANC POUR GRAVIERS</v>
      </c>
      <c r="AD51" t="str">
        <f ca="1"/>
        <v>B01G3712</v>
      </c>
      <c r="AE51" t="str">
        <f ca="1"/>
        <v>B</v>
      </c>
      <c r="AF51" t="str">
        <f ca="1"/>
        <v>Created</v>
      </c>
      <c r="AG51" t="str">
        <f ca="1"/>
        <v>TO-0184240</v>
      </c>
      <c r="AH51" t="str">
        <f ca="1"/>
        <v>Mar 19 2019</v>
      </c>
      <c r="AI51" t="str">
        <f ca="1"/>
        <v xml:space="preserve">  1:30PM</v>
      </c>
      <c r="AJ51" t="str">
        <f ca="1"/>
        <v>G</v>
      </c>
      <c r="AK51" s="54"/>
      <c r="AW51" s="40"/>
      <c r="AX51" s="72"/>
    </row>
    <row r="52" spans="1:50" x14ac:dyDescent="0.25">
      <c r="A52" s="50">
        <v>51</v>
      </c>
      <c r="B52" t="s">
        <v>53</v>
      </c>
      <c r="C52" t="s">
        <v>279</v>
      </c>
      <c r="D52" s="40">
        <v>1903</v>
      </c>
      <c r="E52" t="s">
        <v>280</v>
      </c>
      <c r="F52">
        <v>103070</v>
      </c>
      <c r="G52" t="s">
        <v>62</v>
      </c>
      <c r="H52" t="s">
        <v>63</v>
      </c>
      <c r="I52" s="40" t="s">
        <v>13</v>
      </c>
      <c r="J52" s="40" t="s">
        <v>60</v>
      </c>
      <c r="K52" s="40" t="s">
        <v>281</v>
      </c>
      <c r="L52" s="40" t="s">
        <v>244</v>
      </c>
      <c r="M52" s="40" t="s">
        <v>233</v>
      </c>
      <c r="N52" s="40" t="s">
        <v>18</v>
      </c>
      <c r="O52">
        <v>0</v>
      </c>
      <c r="P52" s="59">
        <f>IF(NOT(ISBLANK(I53)),paramètres!$C$8*ABS(CODE(N52)-CODE(I53)),0)</f>
        <v>0</v>
      </c>
      <c r="Q52" s="75"/>
      <c r="X52" t="str">
        <f ca="1"/>
        <v>SMC3</v>
      </c>
      <c r="Y52" t="str">
        <f ca="1"/>
        <v>TO-0184107-FP-MASSE-R10-1903</v>
      </c>
      <c r="Z52">
        <f ca="1"/>
        <v>1903</v>
      </c>
      <c r="AA52" t="str">
        <f ca="1"/>
        <v>O-01957163</v>
      </c>
      <c r="AB52">
        <f ca="1"/>
        <v>103070</v>
      </c>
      <c r="AC52" t="str">
        <f ca="1"/>
        <v>ETAGERE BOIS/METAL 140X70X30</v>
      </c>
      <c r="AD52" t="str">
        <f ca="1"/>
        <v>B01A039</v>
      </c>
      <c r="AE52" t="str">
        <f ca="1"/>
        <v>B</v>
      </c>
      <c r="AF52" t="str">
        <f ca="1"/>
        <v>Created</v>
      </c>
      <c r="AG52" t="str">
        <f ca="1"/>
        <v>TO-0184107</v>
      </c>
      <c r="AH52" t="str">
        <f ca="1"/>
        <v>Mar 19 2019</v>
      </c>
      <c r="AI52" t="str">
        <f ca="1"/>
        <v xml:space="preserve">  1:30PM</v>
      </c>
      <c r="AJ52" t="str">
        <f ca="1"/>
        <v>G</v>
      </c>
      <c r="AK52" s="54"/>
      <c r="AW52" s="40"/>
      <c r="AX52" s="72"/>
    </row>
    <row r="53" spans="1:50" x14ac:dyDescent="0.25">
      <c r="A53" s="50">
        <v>52</v>
      </c>
      <c r="B53" t="s">
        <v>53</v>
      </c>
      <c r="C53" t="s">
        <v>365</v>
      </c>
      <c r="D53" s="40">
        <v>1785</v>
      </c>
      <c r="E53" t="s">
        <v>366</v>
      </c>
      <c r="F53">
        <v>545658</v>
      </c>
      <c r="G53" t="s">
        <v>450</v>
      </c>
      <c r="H53" t="s">
        <v>451</v>
      </c>
      <c r="I53" s="40" t="s">
        <v>18</v>
      </c>
      <c r="J53" s="40" t="s">
        <v>60</v>
      </c>
      <c r="K53" s="40" t="s">
        <v>351</v>
      </c>
      <c r="L53" s="40" t="s">
        <v>244</v>
      </c>
      <c r="M53" s="40" t="s">
        <v>352</v>
      </c>
      <c r="N53" s="40" t="s">
        <v>17</v>
      </c>
      <c r="O53">
        <v>15</v>
      </c>
      <c r="P53" s="59">
        <f>IF(NOT(ISBLANK(I54)),paramètres!$C$8*ABS(CODE(N53)-CODE(I54)),0)</f>
        <v>15</v>
      </c>
      <c r="Q53" s="75"/>
      <c r="X53" t="str">
        <f ca="1"/>
        <v>SMC3</v>
      </c>
      <c r="Y53" t="str">
        <f ca="1"/>
        <v>TO-0184102-FP-SMC3-R45-1785</v>
      </c>
      <c r="Z53">
        <f ca="1"/>
        <v>1785</v>
      </c>
      <c r="AA53" t="str">
        <f ca="1"/>
        <v>O-01957145</v>
      </c>
      <c r="AB53">
        <f ca="1"/>
        <v>545658</v>
      </c>
      <c r="AC53" t="str">
        <f ca="1"/>
        <v>POMME DE TETE RONDE</v>
      </c>
      <c r="AD53" t="str">
        <f ca="1"/>
        <v>G01D0343</v>
      </c>
      <c r="AE53" t="str">
        <f ca="1"/>
        <v>G</v>
      </c>
      <c r="AF53" t="str">
        <f ca="1"/>
        <v>Created</v>
      </c>
      <c r="AG53" t="str">
        <f ca="1"/>
        <v>TO-0184102</v>
      </c>
      <c r="AH53" t="str">
        <f ca="1"/>
        <v>Mar 19 2019</v>
      </c>
      <c r="AI53" t="str">
        <f ca="1"/>
        <v xml:space="preserve">  6:30PM</v>
      </c>
      <c r="AJ53" t="str">
        <f ca="1"/>
        <v>F</v>
      </c>
      <c r="AK53" s="54"/>
      <c r="AW53" s="40"/>
      <c r="AX53" s="72"/>
    </row>
    <row r="54" spans="1:50" x14ac:dyDescent="0.25">
      <c r="A54" s="50">
        <v>53</v>
      </c>
      <c r="B54" t="s">
        <v>53</v>
      </c>
      <c r="C54" t="s">
        <v>406</v>
      </c>
      <c r="D54" s="40">
        <v>1900</v>
      </c>
      <c r="E54" t="s">
        <v>407</v>
      </c>
      <c r="F54">
        <v>819993</v>
      </c>
      <c r="G54" t="s">
        <v>408</v>
      </c>
      <c r="H54" t="s">
        <v>409</v>
      </c>
      <c r="I54" s="40" t="s">
        <v>16</v>
      </c>
      <c r="J54" s="40" t="s">
        <v>60</v>
      </c>
      <c r="K54" s="40" t="s">
        <v>296</v>
      </c>
      <c r="L54" s="40" t="s">
        <v>244</v>
      </c>
      <c r="M54" s="40" t="s">
        <v>234</v>
      </c>
      <c r="N54" s="40" t="s">
        <v>17</v>
      </c>
      <c r="O54">
        <v>15</v>
      </c>
      <c r="P54" s="59">
        <f>IF(NOT(ISBLANK(I55)),paramètres!$C$8*ABS(CODE(N54)-CODE(I55)),0)</f>
        <v>15</v>
      </c>
      <c r="Q54" s="75"/>
      <c r="X54" t="str">
        <f ca="1"/>
        <v>SMC3</v>
      </c>
      <c r="Y54" t="str">
        <f ca="1"/>
        <v>TO-0184105-FP-SMC3E-R80-1900</v>
      </c>
      <c r="Z54">
        <f ca="1"/>
        <v>1900</v>
      </c>
      <c r="AA54" t="str">
        <f ca="1"/>
        <v>O-01952088</v>
      </c>
      <c r="AB54">
        <f ca="1"/>
        <v>819993</v>
      </c>
      <c r="AC54" t="str">
        <f ca="1"/>
        <v>4M READYCLIM 1/4 3/8 + MISE EN SERV</v>
      </c>
      <c r="AD54" t="str">
        <f ca="1"/>
        <v>E01G1743</v>
      </c>
      <c r="AE54" t="str">
        <f ca="1"/>
        <v>E</v>
      </c>
      <c r="AF54" t="str">
        <f ca="1"/>
        <v>Created</v>
      </c>
      <c r="AG54" t="str">
        <f ca="1"/>
        <v>TO-0184105</v>
      </c>
      <c r="AH54" t="str">
        <f ca="1"/>
        <v>Mar 19 2019</v>
      </c>
      <c r="AI54" t="str">
        <f ca="1"/>
        <v xml:space="preserve">  3:00PM</v>
      </c>
      <c r="AJ54" t="str">
        <f ca="1"/>
        <v>F</v>
      </c>
      <c r="AK54" s="54"/>
      <c r="AW54" s="40"/>
      <c r="AX54" s="72"/>
    </row>
    <row r="55" spans="1:50" x14ac:dyDescent="0.25">
      <c r="A55" s="50">
        <v>54</v>
      </c>
      <c r="B55" t="s">
        <v>53</v>
      </c>
      <c r="C55" t="s">
        <v>398</v>
      </c>
      <c r="D55" s="40">
        <v>1733</v>
      </c>
      <c r="E55" t="s">
        <v>399</v>
      </c>
      <c r="F55">
        <v>250672</v>
      </c>
      <c r="G55" t="s">
        <v>68</v>
      </c>
      <c r="H55" t="s">
        <v>400</v>
      </c>
      <c r="I55" s="40" t="s">
        <v>16</v>
      </c>
      <c r="J55" s="40" t="s">
        <v>60</v>
      </c>
      <c r="K55" s="40" t="s">
        <v>258</v>
      </c>
      <c r="L55" s="40" t="s">
        <v>244</v>
      </c>
      <c r="M55" s="40" t="s">
        <v>232</v>
      </c>
      <c r="N55" s="40" t="s">
        <v>18</v>
      </c>
      <c r="O55">
        <v>0</v>
      </c>
      <c r="P55" s="59">
        <f>IF(NOT(ISBLANK(I56)),paramètres!$C$8*ABS(CODE(N55)-CODE(I56)),0)</f>
        <v>0</v>
      </c>
      <c r="Q55" s="75"/>
      <c r="X55" t="str">
        <f ca="1"/>
        <v>SMC3</v>
      </c>
      <c r="Y55" t="str">
        <f ca="1"/>
        <v>TO-0184259-FP-SMC3E-R20-1733</v>
      </c>
      <c r="Z55">
        <f ca="1"/>
        <v>1733</v>
      </c>
      <c r="AA55" t="str">
        <f ca="1"/>
        <v>O-01955036</v>
      </c>
      <c r="AB55">
        <f ca="1"/>
        <v>250672</v>
      </c>
      <c r="AC55" t="str">
        <f ca="1"/>
        <v>PULVERISATEUR 5L</v>
      </c>
      <c r="AD55" t="str">
        <f ca="1"/>
        <v>E01G2632</v>
      </c>
      <c r="AE55" t="str">
        <f ca="1"/>
        <v>E</v>
      </c>
      <c r="AF55" t="str">
        <f ca="1"/>
        <v>Created</v>
      </c>
      <c r="AG55" t="str">
        <f ca="1"/>
        <v>TO-0184259</v>
      </c>
      <c r="AH55" t="str">
        <f ca="1"/>
        <v>Mar 19 2019</v>
      </c>
      <c r="AI55" t="str">
        <f ca="1"/>
        <v xml:space="preserve"> 12:30PM</v>
      </c>
      <c r="AJ55" t="str">
        <f ca="1"/>
        <v>G</v>
      </c>
      <c r="AK55" s="54"/>
      <c r="AW55" s="40"/>
      <c r="AX55" s="72"/>
    </row>
    <row r="56" spans="1:50" x14ac:dyDescent="0.25">
      <c r="A56" s="50">
        <v>55</v>
      </c>
      <c r="B56" t="s">
        <v>53</v>
      </c>
      <c r="C56" t="s">
        <v>439</v>
      </c>
      <c r="D56" s="40">
        <v>1907</v>
      </c>
      <c r="E56" t="s">
        <v>440</v>
      </c>
      <c r="F56">
        <v>900752</v>
      </c>
      <c r="G56" t="s">
        <v>424</v>
      </c>
      <c r="H56" t="s">
        <v>441</v>
      </c>
      <c r="I56" s="40" t="s">
        <v>18</v>
      </c>
      <c r="J56" s="40" t="s">
        <v>60</v>
      </c>
      <c r="K56" s="40" t="s">
        <v>340</v>
      </c>
      <c r="L56" s="40" t="s">
        <v>244</v>
      </c>
      <c r="M56" s="40" t="s">
        <v>331</v>
      </c>
      <c r="N56" s="40" t="s">
        <v>15</v>
      </c>
      <c r="O56">
        <v>30</v>
      </c>
      <c r="P56" s="59">
        <f>IF(NOT(ISBLANK(I57)),paramètres!$C$8*ABS(CODE(N56)-CODE(I57)),0)</f>
        <v>30</v>
      </c>
      <c r="Q56" s="75"/>
      <c r="X56" t="str">
        <f ca="1"/>
        <v>SMC3</v>
      </c>
      <c r="Y56" t="str">
        <f ca="1"/>
        <v>TO-0184242-FP-SMC3G-CFP-1907</v>
      </c>
      <c r="Z56">
        <f ca="1"/>
        <v>1907</v>
      </c>
      <c r="AA56" t="str">
        <f ca="1"/>
        <v>O-01950896</v>
      </c>
      <c r="AB56">
        <f ca="1"/>
        <v>900752</v>
      </c>
      <c r="AC56" t="str">
        <f ca="1"/>
        <v>CANISSE BAMBOU1,2X3M</v>
      </c>
      <c r="AD56" t="str">
        <f ca="1"/>
        <v>G01B4431</v>
      </c>
      <c r="AE56" t="str">
        <f ca="1"/>
        <v>G</v>
      </c>
      <c r="AF56" t="str">
        <f ca="1"/>
        <v>Created</v>
      </c>
      <c r="AG56" t="str">
        <f ca="1"/>
        <v>TO-0184242</v>
      </c>
      <c r="AH56" t="str">
        <f ca="1"/>
        <v>Mar 19 2019</v>
      </c>
      <c r="AI56" t="str">
        <f ca="1"/>
        <v xml:space="preserve">  5:30PM</v>
      </c>
      <c r="AJ56" t="str">
        <f ca="1"/>
        <v>D</v>
      </c>
      <c r="AK56" s="54"/>
      <c r="AW56" s="40"/>
      <c r="AX56" s="72"/>
    </row>
    <row r="57" spans="1:50" x14ac:dyDescent="0.25">
      <c r="A57" s="50">
        <v>56</v>
      </c>
      <c r="B57" t="s">
        <v>53</v>
      </c>
      <c r="C57" t="s">
        <v>259</v>
      </c>
      <c r="D57" s="40">
        <v>1704</v>
      </c>
      <c r="E57" t="s">
        <v>260</v>
      </c>
      <c r="F57">
        <v>900573</v>
      </c>
      <c r="G57" t="s">
        <v>241</v>
      </c>
      <c r="H57" t="s">
        <v>242</v>
      </c>
      <c r="I57" s="40" t="s">
        <v>13</v>
      </c>
      <c r="J57" s="40" t="s">
        <v>60</v>
      </c>
      <c r="K57" s="40" t="s">
        <v>261</v>
      </c>
      <c r="L57" s="40" t="s">
        <v>244</v>
      </c>
      <c r="M57" s="40" t="s">
        <v>232</v>
      </c>
      <c r="N57" s="40" t="s">
        <v>19</v>
      </c>
      <c r="O57">
        <v>0</v>
      </c>
      <c r="P57" s="59">
        <f>IF(NOT(ISBLANK(I58)),paramètres!$C$8*ABS(CODE(N57)-CODE(I58)),0)</f>
        <v>0</v>
      </c>
      <c r="Q57" s="75"/>
      <c r="X57" t="str">
        <f ca="1"/>
        <v>SMC3</v>
      </c>
      <c r="Y57" t="str">
        <f ca="1"/>
        <v>TO-0184380-14 81903-FP-MASSE-CFP-1704</v>
      </c>
      <c r="Z57">
        <f ca="1"/>
        <v>1704</v>
      </c>
      <c r="AA57" t="str">
        <f ca="1"/>
        <v>O-01957492</v>
      </c>
      <c r="AB57">
        <f ca="1"/>
        <v>900573</v>
      </c>
      <c r="AC57" t="str">
        <f ca="1"/>
        <v>SUPPORT PLANTER POUR POT BOIS 90X90</v>
      </c>
      <c r="AD57" t="str">
        <f ca="1"/>
        <v>B01B096</v>
      </c>
      <c r="AE57" t="str">
        <f ca="1"/>
        <v>B</v>
      </c>
      <c r="AF57" t="str">
        <f ca="1"/>
        <v>Created</v>
      </c>
      <c r="AG57" t="str">
        <f ca="1"/>
        <v>TO-0184380</v>
      </c>
      <c r="AH57" t="str">
        <f ca="1"/>
        <v>Mar 19 2019</v>
      </c>
      <c r="AI57" t="str">
        <f ca="1"/>
        <v xml:space="preserve"> 12:30PM</v>
      </c>
      <c r="AJ57" t="str">
        <f ca="1"/>
        <v>H</v>
      </c>
      <c r="AK57" s="54"/>
      <c r="AW57" s="72"/>
      <c r="AX57" s="72"/>
    </row>
    <row r="58" spans="1:50" x14ac:dyDescent="0.25">
      <c r="A58" s="50">
        <v>57</v>
      </c>
      <c r="B58" t="s">
        <v>53</v>
      </c>
      <c r="C58" t="s">
        <v>468</v>
      </c>
      <c r="D58" s="40">
        <v>1756</v>
      </c>
      <c r="E58" t="s">
        <v>469</v>
      </c>
      <c r="F58">
        <v>900780</v>
      </c>
      <c r="G58" t="s">
        <v>444</v>
      </c>
      <c r="H58" t="s">
        <v>475</v>
      </c>
      <c r="I58" s="40" t="s">
        <v>19</v>
      </c>
      <c r="J58" s="40" t="s">
        <v>60</v>
      </c>
      <c r="K58" s="40" t="s">
        <v>291</v>
      </c>
      <c r="L58" s="40" t="s">
        <v>244</v>
      </c>
      <c r="M58" s="40" t="s">
        <v>234</v>
      </c>
      <c r="N58" s="40" t="s">
        <v>19</v>
      </c>
      <c r="O58">
        <v>0</v>
      </c>
      <c r="P58" s="59">
        <f>IF(NOT(ISBLANK(I59)),paramètres!$C$8*ABS(CODE(N58)-CODE(I59)),0)</f>
        <v>0</v>
      </c>
      <c r="Q58" s="75"/>
      <c r="X58" t="str">
        <f ca="1"/>
        <v>SMC3</v>
      </c>
      <c r="Y58" t="str">
        <f ca="1"/>
        <v>TO-0184096-FP-SMC3H-R69-1756</v>
      </c>
      <c r="Z58">
        <f ca="1"/>
        <v>1756</v>
      </c>
      <c r="AA58" t="str">
        <f ca="1"/>
        <v>O-01950389</v>
      </c>
      <c r="AB58">
        <f ca="1"/>
        <v>900780</v>
      </c>
      <c r="AC58" t="str">
        <f ca="1"/>
        <v>BBQ CHARBON ZELFO</v>
      </c>
      <c r="AD58" t="str">
        <f ca="1"/>
        <v>H01G2441</v>
      </c>
      <c r="AE58" t="str">
        <f ca="1"/>
        <v>H</v>
      </c>
      <c r="AF58" t="str">
        <f ca="1"/>
        <v>Created</v>
      </c>
      <c r="AG58" t="str">
        <f ca="1"/>
        <v>TO-0184096</v>
      </c>
      <c r="AH58" t="str">
        <f ca="1"/>
        <v>Mar 19 2019</v>
      </c>
      <c r="AI58" t="str">
        <f ca="1"/>
        <v xml:space="preserve">  3:00PM</v>
      </c>
      <c r="AJ58" t="str">
        <f ca="1"/>
        <v>H</v>
      </c>
      <c r="AK58" s="54"/>
      <c r="AW58" s="40"/>
      <c r="AX58" s="72"/>
    </row>
    <row r="59" spans="1:50" x14ac:dyDescent="0.25">
      <c r="A59" s="50">
        <v>58</v>
      </c>
      <c r="B59" t="s">
        <v>53</v>
      </c>
      <c r="C59" t="s">
        <v>468</v>
      </c>
      <c r="D59" s="40">
        <v>1756</v>
      </c>
      <c r="E59" t="s">
        <v>469</v>
      </c>
      <c r="F59">
        <v>900780</v>
      </c>
      <c r="G59" t="s">
        <v>444</v>
      </c>
      <c r="H59" t="s">
        <v>476</v>
      </c>
      <c r="I59" s="40" t="s">
        <v>19</v>
      </c>
      <c r="J59" s="40" t="s">
        <v>60</v>
      </c>
      <c r="K59" s="40" t="s">
        <v>291</v>
      </c>
      <c r="L59" s="40" t="s">
        <v>244</v>
      </c>
      <c r="M59" s="40" t="s">
        <v>234</v>
      </c>
      <c r="N59" s="40" t="s">
        <v>19</v>
      </c>
      <c r="O59">
        <v>0</v>
      </c>
      <c r="P59" s="59">
        <f>IF(NOT(ISBLANK(I60)),paramètres!$C$8*ABS(CODE(N59)-CODE(I60)),0)</f>
        <v>0</v>
      </c>
      <c r="Q59" s="75"/>
      <c r="X59" t="str">
        <f ca="1"/>
        <v>SMC3</v>
      </c>
      <c r="Y59" t="str">
        <f ca="1"/>
        <v>TO-0184096-FP-SMC3H-R69-1756</v>
      </c>
      <c r="Z59">
        <f ca="1"/>
        <v>1756</v>
      </c>
      <c r="AA59" t="str">
        <f ca="1"/>
        <v>O-01950389</v>
      </c>
      <c r="AB59">
        <f ca="1"/>
        <v>900780</v>
      </c>
      <c r="AC59" t="str">
        <f ca="1"/>
        <v>BBQ CHARBON ZELFO</v>
      </c>
      <c r="AD59" t="str">
        <f ca="1"/>
        <v>H01G0443</v>
      </c>
      <c r="AE59" t="str">
        <f ca="1"/>
        <v>H</v>
      </c>
      <c r="AF59" t="str">
        <f ca="1"/>
        <v>Created</v>
      </c>
      <c r="AG59" t="str">
        <f ca="1"/>
        <v>TO-0184096</v>
      </c>
      <c r="AH59" t="str">
        <f ca="1"/>
        <v>Mar 19 2019</v>
      </c>
      <c r="AI59" t="str">
        <f ca="1"/>
        <v xml:space="preserve">  3:00PM</v>
      </c>
      <c r="AJ59" t="str">
        <f ca="1"/>
        <v>H</v>
      </c>
      <c r="AK59" s="54"/>
      <c r="AW59" s="40"/>
      <c r="AX59" s="72"/>
    </row>
    <row r="60" spans="1:50" x14ac:dyDescent="0.25">
      <c r="A60" s="50">
        <v>59</v>
      </c>
      <c r="B60" t="s">
        <v>53</v>
      </c>
      <c r="C60" t="s">
        <v>468</v>
      </c>
      <c r="D60" s="40">
        <v>1756</v>
      </c>
      <c r="E60" t="s">
        <v>469</v>
      </c>
      <c r="F60">
        <v>900780</v>
      </c>
      <c r="G60" t="s">
        <v>444</v>
      </c>
      <c r="H60" t="s">
        <v>473</v>
      </c>
      <c r="I60" s="40" t="s">
        <v>19</v>
      </c>
      <c r="J60" s="40" t="s">
        <v>60</v>
      </c>
      <c r="K60" s="40" t="s">
        <v>291</v>
      </c>
      <c r="L60" s="40" t="s">
        <v>244</v>
      </c>
      <c r="M60" s="40" t="s">
        <v>234</v>
      </c>
      <c r="N60" s="40" t="s">
        <v>19</v>
      </c>
      <c r="O60">
        <v>0</v>
      </c>
      <c r="P60" s="59">
        <f>IF(NOT(ISBLANK(I61)),paramètres!$C$8*ABS(CODE(N60)-CODE(I61)),0)</f>
        <v>0</v>
      </c>
      <c r="Q60" s="75"/>
      <c r="X60" t="str">
        <f ca="1"/>
        <v>SMC3</v>
      </c>
      <c r="Y60" t="str">
        <f ca="1"/>
        <v>TO-0184096-FP-SMC3H-R69-1756</v>
      </c>
      <c r="Z60">
        <f ca="1"/>
        <v>1756</v>
      </c>
      <c r="AA60" t="str">
        <f ca="1"/>
        <v>O-01950389</v>
      </c>
      <c r="AB60">
        <f ca="1"/>
        <v>900780</v>
      </c>
      <c r="AC60" t="str">
        <f ca="1"/>
        <v>BBQ CHARBON ZELFO</v>
      </c>
      <c r="AD60" t="str">
        <f ca="1"/>
        <v>H01D2643</v>
      </c>
      <c r="AE60" t="str">
        <f ca="1"/>
        <v>H</v>
      </c>
      <c r="AF60" t="str">
        <f ca="1"/>
        <v>Created</v>
      </c>
      <c r="AG60" t="str">
        <f ca="1"/>
        <v>TO-0184096</v>
      </c>
      <c r="AH60" t="str">
        <f ca="1"/>
        <v>Mar 19 2019</v>
      </c>
      <c r="AI60" t="str">
        <f ca="1"/>
        <v xml:space="preserve">  3:00PM</v>
      </c>
      <c r="AJ60" t="str">
        <f ca="1"/>
        <v>H</v>
      </c>
      <c r="AK60" s="54"/>
      <c r="AW60" s="40"/>
      <c r="AX60" s="72"/>
    </row>
    <row r="61" spans="1:50" x14ac:dyDescent="0.25">
      <c r="A61" s="50">
        <v>60</v>
      </c>
      <c r="B61" t="s">
        <v>53</v>
      </c>
      <c r="C61" t="s">
        <v>468</v>
      </c>
      <c r="D61" s="40">
        <v>1756</v>
      </c>
      <c r="E61" t="s">
        <v>469</v>
      </c>
      <c r="F61">
        <v>900780</v>
      </c>
      <c r="G61" t="s">
        <v>444</v>
      </c>
      <c r="H61" t="s">
        <v>474</v>
      </c>
      <c r="I61" s="40" t="s">
        <v>19</v>
      </c>
      <c r="J61" s="40" t="s">
        <v>60</v>
      </c>
      <c r="K61" s="40" t="s">
        <v>291</v>
      </c>
      <c r="L61" s="40" t="s">
        <v>244</v>
      </c>
      <c r="M61" s="40" t="s">
        <v>234</v>
      </c>
      <c r="N61" s="40" t="s">
        <v>19</v>
      </c>
      <c r="O61">
        <v>0</v>
      </c>
      <c r="P61" s="59">
        <f>IF(NOT(ISBLANK(I62)),paramètres!$C$8*ABS(CODE(N61)-CODE(I62)),0)</f>
        <v>0</v>
      </c>
      <c r="Q61" s="75"/>
      <c r="X61" t="str">
        <f ca="1"/>
        <v>SMC3</v>
      </c>
      <c r="Y61" t="str">
        <f ca="1"/>
        <v>TO-0184096-FP-SMC3H-R69-1756</v>
      </c>
      <c r="Z61">
        <f ca="1"/>
        <v>1756</v>
      </c>
      <c r="AA61" t="str">
        <f ca="1"/>
        <v>O-01950389</v>
      </c>
      <c r="AB61">
        <f ca="1"/>
        <v>900780</v>
      </c>
      <c r="AC61" t="str">
        <f ca="1"/>
        <v>BBQ CHARBON ZELFO</v>
      </c>
      <c r="AD61" t="str">
        <f ca="1"/>
        <v>H01D2542</v>
      </c>
      <c r="AE61" t="str">
        <f ca="1"/>
        <v>H</v>
      </c>
      <c r="AF61" t="str">
        <f ca="1"/>
        <v>Created</v>
      </c>
      <c r="AG61" t="str">
        <f ca="1"/>
        <v>TO-0184096</v>
      </c>
      <c r="AH61" t="str">
        <f ca="1"/>
        <v>Mar 19 2019</v>
      </c>
      <c r="AI61" t="str">
        <f ca="1"/>
        <v xml:space="preserve">  3:00PM</v>
      </c>
      <c r="AJ61" t="str">
        <f ca="1"/>
        <v>H</v>
      </c>
      <c r="AK61" s="54"/>
      <c r="AW61" s="40"/>
      <c r="AX61" s="72"/>
    </row>
    <row r="62" spans="1:50" x14ac:dyDescent="0.25">
      <c r="A62" s="50">
        <v>61</v>
      </c>
      <c r="B62" t="s">
        <v>53</v>
      </c>
      <c r="C62" t="s">
        <v>468</v>
      </c>
      <c r="D62" s="40">
        <v>1756</v>
      </c>
      <c r="E62" t="s">
        <v>469</v>
      </c>
      <c r="F62">
        <v>900780</v>
      </c>
      <c r="G62" t="s">
        <v>444</v>
      </c>
      <c r="H62" t="s">
        <v>471</v>
      </c>
      <c r="I62" s="40" t="s">
        <v>19</v>
      </c>
      <c r="J62" s="40" t="s">
        <v>60</v>
      </c>
      <c r="K62" s="40" t="s">
        <v>291</v>
      </c>
      <c r="L62" s="40" t="s">
        <v>244</v>
      </c>
      <c r="M62" s="40" t="s">
        <v>234</v>
      </c>
      <c r="N62" s="40" t="s">
        <v>19</v>
      </c>
      <c r="O62">
        <v>0</v>
      </c>
      <c r="P62" s="59">
        <f>IF(NOT(ISBLANK(I63)),paramètres!$C$8*ABS(CODE(N62)-CODE(I63)),0)</f>
        <v>0</v>
      </c>
      <c r="Q62" s="75"/>
      <c r="X62" t="str">
        <f ca="1"/>
        <v>SMC3</v>
      </c>
      <c r="Y62" t="str">
        <f ca="1"/>
        <v>TO-0184096-FP-SMC3H-R69-1756</v>
      </c>
      <c r="Z62">
        <f ca="1"/>
        <v>1756</v>
      </c>
      <c r="AA62" t="str">
        <f ca="1"/>
        <v>O-01950389</v>
      </c>
      <c r="AB62">
        <f ca="1"/>
        <v>900780</v>
      </c>
      <c r="AC62" t="str">
        <f ca="1"/>
        <v>BBQ CHARBON ZELFO</v>
      </c>
      <c r="AD62" t="str">
        <f ca="1"/>
        <v>H01G0343</v>
      </c>
      <c r="AE62" t="str">
        <f ca="1"/>
        <v>H</v>
      </c>
      <c r="AF62" t="str">
        <f ca="1"/>
        <v>Created</v>
      </c>
      <c r="AG62" t="str">
        <f ca="1"/>
        <v>TO-0184096</v>
      </c>
      <c r="AH62" t="str">
        <f ca="1"/>
        <v>Mar 19 2019</v>
      </c>
      <c r="AI62" t="str">
        <f ca="1"/>
        <v xml:space="preserve">  3:00PM</v>
      </c>
      <c r="AJ62" t="str">
        <f ca="1"/>
        <v>H</v>
      </c>
      <c r="AK62" s="54"/>
      <c r="AW62" s="40"/>
      <c r="AX62" s="72"/>
    </row>
    <row r="63" spans="1:50" x14ac:dyDescent="0.25">
      <c r="A63" s="50">
        <v>62</v>
      </c>
      <c r="B63" t="s">
        <v>53</v>
      </c>
      <c r="C63" t="s">
        <v>468</v>
      </c>
      <c r="D63" s="40">
        <v>1756</v>
      </c>
      <c r="E63" t="s">
        <v>469</v>
      </c>
      <c r="F63">
        <v>900780</v>
      </c>
      <c r="G63" t="s">
        <v>444</v>
      </c>
      <c r="H63" t="s">
        <v>472</v>
      </c>
      <c r="I63" s="40" t="s">
        <v>19</v>
      </c>
      <c r="J63" s="40" t="s">
        <v>60</v>
      </c>
      <c r="K63" s="40" t="s">
        <v>291</v>
      </c>
      <c r="L63" s="40" t="s">
        <v>244</v>
      </c>
      <c r="M63" s="40" t="s">
        <v>234</v>
      </c>
      <c r="N63" s="40" t="s">
        <v>19</v>
      </c>
      <c r="O63">
        <v>0</v>
      </c>
      <c r="P63" s="59">
        <f>IF(NOT(ISBLANK(I64)),paramètres!$C$8*ABS(CODE(N63)-CODE(I64)),0)</f>
        <v>0</v>
      </c>
      <c r="X63" t="str">
        <f ca="1"/>
        <v>SMC3</v>
      </c>
      <c r="Y63" t="str">
        <f ca="1"/>
        <v>TO-0184096-FP-SMC3H-R69-1756</v>
      </c>
      <c r="Z63">
        <f ca="1"/>
        <v>1756</v>
      </c>
      <c r="AA63" t="str">
        <f ca="1"/>
        <v>O-01950389</v>
      </c>
      <c r="AB63">
        <f ca="1"/>
        <v>900780</v>
      </c>
      <c r="AC63" t="str">
        <f ca="1"/>
        <v>BBQ CHARBON ZELFO</v>
      </c>
      <c r="AD63" t="str">
        <f ca="1"/>
        <v>H01D2843</v>
      </c>
      <c r="AE63" t="str">
        <f ca="1"/>
        <v>H</v>
      </c>
      <c r="AF63" t="str">
        <f ca="1"/>
        <v>Created</v>
      </c>
      <c r="AG63" t="str">
        <f ca="1"/>
        <v>TO-0184096</v>
      </c>
      <c r="AH63" t="str">
        <f ca="1"/>
        <v>Mar 19 2019</v>
      </c>
      <c r="AI63" t="str">
        <f ca="1"/>
        <v xml:space="preserve">  3:00PM</v>
      </c>
      <c r="AJ63" t="str">
        <f ca="1"/>
        <v>H</v>
      </c>
      <c r="AK63" s="54"/>
      <c r="AW63" s="40"/>
      <c r="AX63" s="72"/>
    </row>
    <row r="64" spans="1:50" x14ac:dyDescent="0.25">
      <c r="A64" s="50">
        <v>63</v>
      </c>
      <c r="B64" t="s">
        <v>53</v>
      </c>
      <c r="C64" t="s">
        <v>467</v>
      </c>
      <c r="D64" s="40">
        <v>1901</v>
      </c>
      <c r="E64" t="s">
        <v>302</v>
      </c>
      <c r="F64">
        <v>901074</v>
      </c>
      <c r="G64" t="s">
        <v>434</v>
      </c>
      <c r="H64" t="s">
        <v>453</v>
      </c>
      <c r="I64" s="40" t="s">
        <v>19</v>
      </c>
      <c r="J64" s="40" t="s">
        <v>60</v>
      </c>
      <c r="K64" s="40" t="s">
        <v>304</v>
      </c>
      <c r="L64" s="40" t="s">
        <v>244</v>
      </c>
      <c r="M64" s="40" t="s">
        <v>234</v>
      </c>
      <c r="N64" s="40" t="s">
        <v>18</v>
      </c>
      <c r="O64">
        <v>15</v>
      </c>
      <c r="P64" s="59">
        <f>IF(NOT(ISBLANK(I65)),paramètres!$C$8*ABS(CODE(N64)-CODE(I65)),0)</f>
        <v>15</v>
      </c>
      <c r="X64" t="str">
        <f ca="1"/>
        <v>SMC3</v>
      </c>
      <c r="Y64" t="str">
        <f ca="1"/>
        <v>TO-0184214-FP-SMC3-CFP-1901</v>
      </c>
      <c r="Z64">
        <f ca="1"/>
        <v>1901</v>
      </c>
      <c r="AA64" t="str">
        <f ca="1"/>
        <v>O-01950230</v>
      </c>
      <c r="AB64">
        <f ca="1"/>
        <v>901074</v>
      </c>
      <c r="AC64" t="str">
        <f ca="1"/>
        <v>TABLE SUMATRA 180X100X75</v>
      </c>
      <c r="AD64" t="str">
        <f ca="1"/>
        <v>H01R006</v>
      </c>
      <c r="AE64" t="str">
        <f ca="1"/>
        <v>H</v>
      </c>
      <c r="AF64" t="str">
        <f ca="1"/>
        <v>Created</v>
      </c>
      <c r="AG64" t="str">
        <f ca="1"/>
        <v>TO-0184214</v>
      </c>
      <c r="AH64" t="str">
        <f ca="1"/>
        <v>Mar 19 2019</v>
      </c>
      <c r="AI64" t="str">
        <f ca="1"/>
        <v xml:space="preserve">  3:00PM</v>
      </c>
      <c r="AJ64" t="str">
        <f ca="1"/>
        <v>G</v>
      </c>
      <c r="AK64" s="54"/>
      <c r="AW64" s="40"/>
      <c r="AX64" s="72"/>
    </row>
    <row r="65" spans="1:50" x14ac:dyDescent="0.25">
      <c r="A65" s="50">
        <v>64</v>
      </c>
      <c r="B65" t="s">
        <v>53</v>
      </c>
      <c r="C65" t="s">
        <v>468</v>
      </c>
      <c r="D65" s="40">
        <v>1756</v>
      </c>
      <c r="E65" t="s">
        <v>469</v>
      </c>
      <c r="F65">
        <v>900780</v>
      </c>
      <c r="G65" t="s">
        <v>444</v>
      </c>
      <c r="H65" t="s">
        <v>470</v>
      </c>
      <c r="I65" s="40" t="s">
        <v>19</v>
      </c>
      <c r="J65" s="40" t="s">
        <v>60</v>
      </c>
      <c r="K65" s="40" t="s">
        <v>291</v>
      </c>
      <c r="L65" s="40" t="s">
        <v>244</v>
      </c>
      <c r="M65" s="40" t="s">
        <v>234</v>
      </c>
      <c r="N65" s="40" t="s">
        <v>19</v>
      </c>
      <c r="O65">
        <v>0</v>
      </c>
      <c r="P65" s="59">
        <f>IF(NOT(ISBLANK(I66)),paramètres!$C$8*ABS(CODE(N65)-CODE(I66)),0)</f>
        <v>0</v>
      </c>
      <c r="X65" t="str">
        <f ca="1"/>
        <v>SMC3</v>
      </c>
      <c r="Y65" t="str">
        <f ca="1"/>
        <v>TO-0184096-FP-SMC3H-R69-1756</v>
      </c>
      <c r="Z65">
        <f ca="1"/>
        <v>1756</v>
      </c>
      <c r="AA65" t="str">
        <f ca="1"/>
        <v>O-01950389</v>
      </c>
      <c r="AB65">
        <f ca="1"/>
        <v>900780</v>
      </c>
      <c r="AC65" t="str">
        <f ca="1"/>
        <v>BBQ CHARBON ZELFO</v>
      </c>
      <c r="AD65" t="str">
        <f ca="1"/>
        <v>H01G2823</v>
      </c>
      <c r="AE65" t="str">
        <f ca="1"/>
        <v>H</v>
      </c>
      <c r="AF65" t="str">
        <f ca="1"/>
        <v>Created</v>
      </c>
      <c r="AG65" t="str">
        <f ca="1"/>
        <v>TO-0184096</v>
      </c>
      <c r="AH65" t="str">
        <f ca="1"/>
        <v>Mar 19 2019</v>
      </c>
      <c r="AI65" t="str">
        <f ca="1"/>
        <v xml:space="preserve">  3:00PM</v>
      </c>
      <c r="AJ65" t="str">
        <f ca="1"/>
        <v>H</v>
      </c>
      <c r="AK65" s="54"/>
      <c r="AW65" s="40"/>
      <c r="AX65" s="72"/>
    </row>
    <row r="66" spans="1:50" x14ac:dyDescent="0.25">
      <c r="A66" s="50">
        <v>65</v>
      </c>
      <c r="B66" t="s">
        <v>53</v>
      </c>
      <c r="C66" t="s">
        <v>463</v>
      </c>
      <c r="D66" s="40">
        <v>1901</v>
      </c>
      <c r="E66" t="s">
        <v>464</v>
      </c>
      <c r="F66">
        <v>900780</v>
      </c>
      <c r="G66" t="s">
        <v>444</v>
      </c>
      <c r="H66" t="s">
        <v>466</v>
      </c>
      <c r="I66" s="40" t="s">
        <v>19</v>
      </c>
      <c r="J66" s="40" t="s">
        <v>60</v>
      </c>
      <c r="K66" s="40" t="s">
        <v>304</v>
      </c>
      <c r="L66" s="40" t="s">
        <v>244</v>
      </c>
      <c r="M66" s="40" t="s">
        <v>234</v>
      </c>
      <c r="N66" s="40" t="s">
        <v>18</v>
      </c>
      <c r="O66">
        <v>15</v>
      </c>
      <c r="P66" s="59">
        <f>IF(NOT(ISBLANK(I67)),paramètres!$C$8*ABS(CODE(N66)-CODE(I67)),0)</f>
        <v>15</v>
      </c>
      <c r="X66" t="str">
        <f ca="1"/>
        <v>SMC3</v>
      </c>
      <c r="Y66" t="str">
        <f ca="1"/>
        <v>TO-0184214-FP-SMC3H-R69-1901</v>
      </c>
      <c r="Z66">
        <f ca="1"/>
        <v>1901</v>
      </c>
      <c r="AA66" t="str">
        <f ca="1"/>
        <v>O-01950280</v>
      </c>
      <c r="AB66">
        <f ca="1"/>
        <v>900780</v>
      </c>
      <c r="AC66" t="str">
        <f ca="1"/>
        <v>BBQ CHARBON ZELFO</v>
      </c>
      <c r="AD66" t="str">
        <f ca="1"/>
        <v>H01G2123</v>
      </c>
      <c r="AE66" t="str">
        <f ca="1"/>
        <v>H</v>
      </c>
      <c r="AF66" t="str">
        <f ca="1"/>
        <v>Created</v>
      </c>
      <c r="AG66" t="str">
        <f ca="1"/>
        <v>TO-0184214</v>
      </c>
      <c r="AH66" t="str">
        <f ca="1"/>
        <v>Mar 19 2019</v>
      </c>
      <c r="AI66" t="str">
        <f ca="1"/>
        <v xml:space="preserve">  3:00PM</v>
      </c>
      <c r="AJ66" t="str">
        <f ca="1"/>
        <v>G</v>
      </c>
      <c r="AK66" s="54"/>
      <c r="AW66" s="72"/>
      <c r="AX66" s="72"/>
    </row>
    <row r="67" spans="1:50" x14ac:dyDescent="0.25">
      <c r="A67" s="50">
        <v>66</v>
      </c>
      <c r="B67" t="s">
        <v>53</v>
      </c>
      <c r="C67" t="s">
        <v>467</v>
      </c>
      <c r="D67" s="40">
        <v>1901</v>
      </c>
      <c r="E67" t="s">
        <v>302</v>
      </c>
      <c r="F67">
        <v>901074</v>
      </c>
      <c r="G67" t="s">
        <v>434</v>
      </c>
      <c r="H67" t="s">
        <v>453</v>
      </c>
      <c r="I67" s="40" t="s">
        <v>19</v>
      </c>
      <c r="J67" s="40" t="s">
        <v>60</v>
      </c>
      <c r="K67" s="40" t="s">
        <v>304</v>
      </c>
      <c r="L67" s="40" t="s">
        <v>244</v>
      </c>
      <c r="M67" s="40" t="s">
        <v>234</v>
      </c>
      <c r="N67" s="40" t="s">
        <v>18</v>
      </c>
      <c r="O67">
        <v>15</v>
      </c>
      <c r="P67" s="59">
        <f>IF(NOT(ISBLANK(I68)),paramètres!$C$8*ABS(CODE(N67)-CODE(I68)),0)</f>
        <v>15</v>
      </c>
      <c r="X67" t="str">
        <f ca="1"/>
        <v>SMC3</v>
      </c>
      <c r="Y67" t="str">
        <f ca="1"/>
        <v>TO-0184214-FP-SMC3-CFP-1901</v>
      </c>
      <c r="Z67">
        <f ca="1"/>
        <v>1901</v>
      </c>
      <c r="AA67" t="str">
        <f ca="1"/>
        <v>O-01950230</v>
      </c>
      <c r="AB67">
        <f ca="1"/>
        <v>901074</v>
      </c>
      <c r="AC67" t="str">
        <f ca="1"/>
        <v>TABLE SUMATRA 180X100X75</v>
      </c>
      <c r="AD67" t="str">
        <f ca="1"/>
        <v>H01R006</v>
      </c>
      <c r="AE67" t="str">
        <f ca="1"/>
        <v>H</v>
      </c>
      <c r="AF67" t="str">
        <f ca="1"/>
        <v>Created</v>
      </c>
      <c r="AG67" t="str">
        <f ca="1"/>
        <v>TO-0184214</v>
      </c>
      <c r="AH67" t="str">
        <f ca="1"/>
        <v>Mar 19 2019</v>
      </c>
      <c r="AI67" t="str">
        <f ca="1"/>
        <v xml:space="preserve">  3:00PM</v>
      </c>
      <c r="AJ67" t="str">
        <f ca="1"/>
        <v>G</v>
      </c>
      <c r="AK67" s="54"/>
      <c r="AW67" s="40"/>
      <c r="AX67" s="72"/>
    </row>
    <row r="68" spans="1:50" x14ac:dyDescent="0.25">
      <c r="A68" s="50">
        <v>67</v>
      </c>
      <c r="B68" t="s">
        <v>53</v>
      </c>
      <c r="C68" t="s">
        <v>462</v>
      </c>
      <c r="D68" s="40">
        <v>1723</v>
      </c>
      <c r="E68" t="s">
        <v>298</v>
      </c>
      <c r="F68">
        <v>901074</v>
      </c>
      <c r="G68" t="s">
        <v>434</v>
      </c>
      <c r="H68" t="s">
        <v>453</v>
      </c>
      <c r="I68" s="40" t="s">
        <v>19</v>
      </c>
      <c r="J68" s="40" t="s">
        <v>60</v>
      </c>
      <c r="K68" s="40" t="s">
        <v>300</v>
      </c>
      <c r="L68" s="40" t="s">
        <v>244</v>
      </c>
      <c r="M68" s="40" t="s">
        <v>234</v>
      </c>
      <c r="N68" s="40" t="s">
        <v>16</v>
      </c>
      <c r="O68">
        <v>45</v>
      </c>
      <c r="P68" s="59">
        <f>IF(NOT(ISBLANK(I69)),paramètres!$C$8*ABS(CODE(N68)-CODE(I69)),0)</f>
        <v>45</v>
      </c>
      <c r="X68" t="str">
        <f ca="1"/>
        <v>SMC3</v>
      </c>
      <c r="Y68" t="str">
        <f ca="1"/>
        <v>TO-0184188-FP-SMC3-CFP-1723</v>
      </c>
      <c r="Z68">
        <f ca="1"/>
        <v>1723</v>
      </c>
      <c r="AA68" t="str">
        <f ca="1"/>
        <v>O-01950339</v>
      </c>
      <c r="AB68">
        <f ca="1"/>
        <v>901074</v>
      </c>
      <c r="AC68" t="str">
        <f ca="1"/>
        <v>TABLE SUMATRA 180X100X75</v>
      </c>
      <c r="AD68" t="str">
        <f ca="1"/>
        <v>H01R006</v>
      </c>
      <c r="AE68" t="str">
        <f ca="1"/>
        <v>H</v>
      </c>
      <c r="AF68" t="str">
        <f ca="1"/>
        <v>Created</v>
      </c>
      <c r="AG68" t="str">
        <f ca="1"/>
        <v>TO-0184188</v>
      </c>
      <c r="AH68" t="str">
        <f ca="1"/>
        <v>Mar 19 2019</v>
      </c>
      <c r="AI68" t="str">
        <f ca="1"/>
        <v xml:space="preserve">  3:00PM</v>
      </c>
      <c r="AJ68" t="str">
        <f ca="1"/>
        <v>E</v>
      </c>
      <c r="AK68" s="54"/>
      <c r="AW68" s="40"/>
      <c r="AX68" s="72"/>
    </row>
    <row r="69" spans="1:50" x14ac:dyDescent="0.25">
      <c r="A69" s="50">
        <v>68</v>
      </c>
      <c r="B69" t="s">
        <v>53</v>
      </c>
      <c r="C69" t="s">
        <v>267</v>
      </c>
      <c r="D69" s="40">
        <v>1914</v>
      </c>
      <c r="E69" t="s">
        <v>268</v>
      </c>
      <c r="F69">
        <v>901392</v>
      </c>
      <c r="G69" t="s">
        <v>269</v>
      </c>
      <c r="H69" t="s">
        <v>273</v>
      </c>
      <c r="I69" s="40" t="s">
        <v>13</v>
      </c>
      <c r="J69" s="40" t="s">
        <v>60</v>
      </c>
      <c r="K69" s="40" t="s">
        <v>271</v>
      </c>
      <c r="L69" s="40" t="s">
        <v>244</v>
      </c>
      <c r="M69" s="40" t="s">
        <v>233</v>
      </c>
      <c r="N69" s="40" t="s">
        <v>18</v>
      </c>
      <c r="O69">
        <v>0</v>
      </c>
      <c r="P69" s="59">
        <f>IF(NOT(ISBLANK(I70)),paramètres!$C$8*ABS(CODE(N69)-CODE(I70)),0)</f>
        <v>0</v>
      </c>
      <c r="X69" t="str">
        <f ca="1"/>
        <v>SMC3</v>
      </c>
      <c r="Y69" t="str">
        <f ca="1"/>
        <v>TO-0184240-FP-SMC3B-R69-1914</v>
      </c>
      <c r="Z69">
        <f ca="1"/>
        <v>1914</v>
      </c>
      <c r="AA69" t="str">
        <f ca="1"/>
        <v>O-01954151</v>
      </c>
      <c r="AB69">
        <f ca="1"/>
        <v>901392</v>
      </c>
      <c r="AC69" t="str">
        <f ca="1"/>
        <v>FAUTEUIL INCLINABLE DENIA</v>
      </c>
      <c r="AD69" t="str">
        <f ca="1"/>
        <v>B01E0613</v>
      </c>
      <c r="AE69" t="str">
        <f ca="1"/>
        <v>B</v>
      </c>
      <c r="AF69" t="str">
        <f ca="1"/>
        <v>Created</v>
      </c>
      <c r="AG69" t="str">
        <f ca="1"/>
        <v>TO-0184240</v>
      </c>
      <c r="AH69" t="str">
        <f ca="1"/>
        <v>Mar 19 2019</v>
      </c>
      <c r="AI69" t="str">
        <f ca="1"/>
        <v xml:space="preserve">  1:30PM</v>
      </c>
      <c r="AJ69" t="str">
        <f ca="1"/>
        <v>G</v>
      </c>
      <c r="AK69" s="54"/>
      <c r="AW69" s="40"/>
      <c r="AX69" s="72"/>
    </row>
    <row r="70" spans="1:50" x14ac:dyDescent="0.25">
      <c r="A70" s="50">
        <v>69</v>
      </c>
      <c r="B70" t="s">
        <v>53</v>
      </c>
      <c r="C70" t="s">
        <v>436</v>
      </c>
      <c r="D70" s="40">
        <v>1935</v>
      </c>
      <c r="E70" t="s">
        <v>318</v>
      </c>
      <c r="F70">
        <v>901392</v>
      </c>
      <c r="G70" t="s">
        <v>269</v>
      </c>
      <c r="H70" t="s">
        <v>437</v>
      </c>
      <c r="I70" s="40" t="s">
        <v>18</v>
      </c>
      <c r="J70" s="40" t="s">
        <v>60</v>
      </c>
      <c r="K70" s="40" t="s">
        <v>311</v>
      </c>
      <c r="L70" s="40" t="s">
        <v>244</v>
      </c>
      <c r="M70" s="40" t="s">
        <v>235</v>
      </c>
      <c r="N70" s="40" t="s">
        <v>13</v>
      </c>
      <c r="O70">
        <v>0</v>
      </c>
      <c r="P70" s="59">
        <f>IF(NOT(ISBLANK(I71)),paramètres!$C$8*ABS(CODE(N70)-CODE(I71)),0)</f>
        <v>0</v>
      </c>
      <c r="X70" t="str">
        <f ca="1"/>
        <v>SMC3</v>
      </c>
      <c r="Y70" t="str">
        <f ca="1"/>
        <v>TO-0184237-FP-SMC3G-R69-1935</v>
      </c>
      <c r="Z70">
        <f ca="1"/>
        <v>1935</v>
      </c>
      <c r="AA70" t="str">
        <f ca="1"/>
        <v>O-01954167</v>
      </c>
      <c r="AB70">
        <f ca="1"/>
        <v>901392</v>
      </c>
      <c r="AC70" t="str">
        <f ca="1"/>
        <v>FAUTEUIL INCLINABLE DENIA</v>
      </c>
      <c r="AD70" t="str">
        <f ca="1"/>
        <v>G01A0843</v>
      </c>
      <c r="AE70" t="str">
        <f ca="1"/>
        <v>G</v>
      </c>
      <c r="AF70" t="str">
        <f ca="1"/>
        <v>Created</v>
      </c>
      <c r="AG70" t="str">
        <f ca="1"/>
        <v>TO-0184237</v>
      </c>
      <c r="AH70" t="str">
        <f ca="1"/>
        <v>Mar 19 2019</v>
      </c>
      <c r="AI70" t="str">
        <f ca="1"/>
        <v xml:space="preserve">  4:30PM</v>
      </c>
      <c r="AJ70" t="str">
        <f ca="1"/>
        <v>B</v>
      </c>
      <c r="AK70" s="54"/>
      <c r="AW70" s="40"/>
      <c r="AX70" s="72"/>
    </row>
    <row r="71" spans="1:50" x14ac:dyDescent="0.25">
      <c r="A71" s="50">
        <v>70</v>
      </c>
      <c r="B71" t="s">
        <v>53</v>
      </c>
      <c r="C71" t="s">
        <v>353</v>
      </c>
      <c r="D71" s="40">
        <v>1745</v>
      </c>
      <c r="E71" t="s">
        <v>354</v>
      </c>
      <c r="F71">
        <v>817014</v>
      </c>
      <c r="G71" t="s">
        <v>294</v>
      </c>
      <c r="H71" t="s">
        <v>355</v>
      </c>
      <c r="I71" s="40" t="s">
        <v>13</v>
      </c>
      <c r="J71" s="40" t="s">
        <v>60</v>
      </c>
      <c r="K71" s="40" t="s">
        <v>356</v>
      </c>
      <c r="L71" s="40" t="s">
        <v>244</v>
      </c>
      <c r="M71" s="40" t="s">
        <v>352</v>
      </c>
      <c r="N71" s="40" t="s">
        <v>16</v>
      </c>
      <c r="O71">
        <v>0</v>
      </c>
      <c r="P71" s="59">
        <f>IF(NOT(ISBLANK(I72)),paramètres!$C$8*ABS(CODE(N71)-CODE(I72)),0)</f>
        <v>0</v>
      </c>
      <c r="X71" t="str">
        <f ca="1"/>
        <v>SMC3</v>
      </c>
      <c r="Y71" t="str">
        <f ca="1"/>
        <v>TO-0184094-FP-SMC3-CFP-1745</v>
      </c>
      <c r="Z71">
        <f ca="1"/>
        <v>1745</v>
      </c>
      <c r="AA71" t="str">
        <f ca="1"/>
        <v>O-01952140</v>
      </c>
      <c r="AB71">
        <f ca="1"/>
        <v>817014</v>
      </c>
      <c r="AC71" t="str">
        <f ca="1"/>
        <v>CLIM DC INVERTER 5200W CONFORT</v>
      </c>
      <c r="AD71" t="str">
        <f ca="1"/>
        <v>B01G2121</v>
      </c>
      <c r="AE71" t="str">
        <f ca="1"/>
        <v>B</v>
      </c>
      <c r="AF71" t="str">
        <f ca="1"/>
        <v>Created</v>
      </c>
      <c r="AG71" t="str">
        <f ca="1"/>
        <v>TO-0184094</v>
      </c>
      <c r="AH71" t="str">
        <f ca="1"/>
        <v>Mar 19 2019</v>
      </c>
      <c r="AI71" t="str">
        <f ca="1"/>
        <v xml:space="preserve">  6:30PM</v>
      </c>
      <c r="AJ71" t="str">
        <f ca="1"/>
        <v>E</v>
      </c>
      <c r="AK71" s="54"/>
      <c r="AW71" s="40"/>
      <c r="AX71" s="72"/>
    </row>
    <row r="72" spans="1:50" x14ac:dyDescent="0.25">
      <c r="A72" s="50">
        <v>71</v>
      </c>
      <c r="B72" t="s">
        <v>53</v>
      </c>
      <c r="C72" t="s">
        <v>417</v>
      </c>
      <c r="D72" s="40">
        <v>1935</v>
      </c>
      <c r="E72" t="s">
        <v>318</v>
      </c>
      <c r="F72">
        <v>901391</v>
      </c>
      <c r="G72" t="s">
        <v>265</v>
      </c>
      <c r="H72" t="s">
        <v>419</v>
      </c>
      <c r="I72" s="40" t="s">
        <v>16</v>
      </c>
      <c r="J72" s="40" t="s">
        <v>60</v>
      </c>
      <c r="K72" s="40" t="s">
        <v>311</v>
      </c>
      <c r="L72" s="40" t="s">
        <v>244</v>
      </c>
      <c r="M72" s="40" t="s">
        <v>235</v>
      </c>
      <c r="N72" s="40" t="s">
        <v>13</v>
      </c>
      <c r="O72">
        <v>0</v>
      </c>
      <c r="P72" s="59">
        <f>IF(NOT(ISBLANK(I73)),paramètres!$C$8*ABS(CODE(N72)-CODE(I73)),0)</f>
        <v>0</v>
      </c>
      <c r="X72" t="str">
        <f ca="1"/>
        <v>SMC3</v>
      </c>
      <c r="Y72" t="str">
        <f ca="1"/>
        <v>TO-0184237-FP-SMC3E-R69-1935</v>
      </c>
      <c r="Z72">
        <f ca="1"/>
        <v>1935</v>
      </c>
      <c r="AA72" t="str">
        <f ca="1"/>
        <v>O-01954167</v>
      </c>
      <c r="AB72">
        <f ca="1"/>
        <v>901391</v>
      </c>
      <c r="AC72" t="str">
        <f ca="1"/>
        <v>LOT DE 2 CHAISES DENIA</v>
      </c>
      <c r="AD72" t="str">
        <f ca="1"/>
        <v>E01H3522</v>
      </c>
      <c r="AE72" t="str">
        <f ca="1"/>
        <v>E</v>
      </c>
      <c r="AF72" t="str">
        <f ca="1"/>
        <v>Created</v>
      </c>
      <c r="AG72" t="str">
        <f ca="1"/>
        <v>TO-0184237</v>
      </c>
      <c r="AH72" t="str">
        <f ca="1"/>
        <v>Mar 19 2019</v>
      </c>
      <c r="AI72" t="str">
        <f ca="1"/>
        <v xml:space="preserve">  4:30PM</v>
      </c>
      <c r="AJ72" t="str">
        <f ca="1"/>
        <v>B</v>
      </c>
      <c r="AK72" s="54"/>
      <c r="AW72" s="40"/>
      <c r="AX72" s="72"/>
    </row>
    <row r="73" spans="1:50" x14ac:dyDescent="0.25">
      <c r="A73" s="50">
        <v>72</v>
      </c>
      <c r="B73" t="s">
        <v>53</v>
      </c>
      <c r="C73" t="s">
        <v>341</v>
      </c>
      <c r="D73" s="40">
        <v>1907</v>
      </c>
      <c r="E73" t="s">
        <v>339</v>
      </c>
      <c r="F73">
        <v>901391</v>
      </c>
      <c r="G73" t="s">
        <v>265</v>
      </c>
      <c r="H73" t="s">
        <v>345</v>
      </c>
      <c r="I73" s="40" t="s">
        <v>13</v>
      </c>
      <c r="J73" s="40" t="s">
        <v>60</v>
      </c>
      <c r="K73" s="40" t="s">
        <v>340</v>
      </c>
      <c r="L73" s="40" t="s">
        <v>244</v>
      </c>
      <c r="M73" s="40" t="s">
        <v>331</v>
      </c>
      <c r="N73" s="40" t="s">
        <v>15</v>
      </c>
      <c r="O73">
        <v>30</v>
      </c>
      <c r="P73" s="59">
        <f>IF(NOT(ISBLANK(I74)),paramètres!$C$8*ABS(CODE(N73)-CODE(I74)),0)</f>
        <v>30</v>
      </c>
      <c r="X73" t="str">
        <f ca="1"/>
        <v>SMC3</v>
      </c>
      <c r="Y73" t="str">
        <f ca="1"/>
        <v>TO-0184242-FP-SMC3B-R69-1907</v>
      </c>
      <c r="Z73">
        <f ca="1"/>
        <v>1907</v>
      </c>
      <c r="AA73" t="str">
        <f ca="1"/>
        <v>O-01954148</v>
      </c>
      <c r="AB73">
        <f ca="1"/>
        <v>901391</v>
      </c>
      <c r="AC73" t="str">
        <f ca="1"/>
        <v>LOT DE 2 CHAISES DENIA</v>
      </c>
      <c r="AD73" t="str">
        <f ca="1"/>
        <v>B01E4733</v>
      </c>
      <c r="AE73" t="str">
        <f ca="1"/>
        <v>B</v>
      </c>
      <c r="AF73" t="str">
        <f ca="1"/>
        <v>Created</v>
      </c>
      <c r="AG73" t="str">
        <f ca="1"/>
        <v>TO-0184242</v>
      </c>
      <c r="AH73" t="str">
        <f ca="1"/>
        <v>Mar 19 2019</v>
      </c>
      <c r="AI73" t="str">
        <f ca="1"/>
        <v xml:space="preserve">  5:30PM</v>
      </c>
      <c r="AJ73" t="str">
        <f ca="1"/>
        <v>D</v>
      </c>
      <c r="AK73" s="54"/>
      <c r="AW73" s="40"/>
      <c r="AX73" s="72"/>
    </row>
    <row r="74" spans="1:50" x14ac:dyDescent="0.25">
      <c r="A74" s="50">
        <v>73</v>
      </c>
      <c r="B74" t="s">
        <v>53</v>
      </c>
      <c r="C74" t="s">
        <v>341</v>
      </c>
      <c r="D74" s="40">
        <v>1907</v>
      </c>
      <c r="E74" t="s">
        <v>339</v>
      </c>
      <c r="F74">
        <v>901391</v>
      </c>
      <c r="G74" t="s">
        <v>265</v>
      </c>
      <c r="H74" t="s">
        <v>346</v>
      </c>
      <c r="I74" s="40" t="s">
        <v>13</v>
      </c>
      <c r="J74" s="40" t="s">
        <v>60</v>
      </c>
      <c r="K74" s="40" t="s">
        <v>340</v>
      </c>
      <c r="L74" s="40" t="s">
        <v>244</v>
      </c>
      <c r="M74" s="40" t="s">
        <v>331</v>
      </c>
      <c r="N74" s="40" t="s">
        <v>15</v>
      </c>
      <c r="O74">
        <v>30</v>
      </c>
      <c r="P74" s="59">
        <f>IF(NOT(ISBLANK(I75)),paramètres!$C$8*ABS(CODE(N74)-CODE(I75)),0)</f>
        <v>30</v>
      </c>
      <c r="X74" t="str">
        <f ca="1"/>
        <v>SMC3</v>
      </c>
      <c r="Y74" t="str">
        <f ca="1"/>
        <v>TO-0184242-FP-SMC3B-R69-1907</v>
      </c>
      <c r="Z74">
        <f ca="1"/>
        <v>1907</v>
      </c>
      <c r="AA74" t="str">
        <f ca="1"/>
        <v>O-01954148</v>
      </c>
      <c r="AB74">
        <f ca="1"/>
        <v>901391</v>
      </c>
      <c r="AC74" t="str">
        <f ca="1"/>
        <v>LOT DE 2 CHAISES DENIA</v>
      </c>
      <c r="AD74" t="str">
        <f ca="1"/>
        <v>B01F1733</v>
      </c>
      <c r="AE74" t="str">
        <f ca="1"/>
        <v>B</v>
      </c>
      <c r="AF74" t="str">
        <f ca="1"/>
        <v>Created</v>
      </c>
      <c r="AG74" t="str">
        <f ca="1"/>
        <v>TO-0184242</v>
      </c>
      <c r="AH74" t="str">
        <f ca="1"/>
        <v>Mar 19 2019</v>
      </c>
      <c r="AI74" t="str">
        <f ca="1"/>
        <v xml:space="preserve">  5:30PM</v>
      </c>
      <c r="AJ74" t="str">
        <f ca="1"/>
        <v>D</v>
      </c>
      <c r="AK74" s="54"/>
      <c r="AW74" s="40"/>
      <c r="AX74" s="72"/>
    </row>
    <row r="75" spans="1:50" x14ac:dyDescent="0.25">
      <c r="A75" s="50">
        <v>74</v>
      </c>
      <c r="B75" t="s">
        <v>53</v>
      </c>
      <c r="C75" t="s">
        <v>341</v>
      </c>
      <c r="D75" s="40">
        <v>1907</v>
      </c>
      <c r="E75" t="s">
        <v>339</v>
      </c>
      <c r="F75">
        <v>901392</v>
      </c>
      <c r="G75" t="s">
        <v>269</v>
      </c>
      <c r="H75" t="s">
        <v>343</v>
      </c>
      <c r="I75" s="40" t="s">
        <v>13</v>
      </c>
      <c r="J75" s="40" t="s">
        <v>60</v>
      </c>
      <c r="K75" s="40" t="s">
        <v>340</v>
      </c>
      <c r="L75" s="40" t="s">
        <v>244</v>
      </c>
      <c r="M75" s="40" t="s">
        <v>331</v>
      </c>
      <c r="N75" s="40" t="s">
        <v>15</v>
      </c>
      <c r="O75">
        <v>30</v>
      </c>
      <c r="P75" s="59">
        <f>IF(NOT(ISBLANK(I76)),paramètres!$C$8*ABS(CODE(N75)-CODE(I76)),0)</f>
        <v>30</v>
      </c>
      <c r="X75" t="str">
        <f ca="1"/>
        <v>SMC3</v>
      </c>
      <c r="Y75" t="str">
        <f ca="1"/>
        <v>TO-0184242-FP-SMC3B-R69-1907</v>
      </c>
      <c r="Z75">
        <f ca="1"/>
        <v>1907</v>
      </c>
      <c r="AA75" t="str">
        <f ca="1"/>
        <v>O-01954148</v>
      </c>
      <c r="AB75">
        <f ca="1"/>
        <v>901392</v>
      </c>
      <c r="AC75" t="str">
        <f ca="1"/>
        <v>FAUTEUIL INCLINABLE DENIA</v>
      </c>
      <c r="AD75" t="str">
        <f ca="1"/>
        <v>B01E4412</v>
      </c>
      <c r="AE75" t="str">
        <f ca="1"/>
        <v>B</v>
      </c>
      <c r="AF75" t="str">
        <f ca="1"/>
        <v>Created</v>
      </c>
      <c r="AG75" t="str">
        <f ca="1"/>
        <v>TO-0184242</v>
      </c>
      <c r="AH75" t="str">
        <f ca="1"/>
        <v>Mar 19 2019</v>
      </c>
      <c r="AI75" t="str">
        <f ca="1"/>
        <v xml:space="preserve">  5:30PM</v>
      </c>
      <c r="AJ75" t="str">
        <f ca="1"/>
        <v>D</v>
      </c>
      <c r="AK75" s="54"/>
      <c r="AW75" s="40"/>
      <c r="AX75" s="72"/>
    </row>
    <row r="76" spans="1:50" x14ac:dyDescent="0.25">
      <c r="A76" s="50">
        <v>75</v>
      </c>
      <c r="B76" t="s">
        <v>53</v>
      </c>
      <c r="C76" t="s">
        <v>341</v>
      </c>
      <c r="D76" s="40">
        <v>1907</v>
      </c>
      <c r="E76" t="s">
        <v>339</v>
      </c>
      <c r="F76">
        <v>901391</v>
      </c>
      <c r="G76" t="s">
        <v>265</v>
      </c>
      <c r="H76" t="s">
        <v>344</v>
      </c>
      <c r="I76" s="40" t="s">
        <v>13</v>
      </c>
      <c r="J76" s="40" t="s">
        <v>60</v>
      </c>
      <c r="K76" s="40" t="s">
        <v>340</v>
      </c>
      <c r="L76" s="40" t="s">
        <v>244</v>
      </c>
      <c r="M76" s="40" t="s">
        <v>331</v>
      </c>
      <c r="N76" s="40" t="s">
        <v>15</v>
      </c>
      <c r="O76">
        <v>30</v>
      </c>
      <c r="P76" s="59">
        <f>IF(NOT(ISBLANK(I77)),paramètres!$C$8*ABS(CODE(N76)-CODE(I77)),0)</f>
        <v>30</v>
      </c>
      <c r="X76" t="str">
        <f ca="1"/>
        <v>SMC3</v>
      </c>
      <c r="Y76" t="str">
        <f ca="1"/>
        <v>TO-0184242-FP-SMC3B-R69-1907</v>
      </c>
      <c r="Z76">
        <f ca="1"/>
        <v>1907</v>
      </c>
      <c r="AA76" t="str">
        <f ca="1"/>
        <v>O-01954148</v>
      </c>
      <c r="AB76">
        <f ca="1"/>
        <v>901391</v>
      </c>
      <c r="AC76" t="str">
        <f ca="1"/>
        <v>LOT DE 2 CHAISES DENIA</v>
      </c>
      <c r="AD76" t="str">
        <f ca="1"/>
        <v>B01E4332</v>
      </c>
      <c r="AE76" t="str">
        <f ca="1"/>
        <v>B</v>
      </c>
      <c r="AF76" t="str">
        <f ca="1"/>
        <v>Created</v>
      </c>
      <c r="AG76" t="str">
        <f ca="1"/>
        <v>TO-0184242</v>
      </c>
      <c r="AH76" t="str">
        <f ca="1"/>
        <v>Mar 19 2019</v>
      </c>
      <c r="AI76" t="str">
        <f ca="1"/>
        <v xml:space="preserve">  5:30PM</v>
      </c>
      <c r="AJ76" t="str">
        <f ca="1"/>
        <v>D</v>
      </c>
      <c r="AK76" s="54"/>
      <c r="AW76" s="40"/>
      <c r="AX76" s="72"/>
    </row>
    <row r="77" spans="1:50" x14ac:dyDescent="0.25">
      <c r="A77" s="50">
        <v>76</v>
      </c>
      <c r="B77" t="s">
        <v>53</v>
      </c>
      <c r="C77" t="s">
        <v>338</v>
      </c>
      <c r="D77" s="40">
        <v>1907</v>
      </c>
      <c r="E77" t="s">
        <v>339</v>
      </c>
      <c r="F77">
        <v>901394</v>
      </c>
      <c r="G77" t="s">
        <v>264</v>
      </c>
      <c r="H77" t="s">
        <v>61</v>
      </c>
      <c r="I77" s="40" t="s">
        <v>13</v>
      </c>
      <c r="J77" s="40" t="s">
        <v>60</v>
      </c>
      <c r="K77" s="40" t="s">
        <v>340</v>
      </c>
      <c r="L77" s="40" t="s">
        <v>244</v>
      </c>
      <c r="M77" s="40" t="s">
        <v>331</v>
      </c>
      <c r="N77" s="40" t="s">
        <v>15</v>
      </c>
      <c r="O77">
        <v>0</v>
      </c>
      <c r="P77" s="59">
        <f>IF(NOT(ISBLANK(I78)),paramètres!$C$8*ABS(CODE(N77)-CODE(I78)),0)</f>
        <v>0</v>
      </c>
      <c r="X77" t="str">
        <f ca="1"/>
        <v>SMC3</v>
      </c>
      <c r="Y77" t="str">
        <f ca="1"/>
        <v>TO-0184242-FP-MASSE-LG-1907</v>
      </c>
      <c r="Z77">
        <f ca="1"/>
        <v>1907</v>
      </c>
      <c r="AA77" t="str">
        <f ca="1"/>
        <v>O-01954148</v>
      </c>
      <c r="AB77">
        <f ca="1"/>
        <v>901394</v>
      </c>
      <c r="AC77" t="str">
        <f ca="1"/>
        <v>TABLE DENIA 180/230X90</v>
      </c>
      <c r="AD77" t="str">
        <f ca="1"/>
        <v>B01A051</v>
      </c>
      <c r="AE77" t="str">
        <f ca="1"/>
        <v>B</v>
      </c>
      <c r="AF77" t="str">
        <f ca="1"/>
        <v>Created</v>
      </c>
      <c r="AG77" t="str">
        <f ca="1"/>
        <v>TO-0184242</v>
      </c>
      <c r="AH77" t="str">
        <f ca="1"/>
        <v>Mar 19 2019</v>
      </c>
      <c r="AI77" t="str">
        <f ca="1"/>
        <v xml:space="preserve">  5:30PM</v>
      </c>
      <c r="AJ77" t="str">
        <f ca="1"/>
        <v>D</v>
      </c>
      <c r="AK77" s="54"/>
      <c r="AW77" s="40"/>
      <c r="AX77" s="72"/>
    </row>
    <row r="78" spans="1:50" x14ac:dyDescent="0.25">
      <c r="A78" s="50">
        <v>77</v>
      </c>
      <c r="B78" t="s">
        <v>53</v>
      </c>
      <c r="C78" t="s">
        <v>377</v>
      </c>
      <c r="D78" s="40">
        <v>1737</v>
      </c>
      <c r="E78" t="s">
        <v>362</v>
      </c>
      <c r="F78">
        <v>901391</v>
      </c>
      <c r="G78" t="s">
        <v>265</v>
      </c>
      <c r="H78" t="s">
        <v>380</v>
      </c>
      <c r="I78" s="40" t="s">
        <v>15</v>
      </c>
      <c r="J78" s="40" t="s">
        <v>60</v>
      </c>
      <c r="K78" s="40" t="s">
        <v>363</v>
      </c>
      <c r="L78" s="40" t="s">
        <v>244</v>
      </c>
      <c r="M78" s="40" t="s">
        <v>233</v>
      </c>
      <c r="N78" s="40" t="s">
        <v>14</v>
      </c>
      <c r="O78">
        <v>15</v>
      </c>
      <c r="P78" s="59">
        <f>IF(NOT(ISBLANK(I79)),paramètres!$C$8*ABS(CODE(N78)-CODE(I79)),0)</f>
        <v>15</v>
      </c>
      <c r="X78" t="str">
        <f ca="1"/>
        <v>SMC3</v>
      </c>
      <c r="Y78" t="str">
        <f ca="1"/>
        <v>TO-0184225-FP-SMC3D-R69-1737</v>
      </c>
      <c r="Z78">
        <f ca="1"/>
        <v>1737</v>
      </c>
      <c r="AA78" t="str">
        <f ca="1"/>
        <v>O-01954190</v>
      </c>
      <c r="AB78">
        <f ca="1"/>
        <v>901391</v>
      </c>
      <c r="AC78" t="str">
        <f ca="1"/>
        <v>LOT DE 2 CHAISES DENIA</v>
      </c>
      <c r="AD78" t="str">
        <f ca="1"/>
        <v>D01C5411</v>
      </c>
      <c r="AE78" t="str">
        <f ca="1"/>
        <v>D</v>
      </c>
      <c r="AF78" t="str">
        <f ca="1"/>
        <v>Created</v>
      </c>
      <c r="AG78" t="str">
        <f ca="1"/>
        <v>TO-0184225</v>
      </c>
      <c r="AH78" t="str">
        <f ca="1"/>
        <v>Mar 19 2019</v>
      </c>
      <c r="AI78" t="str">
        <f ca="1"/>
        <v xml:space="preserve">  1:30PM</v>
      </c>
      <c r="AJ78" t="str">
        <f ca="1"/>
        <v>C</v>
      </c>
      <c r="AK78" s="54"/>
      <c r="AW78" s="40"/>
      <c r="AX78" s="72"/>
    </row>
    <row r="79" spans="1:50" x14ac:dyDescent="0.25">
      <c r="A79" s="50">
        <v>78</v>
      </c>
      <c r="B79" t="s">
        <v>53</v>
      </c>
      <c r="C79" t="s">
        <v>341</v>
      </c>
      <c r="D79" s="40">
        <v>1907</v>
      </c>
      <c r="E79" t="s">
        <v>339</v>
      </c>
      <c r="F79">
        <v>901392</v>
      </c>
      <c r="G79" t="s">
        <v>269</v>
      </c>
      <c r="H79" t="s">
        <v>342</v>
      </c>
      <c r="I79" s="40" t="s">
        <v>13</v>
      </c>
      <c r="J79" s="40" t="s">
        <v>60</v>
      </c>
      <c r="K79" s="40" t="s">
        <v>340</v>
      </c>
      <c r="L79" s="40" t="s">
        <v>244</v>
      </c>
      <c r="M79" s="40" t="s">
        <v>331</v>
      </c>
      <c r="N79" s="40" t="s">
        <v>15</v>
      </c>
      <c r="O79">
        <v>0</v>
      </c>
      <c r="P79" s="59">
        <f>IF(NOT(ISBLANK(I80)),paramètres!$C$8*ABS(CODE(N79)-CODE(I80)),0)</f>
        <v>0</v>
      </c>
      <c r="X79" t="str">
        <f ca="1"/>
        <v>SMC3</v>
      </c>
      <c r="Y79" t="str">
        <f ca="1"/>
        <v>TO-0184242-FP-SMC3B-R69-1907</v>
      </c>
      <c r="Z79">
        <f ca="1"/>
        <v>1907</v>
      </c>
      <c r="AA79" t="str">
        <f ca="1"/>
        <v>O-01954148</v>
      </c>
      <c r="AB79">
        <f ca="1"/>
        <v>901392</v>
      </c>
      <c r="AC79" t="str">
        <f ca="1"/>
        <v>FAUTEUIL INCLINABLE DENIA</v>
      </c>
      <c r="AD79" t="str">
        <f ca="1"/>
        <v>B01E0611</v>
      </c>
      <c r="AE79" t="str">
        <f ca="1"/>
        <v>B</v>
      </c>
      <c r="AF79" t="str">
        <f ca="1"/>
        <v>Created</v>
      </c>
      <c r="AG79" t="str">
        <f ca="1"/>
        <v>TO-0184242</v>
      </c>
      <c r="AH79" t="str">
        <f ca="1"/>
        <v>Mar 19 2019</v>
      </c>
      <c r="AI79" t="str">
        <f ca="1"/>
        <v xml:space="preserve">  5:30PM</v>
      </c>
      <c r="AJ79" t="str">
        <f ca="1"/>
        <v>D</v>
      </c>
      <c r="AK79" s="54"/>
      <c r="AW79" s="40"/>
      <c r="AX79" s="72"/>
    </row>
    <row r="80" spans="1:50" x14ac:dyDescent="0.25">
      <c r="A80" s="50">
        <v>79</v>
      </c>
      <c r="B80" t="s">
        <v>53</v>
      </c>
      <c r="C80" t="s">
        <v>373</v>
      </c>
      <c r="D80" s="40">
        <v>1733</v>
      </c>
      <c r="E80" t="s">
        <v>263</v>
      </c>
      <c r="F80">
        <v>901391</v>
      </c>
      <c r="G80" t="s">
        <v>265</v>
      </c>
      <c r="H80" t="s">
        <v>376</v>
      </c>
      <c r="I80" s="40" t="s">
        <v>15</v>
      </c>
      <c r="J80" s="40" t="s">
        <v>60</v>
      </c>
      <c r="K80" s="40" t="s">
        <v>258</v>
      </c>
      <c r="L80" s="40" t="s">
        <v>244</v>
      </c>
      <c r="M80" s="40" t="s">
        <v>232</v>
      </c>
      <c r="N80" s="40" t="s">
        <v>18</v>
      </c>
      <c r="O80">
        <v>45</v>
      </c>
      <c r="P80" s="59">
        <f>IF(NOT(ISBLANK(I81)),paramètres!$C$8*ABS(CODE(N80)-CODE(I81)),0)</f>
        <v>45</v>
      </c>
      <c r="X80" t="str">
        <f ca="1"/>
        <v>SMC3</v>
      </c>
      <c r="Y80" t="str">
        <f ca="1"/>
        <v>TO-0184259-FP-SMC3D-R69-1733</v>
      </c>
      <c r="Z80">
        <f ca="1"/>
        <v>1733</v>
      </c>
      <c r="AA80" t="str">
        <f ca="1"/>
        <v>O-01954191</v>
      </c>
      <c r="AB80">
        <f ca="1"/>
        <v>901391</v>
      </c>
      <c r="AC80" t="str">
        <f ca="1"/>
        <v>LOT DE 2 CHAISES DENIA</v>
      </c>
      <c r="AD80" t="str">
        <f ca="1"/>
        <v>D01D4913</v>
      </c>
      <c r="AE80" t="str">
        <f ca="1"/>
        <v>D</v>
      </c>
      <c r="AF80" t="str">
        <f ca="1"/>
        <v>Created</v>
      </c>
      <c r="AG80" t="str">
        <f ca="1"/>
        <v>TO-0184259</v>
      </c>
      <c r="AH80" t="str">
        <f ca="1"/>
        <v>Mar 19 2019</v>
      </c>
      <c r="AI80" t="str">
        <f ca="1"/>
        <v xml:space="preserve"> 12:30PM</v>
      </c>
      <c r="AJ80" t="str">
        <f ca="1"/>
        <v>G</v>
      </c>
      <c r="AK80" s="54"/>
      <c r="AW80" s="40"/>
      <c r="AX80" s="72"/>
    </row>
    <row r="81" spans="1:50" x14ac:dyDescent="0.25">
      <c r="A81" s="50">
        <v>80</v>
      </c>
      <c r="B81" t="s">
        <v>53</v>
      </c>
      <c r="C81" t="s">
        <v>377</v>
      </c>
      <c r="D81" s="40">
        <v>1737</v>
      </c>
      <c r="E81" t="s">
        <v>362</v>
      </c>
      <c r="F81">
        <v>901391</v>
      </c>
      <c r="G81" t="s">
        <v>265</v>
      </c>
      <c r="H81" t="s">
        <v>378</v>
      </c>
      <c r="I81" s="40" t="s">
        <v>15</v>
      </c>
      <c r="J81" s="40" t="s">
        <v>60</v>
      </c>
      <c r="K81" s="40" t="s">
        <v>363</v>
      </c>
      <c r="L81" s="40" t="s">
        <v>244</v>
      </c>
      <c r="M81" s="40" t="s">
        <v>233</v>
      </c>
      <c r="N81" s="40" t="s">
        <v>14</v>
      </c>
      <c r="O81">
        <v>15</v>
      </c>
      <c r="P81" s="59">
        <f>IF(NOT(ISBLANK(I82)),paramètres!$C$8*ABS(CODE(N81)-CODE(I82)),0)</f>
        <v>15</v>
      </c>
      <c r="X81" t="str">
        <f ca="1"/>
        <v>SMC3</v>
      </c>
      <c r="Y81" t="str">
        <f ca="1"/>
        <v>TO-0184225-FP-SMC3D-R69-1737</v>
      </c>
      <c r="Z81">
        <f ca="1"/>
        <v>1737</v>
      </c>
      <c r="AA81" t="str">
        <f ca="1"/>
        <v>O-01954190</v>
      </c>
      <c r="AB81">
        <f ca="1"/>
        <v>901391</v>
      </c>
      <c r="AC81" t="str">
        <f ca="1"/>
        <v>LOT DE 2 CHAISES DENIA</v>
      </c>
      <c r="AD81" t="str">
        <f ca="1"/>
        <v>D01E3243</v>
      </c>
      <c r="AE81" t="str">
        <f ca="1"/>
        <v>D</v>
      </c>
      <c r="AF81" t="str">
        <f ca="1"/>
        <v>Created</v>
      </c>
      <c r="AG81" t="str">
        <f ca="1"/>
        <v>TO-0184225</v>
      </c>
      <c r="AH81" t="str">
        <f ca="1"/>
        <v>Mar 19 2019</v>
      </c>
      <c r="AI81" t="str">
        <f ca="1"/>
        <v xml:space="preserve">  1:30PM</v>
      </c>
      <c r="AJ81" t="str">
        <f ca="1"/>
        <v>C</v>
      </c>
      <c r="AK81" s="54"/>
      <c r="AW81" s="40"/>
      <c r="AX81" s="72"/>
    </row>
    <row r="82" spans="1:50" x14ac:dyDescent="0.25">
      <c r="A82" s="50">
        <v>81</v>
      </c>
      <c r="B82" t="s">
        <v>53</v>
      </c>
      <c r="C82" t="s">
        <v>319</v>
      </c>
      <c r="D82" s="40">
        <v>1797</v>
      </c>
      <c r="E82" t="s">
        <v>320</v>
      </c>
      <c r="F82">
        <v>901499</v>
      </c>
      <c r="G82" t="s">
        <v>321</v>
      </c>
      <c r="H82" t="s">
        <v>322</v>
      </c>
      <c r="I82" s="40" t="s">
        <v>13</v>
      </c>
      <c r="J82" s="40" t="s">
        <v>60</v>
      </c>
      <c r="K82" s="40" t="s">
        <v>323</v>
      </c>
      <c r="L82" s="40" t="s">
        <v>244</v>
      </c>
      <c r="M82" s="40" t="s">
        <v>235</v>
      </c>
      <c r="N82" s="40" t="s">
        <v>14</v>
      </c>
      <c r="O82">
        <v>15</v>
      </c>
      <c r="P82" s="59">
        <f>IF(NOT(ISBLANK(I83)),paramètres!$C$8*ABS(CODE(N82)-CODE(I83)),0)</f>
        <v>15</v>
      </c>
      <c r="X82" t="str">
        <f ca="1"/>
        <v>SMC3</v>
      </c>
      <c r="Y82" t="str">
        <f ca="1"/>
        <v>TO-0184104-FP-SMC3-FENCING 19-1797</v>
      </c>
      <c r="Z82">
        <f ca="1"/>
        <v>1797</v>
      </c>
      <c r="AA82" t="str">
        <f ca="1"/>
        <v>O-01950349</v>
      </c>
      <c r="AB82">
        <f ca="1"/>
        <v>901499</v>
      </c>
      <c r="AC82" t="str">
        <f ca="1"/>
        <v>PANNEAU NEVA CLOTURE EN METAL</v>
      </c>
      <c r="AD82" t="str">
        <f ca="1"/>
        <v>B01R004</v>
      </c>
      <c r="AE82" t="str">
        <f ca="1"/>
        <v>B</v>
      </c>
      <c r="AF82" t="str">
        <f ca="1"/>
        <v>Created</v>
      </c>
      <c r="AG82" t="str">
        <f ca="1"/>
        <v>TO-0184104</v>
      </c>
      <c r="AH82" t="str">
        <f ca="1"/>
        <v>Mar 19 2019</v>
      </c>
      <c r="AI82" t="str">
        <f ca="1"/>
        <v xml:space="preserve">  4:30PM</v>
      </c>
      <c r="AJ82" t="str">
        <f ca="1"/>
        <v>C</v>
      </c>
      <c r="AK82" s="54"/>
      <c r="AW82" s="40"/>
      <c r="AX82" s="72"/>
    </row>
    <row r="83" spans="1:50" x14ac:dyDescent="0.25">
      <c r="A83" s="50">
        <v>82</v>
      </c>
      <c r="B83" t="s">
        <v>53</v>
      </c>
      <c r="C83" t="s">
        <v>324</v>
      </c>
      <c r="D83" s="40">
        <v>1935</v>
      </c>
      <c r="E83" t="s">
        <v>325</v>
      </c>
      <c r="F83">
        <v>817014</v>
      </c>
      <c r="G83" t="s">
        <v>294</v>
      </c>
      <c r="H83" t="s">
        <v>326</v>
      </c>
      <c r="I83" s="40" t="s">
        <v>13</v>
      </c>
      <c r="J83" s="40" t="s">
        <v>60</v>
      </c>
      <c r="K83" s="40" t="s">
        <v>311</v>
      </c>
      <c r="L83" s="40" t="s">
        <v>244</v>
      </c>
      <c r="M83" s="40" t="s">
        <v>235</v>
      </c>
      <c r="N83" s="40" t="s">
        <v>13</v>
      </c>
      <c r="O83">
        <v>0</v>
      </c>
      <c r="P83" s="59">
        <f>IF(NOT(ISBLANK(I84)),paramètres!$C$8*ABS(CODE(N83)-CODE(I84)),0)</f>
        <v>0</v>
      </c>
      <c r="X83" t="str">
        <f ca="1"/>
        <v>SMC3</v>
      </c>
      <c r="Y83" t="str">
        <f ca="1"/>
        <v>TO-0184237-FP-SMC3-CFP-1935</v>
      </c>
      <c r="Z83">
        <f ca="1"/>
        <v>1935</v>
      </c>
      <c r="AA83" t="str">
        <f ca="1"/>
        <v>O-01950693</v>
      </c>
      <c r="AB83">
        <f ca="1"/>
        <v>817014</v>
      </c>
      <c r="AC83" t="str">
        <f ca="1"/>
        <v>CLIM DC INVERTER 5200W CONFORT</v>
      </c>
      <c r="AD83" t="str">
        <f ca="1"/>
        <v>B01A043</v>
      </c>
      <c r="AE83" t="str">
        <f ca="1"/>
        <v>B</v>
      </c>
      <c r="AF83" t="str">
        <f ca="1"/>
        <v>Created</v>
      </c>
      <c r="AG83" t="str">
        <f ca="1"/>
        <v>TO-0184237</v>
      </c>
      <c r="AH83" t="str">
        <f ca="1"/>
        <v>Mar 19 2019</v>
      </c>
      <c r="AI83" t="str">
        <f ca="1"/>
        <v xml:space="preserve">  4:30PM</v>
      </c>
      <c r="AJ83" t="str">
        <f ca="1"/>
        <v>B</v>
      </c>
      <c r="AK83" s="54"/>
      <c r="AW83" s="40"/>
      <c r="AX83" s="72"/>
    </row>
    <row r="84" spans="1:50" x14ac:dyDescent="0.25">
      <c r="A84" s="50">
        <v>83</v>
      </c>
      <c r="B84" t="s">
        <v>53</v>
      </c>
      <c r="C84" t="s">
        <v>312</v>
      </c>
      <c r="D84" s="40">
        <v>1777</v>
      </c>
      <c r="E84" t="s">
        <v>313</v>
      </c>
      <c r="F84">
        <v>950258</v>
      </c>
      <c r="G84" t="s">
        <v>314</v>
      </c>
      <c r="H84" t="s">
        <v>315</v>
      </c>
      <c r="I84" s="40" t="s">
        <v>13</v>
      </c>
      <c r="J84" s="40" t="s">
        <v>60</v>
      </c>
      <c r="K84" s="40" t="s">
        <v>316</v>
      </c>
      <c r="L84" s="40" t="s">
        <v>244</v>
      </c>
      <c r="M84" s="40" t="s">
        <v>235</v>
      </c>
      <c r="N84" s="40" t="s">
        <v>15</v>
      </c>
      <c r="O84">
        <v>30</v>
      </c>
      <c r="P84" s="59">
        <f>IF(NOT(ISBLANK(I85)),paramètres!$C$8*ABS(CODE(N84)-CODE(I85)),0)</f>
        <v>30</v>
      </c>
      <c r="X84" t="str">
        <f ca="1"/>
        <v>SMC3</v>
      </c>
      <c r="Y84" t="str">
        <f ca="1"/>
        <v>TO-0184207-FP-MASSE-LG-1777</v>
      </c>
      <c r="Z84">
        <f ca="1"/>
        <v>1777</v>
      </c>
      <c r="AA84" t="str">
        <f ca="1"/>
        <v>O-01950346</v>
      </c>
      <c r="AB84">
        <f ca="1"/>
        <v>950258</v>
      </c>
      <c r="AC84" t="str">
        <f ca="1"/>
        <v>BAIN DE SOLEIL DENIA</v>
      </c>
      <c r="AD84" t="str">
        <f ca="1"/>
        <v>B01A045</v>
      </c>
      <c r="AE84" t="str">
        <f ca="1"/>
        <v>B</v>
      </c>
      <c r="AF84" t="str">
        <f ca="1"/>
        <v>Created</v>
      </c>
      <c r="AG84" t="str">
        <f ca="1"/>
        <v>TO-0184207</v>
      </c>
      <c r="AH84" t="str">
        <f ca="1"/>
        <v>Mar 19 2019</v>
      </c>
      <c r="AI84" t="str">
        <f ca="1"/>
        <v xml:space="preserve">  4:30PM</v>
      </c>
      <c r="AJ84" t="str">
        <f ca="1"/>
        <v>D</v>
      </c>
      <c r="AK84" s="54"/>
      <c r="AW84" s="40"/>
      <c r="AX84" s="72"/>
    </row>
    <row r="85" spans="1:50" x14ac:dyDescent="0.25">
      <c r="A85" s="50">
        <v>84</v>
      </c>
      <c r="B85" t="s">
        <v>53</v>
      </c>
      <c r="C85" t="s">
        <v>317</v>
      </c>
      <c r="D85" s="40">
        <v>1935</v>
      </c>
      <c r="E85" t="s">
        <v>318</v>
      </c>
      <c r="F85">
        <v>901394</v>
      </c>
      <c r="G85" t="s">
        <v>264</v>
      </c>
      <c r="H85" t="s">
        <v>61</v>
      </c>
      <c r="I85" s="40" t="s">
        <v>13</v>
      </c>
      <c r="J85" s="40" t="s">
        <v>60</v>
      </c>
      <c r="K85" s="40" t="s">
        <v>311</v>
      </c>
      <c r="L85" s="40" t="s">
        <v>244</v>
      </c>
      <c r="M85" s="40" t="s">
        <v>235</v>
      </c>
      <c r="N85" s="40" t="s">
        <v>13</v>
      </c>
      <c r="O85">
        <v>0</v>
      </c>
      <c r="P85" s="59">
        <f>IF(NOT(ISBLANK(I86)),paramètres!$C$8*ABS(CODE(N85)-CODE(I86)),0)</f>
        <v>0</v>
      </c>
      <c r="X85" t="str">
        <f ca="1"/>
        <v>SMC3</v>
      </c>
      <c r="Y85" t="str">
        <f ca="1"/>
        <v>TO-0184237-FP-MASSE-LG-1935</v>
      </c>
      <c r="Z85">
        <f ca="1"/>
        <v>1935</v>
      </c>
      <c r="AA85" t="str">
        <f ca="1"/>
        <v>O-01954167</v>
      </c>
      <c r="AB85">
        <f ca="1"/>
        <v>901394</v>
      </c>
      <c r="AC85" t="str">
        <f ca="1"/>
        <v>TABLE DENIA 180/230X90</v>
      </c>
      <c r="AD85" t="str">
        <f ca="1"/>
        <v>B01A051</v>
      </c>
      <c r="AE85" t="str">
        <f ca="1"/>
        <v>B</v>
      </c>
      <c r="AF85" t="str">
        <f ca="1"/>
        <v>Created</v>
      </c>
      <c r="AG85" t="str">
        <f ca="1"/>
        <v>TO-0184237</v>
      </c>
      <c r="AH85" t="str">
        <f ca="1"/>
        <v>Mar 19 2019</v>
      </c>
      <c r="AI85" t="str">
        <f ca="1"/>
        <v xml:space="preserve">  4:30PM</v>
      </c>
      <c r="AJ85" t="str">
        <f ca="1"/>
        <v>B</v>
      </c>
      <c r="AK85" s="54"/>
      <c r="AW85" s="40"/>
      <c r="AX85" s="72"/>
    </row>
    <row r="86" spans="1:50" x14ac:dyDescent="0.25">
      <c r="A86" s="50">
        <v>85</v>
      </c>
      <c r="B86" t="s">
        <v>53</v>
      </c>
      <c r="C86" t="s">
        <v>307</v>
      </c>
      <c r="D86" s="40">
        <v>1723</v>
      </c>
      <c r="E86" t="s">
        <v>308</v>
      </c>
      <c r="F86">
        <v>120030</v>
      </c>
      <c r="G86" t="s">
        <v>64</v>
      </c>
      <c r="H86" t="s">
        <v>65</v>
      </c>
      <c r="I86" s="40" t="s">
        <v>13</v>
      </c>
      <c r="J86" s="40" t="s">
        <v>60</v>
      </c>
      <c r="K86" s="40" t="s">
        <v>300</v>
      </c>
      <c r="L86" s="40" t="s">
        <v>244</v>
      </c>
      <c r="M86" s="40" t="s">
        <v>234</v>
      </c>
      <c r="N86" s="40" t="s">
        <v>16</v>
      </c>
      <c r="O86">
        <v>45</v>
      </c>
      <c r="P86" s="59">
        <f>IF(NOT(ISBLANK(I87)),paramètres!$C$8*ABS(CODE(N86)-CODE(I87)),0)</f>
        <v>45</v>
      </c>
      <c r="X86" t="str">
        <f ca="1"/>
        <v>SMC3</v>
      </c>
      <c r="Y86" t="str">
        <f ca="1"/>
        <v>TO-0184188-FP-MASSE-R10-1723</v>
      </c>
      <c r="Z86">
        <f ca="1"/>
        <v>1723</v>
      </c>
      <c r="AA86" t="str">
        <f ca="1"/>
        <v>O-01952755</v>
      </c>
      <c r="AB86">
        <f ca="1"/>
        <v>120030</v>
      </c>
      <c r="AC86" t="str">
        <f ca="1"/>
        <v>6 ADHESIFS EMBALLAGE 50X66 DIALL</v>
      </c>
      <c r="AD86" t="str">
        <f ca="1"/>
        <v>B01A032</v>
      </c>
      <c r="AE86" t="str">
        <f ca="1"/>
        <v>B</v>
      </c>
      <c r="AF86" t="str">
        <f ca="1"/>
        <v>Created</v>
      </c>
      <c r="AG86" t="str">
        <f ca="1"/>
        <v>TO-0184188</v>
      </c>
      <c r="AH86" t="str">
        <f ca="1"/>
        <v>Mar 19 2019</v>
      </c>
      <c r="AI86" t="str">
        <f ca="1"/>
        <v xml:space="preserve">  3:00PM</v>
      </c>
      <c r="AJ86" t="str">
        <f ca="1"/>
        <v>E</v>
      </c>
      <c r="AK86" s="54"/>
      <c r="AW86" s="40"/>
      <c r="AX86" s="72"/>
    </row>
    <row r="87" spans="1:50" x14ac:dyDescent="0.25">
      <c r="A87" s="50">
        <v>86</v>
      </c>
      <c r="B87" t="s">
        <v>53</v>
      </c>
      <c r="C87" t="s">
        <v>309</v>
      </c>
      <c r="D87" s="40">
        <v>1935</v>
      </c>
      <c r="E87" t="s">
        <v>310</v>
      </c>
      <c r="F87">
        <v>900573</v>
      </c>
      <c r="G87" t="s">
        <v>241</v>
      </c>
      <c r="H87" t="s">
        <v>242</v>
      </c>
      <c r="I87" s="40" t="s">
        <v>13</v>
      </c>
      <c r="J87" s="40" t="s">
        <v>60</v>
      </c>
      <c r="K87" s="40" t="s">
        <v>311</v>
      </c>
      <c r="L87" s="40" t="s">
        <v>244</v>
      </c>
      <c r="M87" s="40" t="s">
        <v>235</v>
      </c>
      <c r="N87" s="40" t="s">
        <v>13</v>
      </c>
      <c r="O87">
        <v>0</v>
      </c>
      <c r="P87" s="59">
        <f>IF(NOT(ISBLANK(I88)),paramètres!$C$8*ABS(CODE(N87)-CODE(I88)),0)</f>
        <v>0</v>
      </c>
      <c r="X87" t="str">
        <f ca="1"/>
        <v>SMC3</v>
      </c>
      <c r="Y87" t="str">
        <f ca="1"/>
        <v>TO-0184237-FP-MASSE-CFP-1935</v>
      </c>
      <c r="Z87">
        <f ca="1"/>
        <v>1935</v>
      </c>
      <c r="AA87" t="str">
        <f ca="1"/>
        <v>O-01952582</v>
      </c>
      <c r="AB87">
        <f ca="1"/>
        <v>900573</v>
      </c>
      <c r="AC87" t="str">
        <f ca="1"/>
        <v>SUPPORT PLANTER POUR POT BOIS 90X90</v>
      </c>
      <c r="AD87" t="str">
        <f ca="1"/>
        <v>B01B096</v>
      </c>
      <c r="AE87" t="str">
        <f ca="1"/>
        <v>B</v>
      </c>
      <c r="AF87" t="str">
        <f ca="1"/>
        <v>Created</v>
      </c>
      <c r="AG87" t="str">
        <f ca="1"/>
        <v>TO-0184237</v>
      </c>
      <c r="AH87" t="str">
        <f ca="1"/>
        <v>Mar 19 2019</v>
      </c>
      <c r="AI87" t="str">
        <f ca="1"/>
        <v xml:space="preserve">  4:30PM</v>
      </c>
      <c r="AJ87" t="str">
        <f ca="1"/>
        <v>B</v>
      </c>
      <c r="AK87" s="54"/>
      <c r="AW87" s="40"/>
      <c r="AX87" s="72"/>
    </row>
    <row r="88" spans="1:50" x14ac:dyDescent="0.25">
      <c r="A88" s="50">
        <v>87</v>
      </c>
      <c r="B88" t="s">
        <v>53</v>
      </c>
      <c r="C88" t="s">
        <v>301</v>
      </c>
      <c r="D88" s="40">
        <v>1901</v>
      </c>
      <c r="E88" t="s">
        <v>302</v>
      </c>
      <c r="F88">
        <v>901072</v>
      </c>
      <c r="G88" t="s">
        <v>256</v>
      </c>
      <c r="H88" t="s">
        <v>305</v>
      </c>
      <c r="I88" s="40" t="s">
        <v>13</v>
      </c>
      <c r="J88" s="40" t="s">
        <v>60</v>
      </c>
      <c r="K88" s="40" t="s">
        <v>304</v>
      </c>
      <c r="L88" s="40" t="s">
        <v>244</v>
      </c>
      <c r="M88" s="40" t="s">
        <v>234</v>
      </c>
      <c r="N88" s="40" t="s">
        <v>18</v>
      </c>
      <c r="O88">
        <v>75</v>
      </c>
      <c r="P88" s="59">
        <f>IF(NOT(ISBLANK(I89)),paramètres!$C$8*ABS(CODE(N88)-CODE(I89)),0)</f>
        <v>75</v>
      </c>
      <c r="X88" t="str">
        <f ca="1"/>
        <v>SMC3</v>
      </c>
      <c r="Y88" t="str">
        <f ca="1"/>
        <v>TO-0184214-FP-SMC3B-R69-1901</v>
      </c>
      <c r="Z88">
        <f ca="1"/>
        <v>1901</v>
      </c>
      <c r="AA88" t="str">
        <f ca="1"/>
        <v>O-01950230</v>
      </c>
      <c r="AB88">
        <f ca="1"/>
        <v>901072</v>
      </c>
      <c r="AC88" t="str">
        <f ca="1"/>
        <v>FAUTEUIL INCLINABLE BATZ NOIR</v>
      </c>
      <c r="AD88" t="str">
        <f ca="1"/>
        <v>B01E0141</v>
      </c>
      <c r="AE88" t="str">
        <f ca="1"/>
        <v>B</v>
      </c>
      <c r="AF88" t="str">
        <f ca="1"/>
        <v>Created</v>
      </c>
      <c r="AG88" t="str">
        <f ca="1"/>
        <v>TO-0184214</v>
      </c>
      <c r="AH88" t="str">
        <f ca="1"/>
        <v>Mar 19 2019</v>
      </c>
      <c r="AI88" t="str">
        <f ca="1"/>
        <v xml:space="preserve">  3:00PM</v>
      </c>
      <c r="AJ88" t="str">
        <f ca="1"/>
        <v>G</v>
      </c>
      <c r="AK88" s="54"/>
      <c r="AW88" s="40"/>
      <c r="AX88" s="72"/>
    </row>
    <row r="89" spans="1:50" x14ac:dyDescent="0.25">
      <c r="A89" s="50">
        <v>88</v>
      </c>
      <c r="B89" t="s">
        <v>53</v>
      </c>
      <c r="C89" t="s">
        <v>301</v>
      </c>
      <c r="D89" s="40">
        <v>1901</v>
      </c>
      <c r="E89" t="s">
        <v>302</v>
      </c>
      <c r="F89">
        <v>901072</v>
      </c>
      <c r="G89" t="s">
        <v>256</v>
      </c>
      <c r="H89" t="s">
        <v>306</v>
      </c>
      <c r="I89" s="40" t="s">
        <v>13</v>
      </c>
      <c r="J89" s="40" t="s">
        <v>60</v>
      </c>
      <c r="K89" s="40" t="s">
        <v>304</v>
      </c>
      <c r="L89" s="40" t="s">
        <v>244</v>
      </c>
      <c r="M89" s="40" t="s">
        <v>234</v>
      </c>
      <c r="N89" s="40" t="s">
        <v>18</v>
      </c>
      <c r="O89">
        <v>75</v>
      </c>
      <c r="P89" s="59">
        <f>IF(NOT(ISBLANK(I90)),paramètres!$C$8*ABS(CODE(N89)-CODE(I90)),0)</f>
        <v>75</v>
      </c>
      <c r="X89" t="str">
        <f ca="1"/>
        <v>SMC3</v>
      </c>
      <c r="Y89" t="str">
        <f ca="1"/>
        <v>TO-0184214-FP-SMC3B-R69-1901</v>
      </c>
      <c r="Z89">
        <f ca="1"/>
        <v>1901</v>
      </c>
      <c r="AA89" t="str">
        <f ca="1"/>
        <v>O-01950230</v>
      </c>
      <c r="AB89">
        <f ca="1"/>
        <v>901072</v>
      </c>
      <c r="AC89" t="str">
        <f ca="1"/>
        <v>FAUTEUIL INCLINABLE BATZ NOIR</v>
      </c>
      <c r="AD89" t="str">
        <f ca="1"/>
        <v>B01F0132</v>
      </c>
      <c r="AE89" t="str">
        <f ca="1"/>
        <v>B</v>
      </c>
      <c r="AF89" t="str">
        <f ca="1"/>
        <v>Created</v>
      </c>
      <c r="AG89" t="str">
        <f ca="1"/>
        <v>TO-0184214</v>
      </c>
      <c r="AH89" t="str">
        <f ca="1"/>
        <v>Mar 19 2019</v>
      </c>
      <c r="AI89" t="str">
        <f ca="1"/>
        <v xml:space="preserve">  3:00PM</v>
      </c>
      <c r="AJ89" t="str">
        <f ca="1"/>
        <v>G</v>
      </c>
      <c r="AK89" s="54"/>
      <c r="AW89" s="40"/>
      <c r="AX89" s="72"/>
    </row>
    <row r="90" spans="1:50" x14ac:dyDescent="0.25">
      <c r="A90" s="50">
        <v>89</v>
      </c>
      <c r="B90" t="s">
        <v>53</v>
      </c>
      <c r="C90" t="s">
        <v>297</v>
      </c>
      <c r="D90" s="40">
        <v>1723</v>
      </c>
      <c r="E90" t="s">
        <v>298</v>
      </c>
      <c r="F90">
        <v>901072</v>
      </c>
      <c r="G90" t="s">
        <v>256</v>
      </c>
      <c r="H90" t="s">
        <v>299</v>
      </c>
      <c r="I90" s="40" t="s">
        <v>13</v>
      </c>
      <c r="J90" s="40" t="s">
        <v>60</v>
      </c>
      <c r="K90" s="40" t="s">
        <v>300</v>
      </c>
      <c r="L90" s="40" t="s">
        <v>244</v>
      </c>
      <c r="M90" s="40" t="s">
        <v>234</v>
      </c>
      <c r="N90" s="40" t="s">
        <v>16</v>
      </c>
      <c r="O90">
        <v>45</v>
      </c>
      <c r="P90" s="59">
        <f>IF(NOT(ISBLANK(I91)),paramètres!$C$8*ABS(CODE(N90)-CODE(I91)),0)</f>
        <v>45</v>
      </c>
      <c r="X90" t="str">
        <f ca="1"/>
        <v>SMC3</v>
      </c>
      <c r="Y90" t="str">
        <f ca="1"/>
        <v>TO-0184188-FP-SMC3B-R69-1723</v>
      </c>
      <c r="Z90">
        <f ca="1"/>
        <v>1723</v>
      </c>
      <c r="AA90" t="str">
        <f ca="1"/>
        <v>O-01950339</v>
      </c>
      <c r="AB90">
        <f ca="1"/>
        <v>901072</v>
      </c>
      <c r="AC90" t="str">
        <f ca="1"/>
        <v>FAUTEUIL INCLINABLE BATZ NOIR</v>
      </c>
      <c r="AD90" t="str">
        <f ca="1"/>
        <v>B01F1242</v>
      </c>
      <c r="AE90" t="str">
        <f ca="1"/>
        <v>B</v>
      </c>
      <c r="AF90" t="str">
        <f ca="1"/>
        <v>Created</v>
      </c>
      <c r="AG90" t="str">
        <f ca="1"/>
        <v>TO-0184188</v>
      </c>
      <c r="AH90" t="str">
        <f ca="1"/>
        <v>Mar 19 2019</v>
      </c>
      <c r="AI90" t="str">
        <f ca="1"/>
        <v xml:space="preserve">  3:00PM</v>
      </c>
      <c r="AJ90" t="str">
        <f ca="1"/>
        <v>E</v>
      </c>
      <c r="AK90" s="54"/>
      <c r="AW90" s="40"/>
      <c r="AX90" s="72"/>
    </row>
    <row r="91" spans="1:50" x14ac:dyDescent="0.25">
      <c r="A91" s="50">
        <v>90</v>
      </c>
      <c r="B91" t="s">
        <v>53</v>
      </c>
      <c r="C91" t="s">
        <v>301</v>
      </c>
      <c r="D91" s="40">
        <v>1901</v>
      </c>
      <c r="E91" t="s">
        <v>302</v>
      </c>
      <c r="F91">
        <v>901072</v>
      </c>
      <c r="G91" t="s">
        <v>256</v>
      </c>
      <c r="H91" t="s">
        <v>303</v>
      </c>
      <c r="I91" s="40" t="s">
        <v>13</v>
      </c>
      <c r="J91" s="40" t="s">
        <v>60</v>
      </c>
      <c r="K91" s="40" t="s">
        <v>304</v>
      </c>
      <c r="L91" s="40" t="s">
        <v>244</v>
      </c>
      <c r="M91" s="40" t="s">
        <v>234</v>
      </c>
      <c r="N91" s="40" t="s">
        <v>18</v>
      </c>
      <c r="O91">
        <v>15</v>
      </c>
      <c r="P91" s="59">
        <f>IF(NOT(ISBLANK(I92)),paramètres!$C$8*ABS(CODE(N91)-CODE(I92)),0)</f>
        <v>15</v>
      </c>
      <c r="X91" t="str">
        <f ca="1"/>
        <v>SMC3</v>
      </c>
      <c r="Y91" t="str">
        <f ca="1"/>
        <v>TO-0184214-FP-SMC3B-R69-1901</v>
      </c>
      <c r="Z91">
        <f ca="1"/>
        <v>1901</v>
      </c>
      <c r="AA91" t="str">
        <f ca="1"/>
        <v>O-01950230</v>
      </c>
      <c r="AB91">
        <f ca="1"/>
        <v>901072</v>
      </c>
      <c r="AC91" t="str">
        <f ca="1"/>
        <v>FAUTEUIL INCLINABLE BATZ NOIR</v>
      </c>
      <c r="AD91" t="str">
        <f ca="1"/>
        <v>B01F5042</v>
      </c>
      <c r="AE91" t="str">
        <f ca="1"/>
        <v>B</v>
      </c>
      <c r="AF91" t="str">
        <f ca="1"/>
        <v>Created</v>
      </c>
      <c r="AG91" t="str">
        <f ca="1"/>
        <v>TO-0184214</v>
      </c>
      <c r="AH91" t="str">
        <f ca="1"/>
        <v>Mar 19 2019</v>
      </c>
      <c r="AI91" t="str">
        <f ca="1"/>
        <v xml:space="preserve">  3:00PM</v>
      </c>
      <c r="AJ91" t="str">
        <f ca="1"/>
        <v>G</v>
      </c>
      <c r="AK91" s="54"/>
      <c r="AW91" s="40"/>
      <c r="AX91" s="72"/>
    </row>
    <row r="92" spans="1:50" x14ac:dyDescent="0.25">
      <c r="A92" s="50">
        <v>91</v>
      </c>
      <c r="B92" t="s">
        <v>53</v>
      </c>
      <c r="C92" t="s">
        <v>462</v>
      </c>
      <c r="D92" s="40">
        <v>1723</v>
      </c>
      <c r="E92" t="s">
        <v>298</v>
      </c>
      <c r="F92">
        <v>901074</v>
      </c>
      <c r="G92" t="s">
        <v>434</v>
      </c>
      <c r="H92" t="s">
        <v>453</v>
      </c>
      <c r="I92" s="40" t="s">
        <v>19</v>
      </c>
      <c r="J92" s="40" t="s">
        <v>60</v>
      </c>
      <c r="K92" s="40" t="s">
        <v>300</v>
      </c>
      <c r="L92" s="40" t="s">
        <v>244</v>
      </c>
      <c r="M92" s="40" t="s">
        <v>234</v>
      </c>
      <c r="N92" s="40" t="s">
        <v>16</v>
      </c>
      <c r="O92">
        <v>0</v>
      </c>
      <c r="P92" s="59">
        <f>IF(NOT(ISBLANK(I93)),paramètres!$C$8*ABS(CODE(N92)-CODE(I93)),0)</f>
        <v>0</v>
      </c>
      <c r="X92" t="str">
        <f ca="1"/>
        <v>SMC3</v>
      </c>
      <c r="Y92" t="str">
        <f ca="1"/>
        <v>TO-0184188-FP-SMC3-CFP-1723</v>
      </c>
      <c r="Z92">
        <f ca="1"/>
        <v>1723</v>
      </c>
      <c r="AA92" t="str">
        <f ca="1"/>
        <v>O-01950339</v>
      </c>
      <c r="AB92">
        <f ca="1"/>
        <v>901074</v>
      </c>
      <c r="AC92" t="str">
        <f ca="1"/>
        <v>TABLE SUMATRA 180X100X75</v>
      </c>
      <c r="AD92" t="str">
        <f ca="1"/>
        <v>H01R006</v>
      </c>
      <c r="AE92" t="str">
        <f ca="1"/>
        <v>H</v>
      </c>
      <c r="AF92" t="str">
        <f ca="1"/>
        <v>Created</v>
      </c>
      <c r="AG92" t="str">
        <f ca="1"/>
        <v>TO-0184188</v>
      </c>
      <c r="AH92" t="str">
        <f ca="1"/>
        <v>Mar 19 2019</v>
      </c>
      <c r="AI92" t="str">
        <f ca="1"/>
        <v xml:space="preserve">  3:00PM</v>
      </c>
      <c r="AJ92" t="str">
        <f ca="1"/>
        <v>E</v>
      </c>
      <c r="AK92" s="54"/>
      <c r="AW92" s="40"/>
      <c r="AX92" s="72"/>
    </row>
    <row r="93" spans="1:50" x14ac:dyDescent="0.25">
      <c r="A93" s="50">
        <v>92</v>
      </c>
      <c r="B93" t="s">
        <v>53</v>
      </c>
      <c r="C93" t="s">
        <v>417</v>
      </c>
      <c r="D93" s="40">
        <v>1935</v>
      </c>
      <c r="E93" t="s">
        <v>318</v>
      </c>
      <c r="F93">
        <v>901391</v>
      </c>
      <c r="G93" t="s">
        <v>265</v>
      </c>
      <c r="H93" t="s">
        <v>418</v>
      </c>
      <c r="I93" s="40" t="s">
        <v>16</v>
      </c>
      <c r="J93" s="40" t="s">
        <v>60</v>
      </c>
      <c r="K93" s="40" t="s">
        <v>311</v>
      </c>
      <c r="L93" s="40" t="s">
        <v>244</v>
      </c>
      <c r="M93" s="40" t="s">
        <v>235</v>
      </c>
      <c r="N93" s="40" t="s">
        <v>13</v>
      </c>
      <c r="O93">
        <v>0</v>
      </c>
      <c r="P93" s="59">
        <f>IF(NOT(ISBLANK(I94)),paramètres!$C$8*ABS(CODE(N93)-CODE(I94)),0)</f>
        <v>0</v>
      </c>
      <c r="X93" t="str">
        <f ca="1"/>
        <v>SMC3</v>
      </c>
      <c r="Y93" t="str">
        <f ca="1"/>
        <v>TO-0184237-FP-SMC3E-R69-1935</v>
      </c>
      <c r="Z93">
        <f ca="1"/>
        <v>1935</v>
      </c>
      <c r="AA93" t="str">
        <f ca="1"/>
        <v>O-01954167</v>
      </c>
      <c r="AB93">
        <f ca="1"/>
        <v>901391</v>
      </c>
      <c r="AC93" t="str">
        <f ca="1"/>
        <v>LOT DE 2 CHAISES DENIA</v>
      </c>
      <c r="AD93" t="str">
        <f ca="1"/>
        <v>E01H2463</v>
      </c>
      <c r="AE93" t="str">
        <f ca="1"/>
        <v>E</v>
      </c>
      <c r="AF93" t="str">
        <f ca="1"/>
        <v>Created</v>
      </c>
      <c r="AG93" t="str">
        <f ca="1"/>
        <v>TO-0184237</v>
      </c>
      <c r="AH93" t="str">
        <f ca="1"/>
        <v>Mar 19 2019</v>
      </c>
      <c r="AI93" t="str">
        <f ca="1"/>
        <v xml:space="preserve">  4:30PM</v>
      </c>
      <c r="AJ93" t="str">
        <f ca="1"/>
        <v>B</v>
      </c>
      <c r="AK93" s="54"/>
      <c r="AW93" s="40"/>
      <c r="AX93" s="72"/>
    </row>
    <row r="94" spans="1:50" x14ac:dyDescent="0.25">
      <c r="A94" s="50">
        <v>93</v>
      </c>
      <c r="B94" t="s">
        <v>53</v>
      </c>
      <c r="C94" t="s">
        <v>357</v>
      </c>
      <c r="D94" s="40">
        <v>1902</v>
      </c>
      <c r="E94" t="s">
        <v>358</v>
      </c>
      <c r="F94">
        <v>200189</v>
      </c>
      <c r="G94" t="s">
        <v>359</v>
      </c>
      <c r="H94" t="s">
        <v>360</v>
      </c>
      <c r="I94" s="40" t="s">
        <v>13</v>
      </c>
      <c r="J94" s="40" t="s">
        <v>60</v>
      </c>
      <c r="K94" s="40" t="s">
        <v>361</v>
      </c>
      <c r="L94" s="40" t="s">
        <v>244</v>
      </c>
      <c r="M94" s="40" t="s">
        <v>352</v>
      </c>
      <c r="N94" s="40" t="s">
        <v>18</v>
      </c>
      <c r="O94">
        <v>0</v>
      </c>
      <c r="P94" s="59">
        <f>IF(NOT(ISBLANK(I95)),paramètres!$C$8*ABS(CODE(N94)-CODE(I95)),0)</f>
        <v>0</v>
      </c>
      <c r="X94" t="str">
        <f ca="1"/>
        <v>SMC3</v>
      </c>
      <c r="Y94" t="str">
        <f ca="1"/>
        <v>TO-0184106-FP-SMC3B-R20-1902</v>
      </c>
      <c r="Z94">
        <f ca="1"/>
        <v>1902</v>
      </c>
      <c r="AA94" t="str">
        <f ca="1"/>
        <v>O-01956131</v>
      </c>
      <c r="AB94">
        <f ca="1"/>
        <v>200189</v>
      </c>
      <c r="AC94" t="str">
        <f ca="1"/>
        <v>DIABLE RABATTABLE MAC ALLISTER</v>
      </c>
      <c r="AD94" t="str">
        <f ca="1"/>
        <v>B01F4213</v>
      </c>
      <c r="AE94" t="str">
        <f ca="1"/>
        <v>B</v>
      </c>
      <c r="AF94" t="str">
        <f ca="1"/>
        <v>Created</v>
      </c>
      <c r="AG94" t="str">
        <f ca="1"/>
        <v>TO-0184106</v>
      </c>
      <c r="AH94" t="str">
        <f ca="1"/>
        <v>Mar 19 2019</v>
      </c>
      <c r="AI94" t="str">
        <f ca="1"/>
        <v xml:space="preserve">  6:30PM</v>
      </c>
      <c r="AJ94" t="str">
        <f ca="1"/>
        <v>G</v>
      </c>
      <c r="AK94" s="54"/>
      <c r="AW94" s="40"/>
      <c r="AX94" s="72"/>
    </row>
    <row r="95" spans="1:50" x14ac:dyDescent="0.25">
      <c r="A95" s="50">
        <v>94</v>
      </c>
      <c r="B95" t="s">
        <v>53</v>
      </c>
      <c r="C95" t="s">
        <v>431</v>
      </c>
      <c r="D95" s="40">
        <v>1903</v>
      </c>
      <c r="E95" t="s">
        <v>280</v>
      </c>
      <c r="F95">
        <v>103071</v>
      </c>
      <c r="G95" t="s">
        <v>69</v>
      </c>
      <c r="H95" t="s">
        <v>432</v>
      </c>
      <c r="I95" s="40" t="s">
        <v>18</v>
      </c>
      <c r="J95" s="40" t="s">
        <v>60</v>
      </c>
      <c r="K95" s="40" t="s">
        <v>281</v>
      </c>
      <c r="L95" s="40" t="s">
        <v>244</v>
      </c>
      <c r="M95" s="40" t="s">
        <v>233</v>
      </c>
      <c r="N95" s="40" t="s">
        <v>18</v>
      </c>
      <c r="O95">
        <v>0</v>
      </c>
      <c r="P95" s="59">
        <f>IF(NOT(ISBLANK(I96)),paramètres!$C$8*ABS(CODE(N95)-CODE(I96)),0)</f>
        <v>0</v>
      </c>
      <c r="X95" t="str">
        <f ca="1"/>
        <v>SMC3</v>
      </c>
      <c r="Y95" t="str">
        <f ca="1"/>
        <v>TO-0184107-FP-SMC3G-R10-1903</v>
      </c>
      <c r="Z95">
        <f ca="1"/>
        <v>1903</v>
      </c>
      <c r="AA95" t="str">
        <f ca="1"/>
        <v>O-01957163</v>
      </c>
      <c r="AB95">
        <f ca="1"/>
        <v>103071</v>
      </c>
      <c r="AC95" t="str">
        <f ca="1"/>
        <v>ETAGERE BOIS/METAL 180X75X35 EXA</v>
      </c>
      <c r="AD95" t="str">
        <f ca="1"/>
        <v>G01H4321</v>
      </c>
      <c r="AE95" t="str">
        <f ca="1"/>
        <v>G</v>
      </c>
      <c r="AF95" t="str">
        <f ca="1"/>
        <v>Created</v>
      </c>
      <c r="AG95" t="str">
        <f ca="1"/>
        <v>TO-0184107</v>
      </c>
      <c r="AH95" t="str">
        <f ca="1"/>
        <v>Mar 19 2019</v>
      </c>
      <c r="AI95" t="str">
        <f ca="1"/>
        <v xml:space="preserve">  1:30PM</v>
      </c>
      <c r="AJ95" t="str">
        <f ca="1"/>
        <v>G</v>
      </c>
      <c r="AK95" s="54"/>
      <c r="AW95" s="40"/>
      <c r="AX95" s="72"/>
    </row>
    <row r="96" spans="1:50" x14ac:dyDescent="0.25">
      <c r="A96" s="50">
        <v>95</v>
      </c>
      <c r="B96" t="s">
        <v>53</v>
      </c>
      <c r="C96" t="s">
        <v>433</v>
      </c>
      <c r="D96" s="40">
        <v>1777</v>
      </c>
      <c r="E96" t="s">
        <v>427</v>
      </c>
      <c r="F96">
        <v>901074</v>
      </c>
      <c r="G96" t="s">
        <v>434</v>
      </c>
      <c r="H96" t="s">
        <v>435</v>
      </c>
      <c r="I96" s="40" t="s">
        <v>18</v>
      </c>
      <c r="J96" s="40" t="s">
        <v>60</v>
      </c>
      <c r="K96" s="40" t="s">
        <v>316</v>
      </c>
      <c r="L96" s="40" t="s">
        <v>244</v>
      </c>
      <c r="M96" s="40" t="s">
        <v>235</v>
      </c>
      <c r="N96" s="40" t="s">
        <v>15</v>
      </c>
      <c r="O96">
        <v>30</v>
      </c>
      <c r="P96" s="59">
        <f>IF(NOT(ISBLANK(I97)),paramètres!$C$8*ABS(CODE(N96)-CODE(I97)),0)</f>
        <v>30</v>
      </c>
      <c r="X96" t="str">
        <f ca="1"/>
        <v>SMC3</v>
      </c>
      <c r="Y96" t="str">
        <f ca="1"/>
        <v>TO-0184207-FP-SMC3-CFP-1777</v>
      </c>
      <c r="Z96">
        <f ca="1"/>
        <v>1777</v>
      </c>
      <c r="AA96" t="str">
        <f ca="1"/>
        <v>O-01950430</v>
      </c>
      <c r="AB96">
        <f ca="1"/>
        <v>901074</v>
      </c>
      <c r="AC96" t="str">
        <f ca="1"/>
        <v>TABLE SUMATRA 180X100X75</v>
      </c>
      <c r="AD96" t="str">
        <f ca="1"/>
        <v>G1R063</v>
      </c>
      <c r="AE96" t="str">
        <f ca="1"/>
        <v>G</v>
      </c>
      <c r="AF96" t="str">
        <f ca="1"/>
        <v>Created</v>
      </c>
      <c r="AG96" t="str">
        <f ca="1"/>
        <v>TO-0184207</v>
      </c>
      <c r="AH96" t="str">
        <f ca="1"/>
        <v>Mar 19 2019</v>
      </c>
      <c r="AI96" t="str">
        <f ca="1"/>
        <v xml:space="preserve">  4:30PM</v>
      </c>
      <c r="AJ96" t="str">
        <f ca="1"/>
        <v>D</v>
      </c>
      <c r="AK96" s="54"/>
      <c r="AW96" s="40"/>
      <c r="AX96" s="72"/>
    </row>
    <row r="97" spans="1:50" x14ac:dyDescent="0.25">
      <c r="A97" s="50">
        <v>96</v>
      </c>
      <c r="B97" t="s">
        <v>53</v>
      </c>
      <c r="C97" t="s">
        <v>324</v>
      </c>
      <c r="D97" s="40">
        <v>1935</v>
      </c>
      <c r="E97" t="s">
        <v>325</v>
      </c>
      <c r="F97">
        <v>817014</v>
      </c>
      <c r="G97" t="s">
        <v>294</v>
      </c>
      <c r="H97" t="s">
        <v>326</v>
      </c>
      <c r="I97" s="40" t="s">
        <v>13</v>
      </c>
      <c r="J97" s="40" t="s">
        <v>60</v>
      </c>
      <c r="K97" s="40" t="s">
        <v>311</v>
      </c>
      <c r="L97" s="40" t="s">
        <v>244</v>
      </c>
      <c r="M97" s="40" t="s">
        <v>235</v>
      </c>
      <c r="N97" s="40" t="s">
        <v>13</v>
      </c>
      <c r="O97">
        <v>0</v>
      </c>
      <c r="P97" s="59">
        <f>IF(NOT(ISBLANK(I98)),paramètres!$C$8*ABS(CODE(N97)-CODE(I98)),0)</f>
        <v>0</v>
      </c>
      <c r="X97" t="str">
        <f ca="1"/>
        <v>SMC3</v>
      </c>
      <c r="Y97" t="str">
        <f ca="1"/>
        <v>TO-0184237-FP-SMC3-CFP-1935</v>
      </c>
      <c r="Z97">
        <f ca="1"/>
        <v>1935</v>
      </c>
      <c r="AA97" t="str">
        <f ca="1"/>
        <v>O-01950693</v>
      </c>
      <c r="AB97">
        <f ca="1"/>
        <v>817014</v>
      </c>
      <c r="AC97" t="str">
        <f ca="1"/>
        <v>CLIM DC INVERTER 5200W CONFORT</v>
      </c>
      <c r="AD97" t="str">
        <f ca="1"/>
        <v>B01A043</v>
      </c>
      <c r="AE97" t="str">
        <f ca="1"/>
        <v>B</v>
      </c>
      <c r="AF97" t="str">
        <f ca="1"/>
        <v>Created</v>
      </c>
      <c r="AG97" t="str">
        <f ca="1"/>
        <v>TO-0184237</v>
      </c>
      <c r="AH97" t="str">
        <f ca="1"/>
        <v>Mar 19 2019</v>
      </c>
      <c r="AI97" t="str">
        <f ca="1"/>
        <v xml:space="preserve">  4:30PM</v>
      </c>
      <c r="AJ97" t="str">
        <f ca="1"/>
        <v>B</v>
      </c>
      <c r="AK97" s="54"/>
      <c r="AW97" s="40"/>
      <c r="AX97" s="72"/>
    </row>
    <row r="98" spans="1:50" x14ac:dyDescent="0.25">
      <c r="A98" s="50">
        <v>97</v>
      </c>
      <c r="B98" t="s">
        <v>53</v>
      </c>
      <c r="C98" t="s">
        <v>327</v>
      </c>
      <c r="D98" s="40">
        <v>1768</v>
      </c>
      <c r="E98" t="s">
        <v>328</v>
      </c>
      <c r="F98">
        <v>817014</v>
      </c>
      <c r="G98" t="s">
        <v>294</v>
      </c>
      <c r="H98" t="s">
        <v>329</v>
      </c>
      <c r="I98" s="40" t="s">
        <v>13</v>
      </c>
      <c r="J98" s="40" t="s">
        <v>60</v>
      </c>
      <c r="K98" s="40" t="s">
        <v>330</v>
      </c>
      <c r="L98" s="40" t="s">
        <v>244</v>
      </c>
      <c r="M98" s="40" t="s">
        <v>331</v>
      </c>
      <c r="N98" s="40" t="s">
        <v>15</v>
      </c>
      <c r="O98">
        <v>0</v>
      </c>
      <c r="P98" s="59">
        <f>IF(NOT(ISBLANK(I99)),paramètres!$C$8*ABS(CODE(N98)-CODE(I99)),0)</f>
        <v>0</v>
      </c>
      <c r="X98" t="str">
        <f ca="1"/>
        <v>SMC3</v>
      </c>
      <c r="Y98" t="str">
        <f ca="1"/>
        <v>TO-0184394-FP-SMC3B-CFP-1768</v>
      </c>
      <c r="Z98">
        <f ca="1"/>
        <v>1768</v>
      </c>
      <c r="AA98" t="str">
        <f ca="1"/>
        <v>O-01952109</v>
      </c>
      <c r="AB98">
        <f ca="1"/>
        <v>817014</v>
      </c>
      <c r="AC98" t="str">
        <f ca="1"/>
        <v>CLIM DC INVERTER 5200W CONFORT</v>
      </c>
      <c r="AD98" t="str">
        <f ca="1"/>
        <v>B01G1112</v>
      </c>
      <c r="AE98" t="str">
        <f ca="1"/>
        <v>B</v>
      </c>
      <c r="AF98" t="str">
        <f ca="1"/>
        <v>Created</v>
      </c>
      <c r="AG98" t="str">
        <f ca="1"/>
        <v>TO-0184394</v>
      </c>
      <c r="AH98" t="str">
        <f ca="1"/>
        <v>Mar 19 2019</v>
      </c>
      <c r="AI98" t="str">
        <f ca="1"/>
        <v xml:space="preserve">  5:30PM</v>
      </c>
      <c r="AJ98" t="str">
        <f ca="1"/>
        <v>D</v>
      </c>
      <c r="AK98" s="54"/>
      <c r="AW98" s="40"/>
      <c r="AX98" s="72"/>
    </row>
    <row r="99" spans="1:50" x14ac:dyDescent="0.25">
      <c r="A99" s="50">
        <v>98</v>
      </c>
      <c r="B99" t="s">
        <v>53</v>
      </c>
      <c r="C99" t="s">
        <v>373</v>
      </c>
      <c r="D99" s="40">
        <v>1733</v>
      </c>
      <c r="E99" t="s">
        <v>263</v>
      </c>
      <c r="F99">
        <v>901391</v>
      </c>
      <c r="G99" t="s">
        <v>265</v>
      </c>
      <c r="H99" t="s">
        <v>374</v>
      </c>
      <c r="I99" s="40" t="s">
        <v>15</v>
      </c>
      <c r="J99" s="40" t="s">
        <v>60</v>
      </c>
      <c r="K99" s="40" t="s">
        <v>258</v>
      </c>
      <c r="L99" s="40" t="s">
        <v>244</v>
      </c>
      <c r="M99" s="40" t="s">
        <v>232</v>
      </c>
      <c r="N99" s="40" t="s">
        <v>18</v>
      </c>
      <c r="O99">
        <v>45</v>
      </c>
      <c r="P99" s="59">
        <f>IF(NOT(ISBLANK(I100)),paramètres!$C$8*ABS(CODE(N99)-CODE(I100)),0)</f>
        <v>45</v>
      </c>
      <c r="X99" t="str">
        <f ca="1"/>
        <v>SMC3</v>
      </c>
      <c r="Y99" t="str">
        <f ca="1"/>
        <v>TO-0184259-FP-SMC3D-R69-1733</v>
      </c>
      <c r="Z99">
        <f ca="1"/>
        <v>1733</v>
      </c>
      <c r="AA99" t="str">
        <f ca="1"/>
        <v>O-01954191</v>
      </c>
      <c r="AB99">
        <f ca="1"/>
        <v>901391</v>
      </c>
      <c r="AC99" t="str">
        <f ca="1"/>
        <v>LOT DE 2 CHAISES DENIA</v>
      </c>
      <c r="AD99" t="str">
        <f ca="1"/>
        <v>D01F0221</v>
      </c>
      <c r="AE99" t="str">
        <f ca="1"/>
        <v>D</v>
      </c>
      <c r="AF99" t="str">
        <f ca="1"/>
        <v>Created</v>
      </c>
      <c r="AG99" t="str">
        <f ca="1"/>
        <v>TO-0184259</v>
      </c>
      <c r="AH99" t="str">
        <f ca="1"/>
        <v>Mar 19 2019</v>
      </c>
      <c r="AI99" t="str">
        <f ca="1"/>
        <v xml:space="preserve"> 12:30PM</v>
      </c>
      <c r="AJ99" t="str">
        <f ca="1"/>
        <v>G</v>
      </c>
      <c r="AK99" s="54"/>
      <c r="AW99" s="40"/>
      <c r="AX99" s="72"/>
    </row>
    <row r="100" spans="1:50" x14ac:dyDescent="0.25">
      <c r="A100" s="50">
        <v>99</v>
      </c>
      <c r="B100" t="s">
        <v>53</v>
      </c>
      <c r="C100" t="s">
        <v>373</v>
      </c>
      <c r="D100" s="40">
        <v>1733</v>
      </c>
      <c r="E100" t="s">
        <v>263</v>
      </c>
      <c r="F100">
        <v>901391</v>
      </c>
      <c r="G100" t="s">
        <v>265</v>
      </c>
      <c r="H100" t="s">
        <v>375</v>
      </c>
      <c r="I100" s="40" t="s">
        <v>15</v>
      </c>
      <c r="J100" s="40" t="s">
        <v>60</v>
      </c>
      <c r="K100" s="40" t="s">
        <v>258</v>
      </c>
      <c r="L100" s="40" t="s">
        <v>244</v>
      </c>
      <c r="M100" s="40" t="s">
        <v>232</v>
      </c>
      <c r="N100" s="40" t="s">
        <v>18</v>
      </c>
      <c r="O100">
        <v>45</v>
      </c>
      <c r="P100" s="59">
        <f>IF(NOT(ISBLANK(I101)),paramètres!$C$8*ABS(CODE(N100)-CODE(I101)),0)</f>
        <v>45</v>
      </c>
      <c r="X100" t="str">
        <f ca="1"/>
        <v>SMC3</v>
      </c>
      <c r="Y100" t="str">
        <f ca="1"/>
        <v>TO-0184259-FP-SMC3D-R69-1733</v>
      </c>
      <c r="Z100">
        <f ca="1"/>
        <v>1733</v>
      </c>
      <c r="AA100" t="str">
        <f ca="1"/>
        <v>O-01954191</v>
      </c>
      <c r="AB100">
        <f ca="1"/>
        <v>901391</v>
      </c>
      <c r="AC100" t="str">
        <f ca="1"/>
        <v>LOT DE 2 CHAISES DENIA</v>
      </c>
      <c r="AD100" t="str">
        <f ca="1"/>
        <v>D01C3641</v>
      </c>
      <c r="AE100" t="str">
        <f ca="1"/>
        <v>D</v>
      </c>
      <c r="AF100" t="str">
        <f ca="1"/>
        <v>Created</v>
      </c>
      <c r="AG100" t="str">
        <f ca="1"/>
        <v>TO-0184259</v>
      </c>
      <c r="AH100" t="str">
        <f ca="1"/>
        <v>Mar 19 2019</v>
      </c>
      <c r="AI100" t="str">
        <f ca="1"/>
        <v xml:space="preserve"> 12:30PM</v>
      </c>
      <c r="AJ100" t="str">
        <f ca="1"/>
        <v>G</v>
      </c>
      <c r="AK100" s="54"/>
      <c r="AW100" s="40"/>
      <c r="AX100" s="72"/>
    </row>
    <row r="101" spans="1:50" x14ac:dyDescent="0.25">
      <c r="A101" s="50">
        <v>100</v>
      </c>
      <c r="B101" t="s">
        <v>586</v>
      </c>
      <c r="C101" t="s">
        <v>587</v>
      </c>
      <c r="D101" s="40">
        <v>1944</v>
      </c>
      <c r="E101" t="s">
        <v>588</v>
      </c>
      <c r="F101">
        <v>950452</v>
      </c>
      <c r="G101" t="s">
        <v>589</v>
      </c>
      <c r="H101" t="s">
        <v>590</v>
      </c>
      <c r="I101" s="40" t="s">
        <v>15</v>
      </c>
      <c r="J101" s="40" t="s">
        <v>54</v>
      </c>
      <c r="K101" s="40" t="s">
        <v>591</v>
      </c>
      <c r="L101" s="40" t="s">
        <v>244</v>
      </c>
      <c r="M101" s="40" t="s">
        <v>592</v>
      </c>
      <c r="N101" s="40" t="s">
        <v>17</v>
      </c>
      <c r="O101">
        <v>30</v>
      </c>
      <c r="P101" s="59">
        <f>IF(NOT(ISBLANK(I102)),paramètres!$C$8*ABS(CODE(N101)-CODE(I102)),0)</f>
        <v>30</v>
      </c>
      <c r="X101" t="str">
        <f ca="1"/>
        <v>SMC4</v>
      </c>
      <c r="Y101" t="str">
        <f ca="1"/>
        <v>TO-0184113-FP-SMC4-LG-1944</v>
      </c>
      <c r="Z101">
        <f ca="1"/>
        <v>1944</v>
      </c>
      <c r="AA101" t="str">
        <f ca="1"/>
        <v>O-01953624</v>
      </c>
      <c r="AB101">
        <f ca="1"/>
        <v>950452</v>
      </c>
      <c r="AC101" t="str">
        <f ca="1"/>
        <v>JAMBE DE FORCE VERTE L2000</v>
      </c>
      <c r="AD101" t="str">
        <f ca="1"/>
        <v>D01A4931</v>
      </c>
      <c r="AE101" t="str">
        <f ca="1"/>
        <v>D</v>
      </c>
      <c r="AF101" t="str">
        <f ca="1"/>
        <v>Waiting</v>
      </c>
      <c r="AG101" t="str">
        <f ca="1"/>
        <v>TO-0184113</v>
      </c>
      <c r="AH101" t="str">
        <f ca="1"/>
        <v>Mar 19 2019</v>
      </c>
      <c r="AI101" t="str">
        <f ca="1"/>
        <v xml:space="preserve">  9:30AM</v>
      </c>
      <c r="AJ101" t="str">
        <f ca="1"/>
        <v>F</v>
      </c>
      <c r="AK101" s="54"/>
      <c r="AW101" s="40"/>
      <c r="AX101" s="72"/>
    </row>
    <row r="102" spans="1:50" x14ac:dyDescent="0.25">
      <c r="A102" s="50">
        <v>101</v>
      </c>
      <c r="B102" t="s">
        <v>53</v>
      </c>
      <c r="C102" t="s">
        <v>368</v>
      </c>
      <c r="D102" s="40">
        <v>1714</v>
      </c>
      <c r="E102" t="s">
        <v>369</v>
      </c>
      <c r="F102">
        <v>521146</v>
      </c>
      <c r="G102" t="s">
        <v>370</v>
      </c>
      <c r="H102" t="s">
        <v>371</v>
      </c>
      <c r="I102" s="40" t="s">
        <v>15</v>
      </c>
      <c r="J102" s="40" t="s">
        <v>60</v>
      </c>
      <c r="K102" s="40" t="s">
        <v>372</v>
      </c>
      <c r="L102" s="40" t="s">
        <v>244</v>
      </c>
      <c r="M102" s="40" t="s">
        <v>232</v>
      </c>
      <c r="N102" s="40" t="s">
        <v>19</v>
      </c>
      <c r="O102">
        <v>0</v>
      </c>
      <c r="P102" s="59">
        <f>IF(NOT(ISBLANK(I103)),paramètres!$C$8*ABS(CODE(N102)-CODE(I103)),0)</f>
        <v>0</v>
      </c>
      <c r="X102" t="str">
        <f ca="1"/>
        <v>SMC3</v>
      </c>
      <c r="Y102" t="str">
        <f ca="1"/>
        <v>TO-0184383-FP-SMC3D-LGT-1714</v>
      </c>
      <c r="Z102">
        <f ca="1"/>
        <v>1714</v>
      </c>
      <c r="AA102" t="str">
        <f ca="1"/>
        <v>O-01952795</v>
      </c>
      <c r="AB102">
        <f ca="1"/>
        <v>521146</v>
      </c>
      <c r="AC102" t="str">
        <f ca="1"/>
        <v>RADIATEUR ACIER K22 H60XL120 BLANC</v>
      </c>
      <c r="AD102" t="str">
        <f ca="1"/>
        <v>D01H4411</v>
      </c>
      <c r="AE102" t="str">
        <f ca="1"/>
        <v>D</v>
      </c>
      <c r="AF102" t="str">
        <f ca="1"/>
        <v>Created</v>
      </c>
      <c r="AG102" t="str">
        <f ca="1"/>
        <v>TO-0184383</v>
      </c>
      <c r="AH102" t="str">
        <f ca="1"/>
        <v>Mar 19 2019</v>
      </c>
      <c r="AI102" t="str">
        <f ca="1"/>
        <v xml:space="preserve"> 12:30PM</v>
      </c>
      <c r="AJ102" t="str">
        <f ca="1"/>
        <v>H</v>
      </c>
      <c r="AK102" s="54"/>
      <c r="AW102" s="40"/>
      <c r="AX102" s="72"/>
    </row>
    <row r="103" spans="1:50" x14ac:dyDescent="0.25">
      <c r="A103" s="50">
        <v>102</v>
      </c>
      <c r="B103" t="s">
        <v>53</v>
      </c>
      <c r="C103" t="s">
        <v>454</v>
      </c>
      <c r="D103" s="40">
        <v>1914</v>
      </c>
      <c r="E103" t="s">
        <v>455</v>
      </c>
      <c r="F103">
        <v>589421</v>
      </c>
      <c r="G103" t="s">
        <v>456</v>
      </c>
      <c r="H103" t="s">
        <v>457</v>
      </c>
      <c r="I103" s="40" t="s">
        <v>19</v>
      </c>
      <c r="J103" s="40" t="s">
        <v>60</v>
      </c>
      <c r="K103" s="40" t="s">
        <v>271</v>
      </c>
      <c r="L103" s="40" t="s">
        <v>244</v>
      </c>
      <c r="M103" s="40" t="s">
        <v>233</v>
      </c>
      <c r="N103" s="40" t="s">
        <v>18</v>
      </c>
      <c r="O103">
        <v>15</v>
      </c>
      <c r="P103" s="59">
        <f>IF(NOT(ISBLANK(I104)),paramètres!$C$8*ABS(CODE(N103)-CODE(I104)),0)</f>
        <v>15</v>
      </c>
      <c r="X103" t="str">
        <f ca="1"/>
        <v>SMC3</v>
      </c>
      <c r="Y103" t="str">
        <f ca="1"/>
        <v>TO-0184240-FP-SMC3-R45-1914</v>
      </c>
      <c r="Z103">
        <f ca="1"/>
        <v>1914</v>
      </c>
      <c r="AA103" t="str">
        <f ca="1"/>
        <v>O-01953238</v>
      </c>
      <c r="AB103">
        <f ca="1"/>
        <v>589421</v>
      </c>
      <c r="AC103" t="str">
        <f ca="1"/>
        <v>EVIER QUARTZ ROMESCO NOIR + EGOUTTO</v>
      </c>
      <c r="AD103" t="str">
        <f ca="1"/>
        <v>H01A1141</v>
      </c>
      <c r="AE103" t="str">
        <f ca="1"/>
        <v>H</v>
      </c>
      <c r="AF103" t="str">
        <f ca="1"/>
        <v>Created</v>
      </c>
      <c r="AG103" t="str">
        <f ca="1"/>
        <v>TO-0184240</v>
      </c>
      <c r="AH103" t="str">
        <f ca="1"/>
        <v>Mar 19 2019</v>
      </c>
      <c r="AI103" t="str">
        <f ca="1"/>
        <v xml:space="preserve">  1:30PM</v>
      </c>
      <c r="AJ103" t="str">
        <f ca="1"/>
        <v>G</v>
      </c>
      <c r="AK103" s="54"/>
      <c r="AW103" s="40"/>
      <c r="AX103" s="72"/>
    </row>
    <row r="104" spans="1:50" x14ac:dyDescent="0.25">
      <c r="A104" s="50">
        <v>103</v>
      </c>
      <c r="B104" t="s">
        <v>53</v>
      </c>
      <c r="C104" t="s">
        <v>458</v>
      </c>
      <c r="D104" s="40">
        <v>1723</v>
      </c>
      <c r="E104" t="s">
        <v>459</v>
      </c>
      <c r="F104">
        <v>900780</v>
      </c>
      <c r="G104" t="s">
        <v>444</v>
      </c>
      <c r="H104" t="s">
        <v>460</v>
      </c>
      <c r="I104" s="40" t="s">
        <v>19</v>
      </c>
      <c r="J104" s="40" t="s">
        <v>60</v>
      </c>
      <c r="K104" s="40" t="s">
        <v>300</v>
      </c>
      <c r="L104" s="40" t="s">
        <v>244</v>
      </c>
      <c r="M104" s="40" t="s">
        <v>234</v>
      </c>
      <c r="N104" s="40" t="s">
        <v>16</v>
      </c>
      <c r="O104">
        <v>0</v>
      </c>
      <c r="P104" s="59">
        <f>IF(NOT(ISBLANK(I105)),paramètres!$C$8*ABS(CODE(N104)-CODE(I105)),0)</f>
        <v>0</v>
      </c>
      <c r="X104" t="str">
        <f ca="1"/>
        <v>SMC3</v>
      </c>
      <c r="Y104" t="str">
        <f ca="1"/>
        <v>TO-0184188-FP-SMC3H-R69-1723</v>
      </c>
      <c r="Z104">
        <f ca="1"/>
        <v>1723</v>
      </c>
      <c r="AA104" t="str">
        <f ca="1"/>
        <v>O-01950369</v>
      </c>
      <c r="AB104">
        <f ca="1"/>
        <v>900780</v>
      </c>
      <c r="AC104" t="str">
        <f ca="1"/>
        <v>BBQ CHARBON ZELFO</v>
      </c>
      <c r="AD104" t="str">
        <f ca="1"/>
        <v>H01G0612</v>
      </c>
      <c r="AE104" t="str">
        <f ca="1"/>
        <v>H</v>
      </c>
      <c r="AF104" t="str">
        <f ca="1"/>
        <v>Created</v>
      </c>
      <c r="AG104" t="str">
        <f ca="1"/>
        <v>TO-0184188</v>
      </c>
      <c r="AH104" t="str">
        <f ca="1"/>
        <v>Mar 19 2019</v>
      </c>
      <c r="AI104" t="str">
        <f ca="1"/>
        <v xml:space="preserve">  3:00PM</v>
      </c>
      <c r="AJ104" t="str">
        <f ca="1"/>
        <v>E</v>
      </c>
      <c r="AK104" s="54"/>
      <c r="AW104" s="40"/>
      <c r="AX104" s="72"/>
    </row>
    <row r="105" spans="1:50" x14ac:dyDescent="0.25">
      <c r="A105" s="50">
        <v>104</v>
      </c>
      <c r="B105" t="s">
        <v>53</v>
      </c>
      <c r="C105" t="s">
        <v>401</v>
      </c>
      <c r="D105" s="40">
        <v>1914</v>
      </c>
      <c r="E105" t="s">
        <v>268</v>
      </c>
      <c r="F105">
        <v>901391</v>
      </c>
      <c r="G105" t="s">
        <v>265</v>
      </c>
      <c r="H105" t="s">
        <v>402</v>
      </c>
      <c r="I105" s="40" t="s">
        <v>16</v>
      </c>
      <c r="J105" s="40" t="s">
        <v>60</v>
      </c>
      <c r="K105" s="40" t="s">
        <v>271</v>
      </c>
      <c r="L105" s="40" t="s">
        <v>244</v>
      </c>
      <c r="M105" s="40" t="s">
        <v>233</v>
      </c>
      <c r="N105" s="40" t="s">
        <v>18</v>
      </c>
      <c r="O105">
        <v>15</v>
      </c>
      <c r="P105" s="59">
        <f>IF(NOT(ISBLANK(I106)),paramètres!$C$8*ABS(CODE(N105)-CODE(I106)),0)</f>
        <v>15</v>
      </c>
      <c r="X105" t="str">
        <f ca="1"/>
        <v>SMC3</v>
      </c>
      <c r="Y105" t="str">
        <f ca="1"/>
        <v>TO-0184240-FP-SMC3E-R69-1914</v>
      </c>
      <c r="Z105">
        <f ca="1"/>
        <v>1914</v>
      </c>
      <c r="AA105" t="str">
        <f ca="1"/>
        <v>O-01954151</v>
      </c>
      <c r="AB105">
        <f ca="1"/>
        <v>901391</v>
      </c>
      <c r="AC105" t="str">
        <f ca="1"/>
        <v>LOT DE 2 CHAISES DENIA</v>
      </c>
      <c r="AD105" t="str">
        <f ca="1"/>
        <v>E01C2943</v>
      </c>
      <c r="AE105" t="str">
        <f ca="1"/>
        <v>E</v>
      </c>
      <c r="AF105" t="str">
        <f ca="1"/>
        <v>Created</v>
      </c>
      <c r="AG105" t="str">
        <f ca="1"/>
        <v>TO-0184240</v>
      </c>
      <c r="AH105" t="str">
        <f ca="1"/>
        <v>Mar 19 2019</v>
      </c>
      <c r="AI105" t="str">
        <f ca="1"/>
        <v xml:space="preserve">  1:30PM</v>
      </c>
      <c r="AJ105" t="str">
        <f ca="1"/>
        <v>G</v>
      </c>
      <c r="AK105" s="54"/>
      <c r="AW105" s="40"/>
      <c r="AX105" s="72"/>
    </row>
    <row r="106" spans="1:50" x14ac:dyDescent="0.25">
      <c r="A106" s="50">
        <v>105</v>
      </c>
      <c r="B106" t="s">
        <v>53</v>
      </c>
      <c r="C106" t="s">
        <v>452</v>
      </c>
      <c r="D106" s="40">
        <v>1733</v>
      </c>
      <c r="E106" t="s">
        <v>255</v>
      </c>
      <c r="F106">
        <v>901074</v>
      </c>
      <c r="G106" t="s">
        <v>434</v>
      </c>
      <c r="H106" t="s">
        <v>453</v>
      </c>
      <c r="I106" s="40" t="s">
        <v>19</v>
      </c>
      <c r="J106" s="40" t="s">
        <v>60</v>
      </c>
      <c r="K106" s="40" t="s">
        <v>258</v>
      </c>
      <c r="L106" s="40" t="s">
        <v>244</v>
      </c>
      <c r="M106" s="40" t="s">
        <v>232</v>
      </c>
      <c r="N106" s="40" t="s">
        <v>18</v>
      </c>
      <c r="O106">
        <v>0</v>
      </c>
      <c r="P106" s="59">
        <f>IF(NOT(ISBLANK(I107)),paramètres!$C$8*ABS(CODE(N106)-CODE(I107)),0)</f>
        <v>0</v>
      </c>
      <c r="X106" t="str">
        <f ca="1"/>
        <v>SMC3</v>
      </c>
      <c r="Y106" t="str">
        <f ca="1"/>
        <v>TO-0184259-FP-SMC3-CFP-1733</v>
      </c>
      <c r="Z106">
        <f ca="1"/>
        <v>1733</v>
      </c>
      <c r="AA106" t="str">
        <f ca="1"/>
        <v>O-01950348</v>
      </c>
      <c r="AB106">
        <f ca="1"/>
        <v>901074</v>
      </c>
      <c r="AC106" t="str">
        <f ca="1"/>
        <v>TABLE SUMATRA 180X100X75</v>
      </c>
      <c r="AD106" t="str">
        <f ca="1"/>
        <v>H01R006</v>
      </c>
      <c r="AE106" t="str">
        <f ca="1"/>
        <v>H</v>
      </c>
      <c r="AF106" t="str">
        <f ca="1"/>
        <v>Created</v>
      </c>
      <c r="AG106" t="str">
        <f ca="1"/>
        <v>TO-0184259</v>
      </c>
      <c r="AH106" t="str">
        <f ca="1"/>
        <v>Mar 19 2019</v>
      </c>
      <c r="AI106" t="str">
        <f ca="1"/>
        <v xml:space="preserve"> 12:30PM</v>
      </c>
      <c r="AJ106" t="str">
        <f ca="1"/>
        <v>G</v>
      </c>
      <c r="AK106" s="54"/>
      <c r="AW106" s="40"/>
      <c r="AX106" s="72"/>
    </row>
    <row r="107" spans="1:50" x14ac:dyDescent="0.25">
      <c r="A107" s="50">
        <v>106</v>
      </c>
      <c r="B107" t="s">
        <v>53</v>
      </c>
      <c r="C107" t="s">
        <v>446</v>
      </c>
      <c r="D107" s="40">
        <v>1768</v>
      </c>
      <c r="E107" t="s">
        <v>328</v>
      </c>
      <c r="F107">
        <v>817014</v>
      </c>
      <c r="G107" t="s">
        <v>294</v>
      </c>
      <c r="H107" t="s">
        <v>447</v>
      </c>
      <c r="I107" s="40" t="s">
        <v>18</v>
      </c>
      <c r="J107" s="40" t="s">
        <v>60</v>
      </c>
      <c r="K107" s="40" t="s">
        <v>330</v>
      </c>
      <c r="L107" s="40" t="s">
        <v>244</v>
      </c>
      <c r="M107" s="40" t="s">
        <v>331</v>
      </c>
      <c r="N107" s="40" t="s">
        <v>15</v>
      </c>
      <c r="O107"/>
      <c r="P107" s="59">
        <f>IF(NOT(ISBLANK(I108)),paramètres!$C$8*ABS(CODE(N107)-CODE(I108)),0)</f>
        <v>0</v>
      </c>
      <c r="X107" t="str">
        <f ca="1"/>
        <v>SMC3</v>
      </c>
      <c r="Y107" t="str">
        <f ca="1"/>
        <v>TO-0184394-FP-SMC3G-CFP-1768</v>
      </c>
      <c r="Z107">
        <f ca="1"/>
        <v>1768</v>
      </c>
      <c r="AA107" t="str">
        <f ca="1"/>
        <v>O-01952109</v>
      </c>
      <c r="AB107">
        <f ca="1"/>
        <v>817014</v>
      </c>
      <c r="AC107" t="str">
        <f ca="1"/>
        <v>CLIM DC INVERTER 5200W CONFORT</v>
      </c>
      <c r="AD107" t="str">
        <f ca="1"/>
        <v>G01E2212</v>
      </c>
      <c r="AE107" t="str">
        <f ca="1"/>
        <v>G</v>
      </c>
      <c r="AF107" t="str">
        <f ca="1"/>
        <v>Created</v>
      </c>
      <c r="AG107" t="str">
        <f ca="1"/>
        <v>TO-0184394</v>
      </c>
      <c r="AH107" t="str">
        <f ca="1"/>
        <v>Mar 19 2019</v>
      </c>
      <c r="AI107" t="str">
        <f ca="1"/>
        <v xml:space="preserve">  5:30PM</v>
      </c>
      <c r="AJ107" t="str">
        <f ca="1"/>
        <v>D</v>
      </c>
      <c r="AK107" s="54"/>
      <c r="AW107" s="40"/>
      <c r="AX107" s="72"/>
    </row>
    <row r="108" spans="1:50" x14ac:dyDescent="0.25">
      <c r="A108" s="50"/>
      <c r="B108"/>
      <c r="C108"/>
      <c r="D108" s="40"/>
      <c r="E108"/>
      <c r="F108"/>
      <c r="G108"/>
      <c r="H108"/>
      <c r="I108" s="40"/>
      <c r="J108" s="40"/>
      <c r="K108" s="40"/>
      <c r="L108" s="40"/>
      <c r="M108" s="40"/>
      <c r="N108" s="40"/>
      <c r="O108"/>
      <c r="P108" s="59"/>
      <c r="AK108" s="54"/>
      <c r="AW108" s="40"/>
      <c r="AX108" s="72"/>
    </row>
    <row r="109" spans="1:50" x14ac:dyDescent="0.25">
      <c r="A109" s="50"/>
      <c r="B109"/>
      <c r="C109"/>
      <c r="D109" s="40"/>
      <c r="E109"/>
      <c r="F109"/>
      <c r="G109"/>
      <c r="H109"/>
      <c r="I109" s="40"/>
      <c r="J109" s="40"/>
      <c r="K109" s="40"/>
      <c r="L109" s="40"/>
      <c r="M109" s="40"/>
      <c r="N109" s="40"/>
      <c r="O109"/>
      <c r="P109" s="59"/>
      <c r="AK109" s="54"/>
      <c r="AW109" s="40"/>
      <c r="AX109" s="72"/>
    </row>
    <row r="110" spans="1:50" x14ac:dyDescent="0.25">
      <c r="A110" s="50"/>
      <c r="B110"/>
      <c r="C110"/>
      <c r="D110" s="40"/>
      <c r="E110"/>
      <c r="F110"/>
      <c r="G110"/>
      <c r="H110"/>
      <c r="I110" s="40"/>
      <c r="J110" s="40"/>
      <c r="K110" s="40"/>
      <c r="L110" s="40"/>
      <c r="M110" s="40"/>
      <c r="N110" s="40"/>
      <c r="O110"/>
      <c r="P110" s="59"/>
      <c r="AK110" s="54"/>
      <c r="AW110" s="40"/>
      <c r="AX110" s="72"/>
    </row>
    <row r="111" spans="1:50" x14ac:dyDescent="0.25">
      <c r="A111" s="50"/>
      <c r="B111"/>
      <c r="C111"/>
      <c r="D111" s="40"/>
      <c r="E111"/>
      <c r="F111"/>
      <c r="G111"/>
      <c r="H111"/>
      <c r="I111" s="40"/>
      <c r="J111" s="40"/>
      <c r="K111" s="40"/>
      <c r="L111" s="40"/>
      <c r="M111" s="40"/>
      <c r="N111" s="40"/>
      <c r="O111"/>
      <c r="P111" s="59"/>
      <c r="AK111" s="54"/>
      <c r="AW111" s="40"/>
      <c r="AX111" s="72"/>
    </row>
    <row r="112" spans="1:50" x14ac:dyDescent="0.25">
      <c r="A112" s="50"/>
      <c r="B112"/>
      <c r="C112"/>
      <c r="D112" s="40"/>
      <c r="E112"/>
      <c r="F112"/>
      <c r="G112"/>
      <c r="H112"/>
      <c r="I112" s="40"/>
      <c r="J112" s="40"/>
      <c r="K112" s="40"/>
      <c r="L112" s="40"/>
      <c r="M112" s="40"/>
      <c r="N112" s="40"/>
      <c r="O112"/>
      <c r="P112" s="59"/>
      <c r="AK112" s="54"/>
      <c r="AW112" s="40"/>
      <c r="AX112" s="72"/>
    </row>
    <row r="113" spans="1:50" x14ac:dyDescent="0.25">
      <c r="A113" s="50"/>
      <c r="B113"/>
      <c r="C113"/>
      <c r="D113" s="40"/>
      <c r="E113"/>
      <c r="F113"/>
      <c r="G113"/>
      <c r="H113"/>
      <c r="I113" s="40"/>
      <c r="J113" s="40"/>
      <c r="K113" s="40"/>
      <c r="L113" s="40"/>
      <c r="M113" s="40"/>
      <c r="N113" s="40"/>
      <c r="O113"/>
      <c r="P113" s="59"/>
      <c r="AK113" s="54"/>
      <c r="AW113" s="40"/>
      <c r="AX113" s="72"/>
    </row>
    <row r="114" spans="1:50" x14ac:dyDescent="0.25">
      <c r="A114" s="50"/>
      <c r="B114"/>
      <c r="C114"/>
      <c r="D114" s="40"/>
      <c r="E114"/>
      <c r="F114"/>
      <c r="G114"/>
      <c r="H114"/>
      <c r="I114" s="40"/>
      <c r="J114" s="40"/>
      <c r="K114" s="40"/>
      <c r="L114" s="40"/>
      <c r="M114" s="40"/>
      <c r="N114" s="40"/>
      <c r="O114"/>
      <c r="P114" s="59"/>
      <c r="AK114" s="54"/>
      <c r="AW114" s="40"/>
      <c r="AX114" s="72"/>
    </row>
    <row r="115" spans="1:50" x14ac:dyDescent="0.25">
      <c r="A115" s="50"/>
      <c r="B115"/>
      <c r="C115"/>
      <c r="D115" s="40"/>
      <c r="E115"/>
      <c r="F115"/>
      <c r="G115"/>
      <c r="H115"/>
      <c r="I115" s="40"/>
      <c r="J115" s="40"/>
      <c r="K115" s="40"/>
      <c r="L115" s="40"/>
      <c r="M115" s="40"/>
      <c r="N115" s="40"/>
      <c r="O115"/>
      <c r="P115" s="59"/>
      <c r="AK115" s="54"/>
      <c r="AW115" s="40"/>
      <c r="AX115" s="72"/>
    </row>
    <row r="116" spans="1:50" x14ac:dyDescent="0.25">
      <c r="A116" s="50"/>
      <c r="B116"/>
      <c r="C116"/>
      <c r="D116" s="40"/>
      <c r="E116"/>
      <c r="F116"/>
      <c r="G116"/>
      <c r="H116"/>
      <c r="I116" s="40"/>
      <c r="J116" s="40"/>
      <c r="K116" s="40"/>
      <c r="L116" s="40"/>
      <c r="M116" s="40"/>
      <c r="N116" s="40"/>
      <c r="O116"/>
      <c r="P116" s="59"/>
      <c r="AK116" s="54"/>
      <c r="AW116" s="40"/>
      <c r="AX116" s="72"/>
    </row>
    <row r="117" spans="1:50" x14ac:dyDescent="0.25">
      <c r="A117" s="50"/>
      <c r="B117"/>
      <c r="C117"/>
      <c r="D117" s="40"/>
      <c r="E117"/>
      <c r="F117"/>
      <c r="G117"/>
      <c r="H117"/>
      <c r="I117" s="40"/>
      <c r="J117" s="40"/>
      <c r="K117" s="40"/>
      <c r="L117" s="40"/>
      <c r="M117" s="40"/>
      <c r="N117" s="40"/>
      <c r="O117"/>
      <c r="P117" s="59"/>
      <c r="AK117" s="54"/>
      <c r="AW117" s="40"/>
      <c r="AX117" s="72"/>
    </row>
    <row r="118" spans="1:50" x14ac:dyDescent="0.25">
      <c r="A118" s="50"/>
      <c r="B118"/>
      <c r="C118"/>
      <c r="D118" s="40"/>
      <c r="E118"/>
      <c r="F118"/>
      <c r="G118"/>
      <c r="H118"/>
      <c r="I118" s="40"/>
      <c r="J118" s="40"/>
      <c r="K118" s="40"/>
      <c r="L118" s="40"/>
      <c r="M118" s="40"/>
      <c r="N118" s="40"/>
      <c r="O118"/>
      <c r="P118" s="59"/>
      <c r="AK118" s="54"/>
      <c r="AW118" s="40"/>
      <c r="AX118" s="72"/>
    </row>
    <row r="119" spans="1:50" x14ac:dyDescent="0.25">
      <c r="A119" s="50"/>
      <c r="B119"/>
      <c r="C119"/>
      <c r="D119" s="40"/>
      <c r="E119"/>
      <c r="F119"/>
      <c r="G119"/>
      <c r="H119"/>
      <c r="I119" s="40"/>
      <c r="J119" s="40"/>
      <c r="K119" s="40"/>
      <c r="L119" s="40"/>
      <c r="M119" s="40"/>
      <c r="N119" s="40"/>
      <c r="O119"/>
      <c r="P119" s="59"/>
      <c r="AK119" s="54"/>
      <c r="AW119" s="40"/>
      <c r="AX119" s="72"/>
    </row>
    <row r="120" spans="1:50" x14ac:dyDescent="0.25">
      <c r="A120" s="50"/>
      <c r="B120"/>
      <c r="C120"/>
      <c r="D120" s="40"/>
      <c r="E120"/>
      <c r="F120"/>
      <c r="G120"/>
      <c r="H120"/>
      <c r="I120" s="40"/>
      <c r="J120" s="40"/>
      <c r="K120" s="40"/>
      <c r="L120" s="40"/>
      <c r="M120" s="40"/>
      <c r="N120" s="40"/>
      <c r="O120"/>
      <c r="P120" s="59"/>
      <c r="AK120" s="54"/>
      <c r="AW120" s="40"/>
      <c r="AX120" s="72"/>
    </row>
    <row r="121" spans="1:50" x14ac:dyDescent="0.25">
      <c r="A121" s="50"/>
      <c r="B121"/>
      <c r="C121"/>
      <c r="D121" s="40"/>
      <c r="E121"/>
      <c r="F121"/>
      <c r="G121"/>
      <c r="H121"/>
      <c r="I121" s="40"/>
      <c r="J121" s="40"/>
      <c r="K121" s="40"/>
      <c r="L121" s="40"/>
      <c r="M121" s="40"/>
      <c r="N121" s="40"/>
      <c r="O121"/>
      <c r="P121" s="59"/>
      <c r="AK121" s="54"/>
      <c r="AW121" s="40"/>
      <c r="AX121" s="72"/>
    </row>
    <row r="122" spans="1:50" x14ac:dyDescent="0.25">
      <c r="A122" s="50"/>
      <c r="B122"/>
      <c r="C122"/>
      <c r="D122" s="40"/>
      <c r="E122"/>
      <c r="F122"/>
      <c r="G122"/>
      <c r="H122"/>
      <c r="I122" s="40"/>
      <c r="J122" s="40"/>
      <c r="K122" s="40"/>
      <c r="L122" s="40"/>
      <c r="M122" s="40"/>
      <c r="N122" s="40"/>
      <c r="O122"/>
      <c r="P122" s="59"/>
      <c r="AK122" s="54"/>
      <c r="AW122" s="40"/>
      <c r="AX122" s="72"/>
    </row>
    <row r="123" spans="1:50" x14ac:dyDescent="0.25">
      <c r="A123" s="50"/>
      <c r="B123"/>
      <c r="C123"/>
      <c r="D123" s="40"/>
      <c r="E123"/>
      <c r="F123"/>
      <c r="G123"/>
      <c r="H123"/>
      <c r="I123" s="40"/>
      <c r="J123" s="40"/>
      <c r="K123" s="40"/>
      <c r="L123" s="40"/>
      <c r="M123" s="40"/>
      <c r="N123" s="40"/>
      <c r="O123"/>
      <c r="P123" s="59"/>
      <c r="AK123" s="54"/>
      <c r="AW123" s="40"/>
      <c r="AX123" s="72"/>
    </row>
    <row r="124" spans="1:50" x14ac:dyDescent="0.25">
      <c r="A124" s="50"/>
      <c r="B124"/>
      <c r="C124"/>
      <c r="D124" s="40"/>
      <c r="E124"/>
      <c r="F124"/>
      <c r="G124"/>
      <c r="H124"/>
      <c r="I124" s="40"/>
      <c r="J124" s="40"/>
      <c r="K124" s="40"/>
      <c r="L124" s="40"/>
      <c r="M124" s="40"/>
      <c r="N124" s="40"/>
      <c r="O124"/>
      <c r="P124" s="59"/>
      <c r="AK124" s="54"/>
      <c r="AW124" s="40"/>
      <c r="AX124" s="72"/>
    </row>
    <row r="125" spans="1:50" x14ac:dyDescent="0.25">
      <c r="A125" s="50"/>
      <c r="B125"/>
      <c r="C125"/>
      <c r="D125" s="40"/>
      <c r="E125"/>
      <c r="F125"/>
      <c r="G125"/>
      <c r="H125"/>
      <c r="I125" s="40"/>
      <c r="J125" s="40"/>
      <c r="K125" s="40"/>
      <c r="L125" s="40"/>
      <c r="M125" s="40"/>
      <c r="N125" s="40"/>
      <c r="O125"/>
      <c r="P125" s="59"/>
      <c r="AK125" s="54"/>
      <c r="AW125" s="40"/>
      <c r="AX125" s="72"/>
    </row>
    <row r="126" spans="1:50" x14ac:dyDescent="0.25">
      <c r="A126" s="50"/>
      <c r="B126"/>
      <c r="C126"/>
      <c r="D126" s="40"/>
      <c r="E126"/>
      <c r="F126"/>
      <c r="G126"/>
      <c r="H126"/>
      <c r="I126" s="40"/>
      <c r="J126" s="40"/>
      <c r="K126" s="40"/>
      <c r="L126" s="40"/>
      <c r="M126" s="40"/>
      <c r="N126" s="40"/>
      <c r="O126"/>
      <c r="P126" s="59"/>
      <c r="AK126" s="54"/>
      <c r="AW126" s="40"/>
      <c r="AX126" s="72"/>
    </row>
    <row r="127" spans="1:50" x14ac:dyDescent="0.25">
      <c r="A127" s="50"/>
      <c r="B127"/>
      <c r="C127"/>
      <c r="D127" s="40"/>
      <c r="E127"/>
      <c r="F127"/>
      <c r="G127"/>
      <c r="H127"/>
      <c r="I127" s="40"/>
      <c r="J127" s="40"/>
      <c r="K127" s="40"/>
      <c r="L127" s="40"/>
      <c r="M127" s="40"/>
      <c r="N127" s="40"/>
      <c r="O127"/>
      <c r="P127" s="59"/>
      <c r="AK127" s="54"/>
      <c r="AW127" s="40"/>
      <c r="AX127" s="72"/>
    </row>
    <row r="128" spans="1:50" x14ac:dyDescent="0.25">
      <c r="A128" s="50"/>
      <c r="B128"/>
      <c r="C128"/>
      <c r="D128" s="40"/>
      <c r="E128"/>
      <c r="F128"/>
      <c r="G128"/>
      <c r="H128"/>
      <c r="I128" s="40"/>
      <c r="J128" s="40"/>
      <c r="K128" s="40"/>
      <c r="L128" s="40"/>
      <c r="M128" s="40"/>
      <c r="N128" s="40"/>
      <c r="O128"/>
      <c r="P128" s="59"/>
      <c r="AK128" s="54"/>
      <c r="AW128" s="40"/>
      <c r="AX128" s="72"/>
    </row>
    <row r="129" spans="1:50" x14ac:dyDescent="0.25">
      <c r="A129" s="50"/>
      <c r="B129"/>
      <c r="C129"/>
      <c r="D129" s="40"/>
      <c r="E129"/>
      <c r="F129"/>
      <c r="G129"/>
      <c r="H129"/>
      <c r="I129" s="40"/>
      <c r="J129" s="40"/>
      <c r="K129" s="40"/>
      <c r="L129" s="40"/>
      <c r="M129" s="40"/>
      <c r="N129" s="40"/>
      <c r="O129"/>
      <c r="P129" s="59"/>
      <c r="AK129" s="54"/>
      <c r="AW129" s="40"/>
      <c r="AX129" s="72"/>
    </row>
    <row r="130" spans="1:50" x14ac:dyDescent="0.25">
      <c r="A130" s="50"/>
      <c r="B130"/>
      <c r="C130"/>
      <c r="D130" s="40"/>
      <c r="E130"/>
      <c r="F130"/>
      <c r="G130"/>
      <c r="H130"/>
      <c r="I130" s="40"/>
      <c r="J130" s="40"/>
      <c r="K130" s="40"/>
      <c r="L130" s="40"/>
      <c r="M130" s="40"/>
      <c r="N130" s="40"/>
      <c r="O130"/>
      <c r="P130" s="59"/>
      <c r="AK130" s="54"/>
      <c r="AW130" s="40"/>
      <c r="AX130" s="72"/>
    </row>
    <row r="131" spans="1:50" x14ac:dyDescent="0.25">
      <c r="A131" s="50"/>
      <c r="B131"/>
      <c r="C131"/>
      <c r="D131" s="40"/>
      <c r="E131"/>
      <c r="F131"/>
      <c r="G131"/>
      <c r="H131"/>
      <c r="I131" s="40"/>
      <c r="J131" s="40"/>
      <c r="K131" s="40"/>
      <c r="L131" s="40"/>
      <c r="M131" s="40"/>
      <c r="N131" s="40"/>
      <c r="O131"/>
      <c r="P131" s="59"/>
      <c r="AK131" s="54"/>
      <c r="AW131" s="40"/>
      <c r="AX131" s="72"/>
    </row>
    <row r="132" spans="1:50" x14ac:dyDescent="0.25">
      <c r="A132" s="50"/>
      <c r="B132"/>
      <c r="C132"/>
      <c r="D132" s="40"/>
      <c r="E132"/>
      <c r="F132"/>
      <c r="G132"/>
      <c r="H132"/>
      <c r="I132" s="40"/>
      <c r="J132" s="40"/>
      <c r="K132" s="40"/>
      <c r="L132" s="40"/>
      <c r="M132" s="40"/>
      <c r="N132" s="40"/>
      <c r="O132"/>
      <c r="P132" s="59"/>
      <c r="AK132" s="54"/>
      <c r="AW132" s="40"/>
      <c r="AX132" s="72"/>
    </row>
    <row r="133" spans="1:50" x14ac:dyDescent="0.25">
      <c r="A133" s="50"/>
      <c r="B133"/>
      <c r="C133"/>
      <c r="D133" s="40"/>
      <c r="E133"/>
      <c r="F133"/>
      <c r="G133"/>
      <c r="H133"/>
      <c r="I133" s="40"/>
      <c r="J133" s="40"/>
      <c r="K133" s="40"/>
      <c r="L133" s="40"/>
      <c r="M133" s="40"/>
      <c r="N133" s="40"/>
      <c r="O133"/>
      <c r="P133" s="59"/>
      <c r="AK133" s="54"/>
      <c r="AW133" s="40"/>
      <c r="AX133" s="72"/>
    </row>
    <row r="134" spans="1:50" x14ac:dyDescent="0.25">
      <c r="A134" s="50"/>
      <c r="B134"/>
      <c r="C134"/>
      <c r="D134" s="40"/>
      <c r="E134"/>
      <c r="F134"/>
      <c r="G134"/>
      <c r="H134"/>
      <c r="I134" s="40"/>
      <c r="J134" s="40"/>
      <c r="K134" s="40"/>
      <c r="L134" s="40"/>
      <c r="M134" s="40"/>
      <c r="N134" s="40"/>
      <c r="O134"/>
      <c r="P134" s="59"/>
      <c r="AK134" s="54"/>
      <c r="AW134" s="40"/>
      <c r="AX134" s="72"/>
    </row>
    <row r="135" spans="1:50" x14ac:dyDescent="0.25">
      <c r="A135" s="50"/>
      <c r="B135"/>
      <c r="C135"/>
      <c r="D135" s="40"/>
      <c r="E135"/>
      <c r="F135"/>
      <c r="G135"/>
      <c r="H135"/>
      <c r="I135" s="40"/>
      <c r="J135" s="40"/>
      <c r="K135" s="40"/>
      <c r="L135" s="40"/>
      <c r="M135" s="40"/>
      <c r="N135" s="40"/>
      <c r="O135"/>
      <c r="P135" s="59"/>
      <c r="AK135" s="54"/>
      <c r="AW135" s="40"/>
      <c r="AX135" s="72"/>
    </row>
    <row r="136" spans="1:50" x14ac:dyDescent="0.25">
      <c r="A136" s="50"/>
      <c r="B136"/>
      <c r="C136"/>
      <c r="D136" s="40"/>
      <c r="E136"/>
      <c r="F136"/>
      <c r="G136"/>
      <c r="H136"/>
      <c r="I136" s="40"/>
      <c r="J136" s="40"/>
      <c r="K136" s="40"/>
      <c r="L136" s="40"/>
      <c r="M136" s="40"/>
      <c r="N136" s="40"/>
      <c r="O136"/>
      <c r="P136" s="59"/>
      <c r="AK136" s="54"/>
      <c r="AW136" s="40"/>
      <c r="AX136" s="72"/>
    </row>
    <row r="137" spans="1:50" x14ac:dyDescent="0.25">
      <c r="A137" s="50"/>
      <c r="B137"/>
      <c r="C137"/>
      <c r="D137" s="40"/>
      <c r="E137"/>
      <c r="F137"/>
      <c r="G137"/>
      <c r="H137"/>
      <c r="I137" s="40"/>
      <c r="J137" s="40"/>
      <c r="K137" s="40"/>
      <c r="L137" s="40"/>
      <c r="M137" s="40"/>
      <c r="N137" s="40"/>
      <c r="O137"/>
      <c r="P137" s="59"/>
      <c r="AK137" s="54"/>
      <c r="AW137" s="40"/>
      <c r="AX137" s="72"/>
    </row>
    <row r="138" spans="1:50" x14ac:dyDescent="0.25">
      <c r="A138" s="50"/>
      <c r="B138"/>
      <c r="C138"/>
      <c r="D138" s="40"/>
      <c r="E138"/>
      <c r="F138"/>
      <c r="G138"/>
      <c r="H138"/>
      <c r="I138" s="40"/>
      <c r="J138" s="40"/>
      <c r="K138" s="40"/>
      <c r="L138" s="40"/>
      <c r="M138" s="40"/>
      <c r="N138" s="40"/>
      <c r="O138"/>
      <c r="P138" s="59"/>
      <c r="AK138" s="54"/>
      <c r="AW138" s="40"/>
      <c r="AX138" s="72"/>
    </row>
    <row r="139" spans="1:50" x14ac:dyDescent="0.25">
      <c r="A139" s="50"/>
      <c r="B139"/>
      <c r="C139"/>
      <c r="D139" s="40"/>
      <c r="E139"/>
      <c r="F139"/>
      <c r="G139"/>
      <c r="H139"/>
      <c r="I139" s="40"/>
      <c r="J139" s="40"/>
      <c r="K139" s="40"/>
      <c r="L139" s="40"/>
      <c r="M139" s="40"/>
      <c r="N139" s="40"/>
      <c r="O139"/>
      <c r="P139" s="59"/>
      <c r="AK139" s="54"/>
      <c r="AW139" s="40"/>
      <c r="AX139" s="72"/>
    </row>
    <row r="140" spans="1:50" x14ac:dyDescent="0.25">
      <c r="A140" s="50"/>
      <c r="B140"/>
      <c r="C140"/>
      <c r="D140" s="40"/>
      <c r="E140"/>
      <c r="F140"/>
      <c r="G140"/>
      <c r="H140"/>
      <c r="I140" s="40"/>
      <c r="J140" s="40"/>
      <c r="K140" s="40"/>
      <c r="L140" s="40"/>
      <c r="M140" s="40"/>
      <c r="N140" s="40"/>
      <c r="O140"/>
      <c r="P140" s="59"/>
      <c r="AK140" s="54"/>
      <c r="AW140" s="40"/>
      <c r="AX140" s="72"/>
    </row>
    <row r="141" spans="1:50" x14ac:dyDescent="0.25">
      <c r="A141" s="50"/>
      <c r="B141"/>
      <c r="C141"/>
      <c r="D141" s="40"/>
      <c r="E141"/>
      <c r="F141"/>
      <c r="G141"/>
      <c r="H141"/>
      <c r="I141" s="40"/>
      <c r="J141" s="40"/>
      <c r="K141" s="40"/>
      <c r="L141" s="40"/>
      <c r="M141" s="40"/>
      <c r="N141" s="40"/>
      <c r="O141"/>
      <c r="P141" s="59"/>
      <c r="AK141" s="54"/>
      <c r="AW141" s="40"/>
      <c r="AX141" s="72"/>
    </row>
    <row r="142" spans="1:50" x14ac:dyDescent="0.25">
      <c r="A142" s="50"/>
      <c r="B142"/>
      <c r="C142"/>
      <c r="D142" s="40"/>
      <c r="E142"/>
      <c r="F142"/>
      <c r="G142"/>
      <c r="H142"/>
      <c r="I142" s="40"/>
      <c r="J142" s="40"/>
      <c r="K142" s="40"/>
      <c r="L142" s="40"/>
      <c r="M142" s="40"/>
      <c r="N142" s="40"/>
      <c r="O142"/>
      <c r="P142" s="59"/>
      <c r="AK142" s="54"/>
      <c r="AW142" s="40"/>
      <c r="AX142" s="72"/>
    </row>
    <row r="143" spans="1:50" x14ac:dyDescent="0.25">
      <c r="A143" s="50"/>
      <c r="B143"/>
      <c r="C143"/>
      <c r="D143" s="40"/>
      <c r="E143"/>
      <c r="F143"/>
      <c r="G143"/>
      <c r="H143"/>
      <c r="I143" s="40"/>
      <c r="J143" s="40"/>
      <c r="K143" s="40"/>
      <c r="L143" s="40"/>
      <c r="M143" s="40"/>
      <c r="N143" s="40"/>
      <c r="O143"/>
      <c r="P143" s="59"/>
      <c r="AK143" s="54"/>
      <c r="AW143" s="40"/>
      <c r="AX143" s="72"/>
    </row>
    <row r="144" spans="1:50" x14ac:dyDescent="0.25">
      <c r="A144" s="50"/>
      <c r="B144"/>
      <c r="C144"/>
      <c r="D144" s="40"/>
      <c r="E144"/>
      <c r="F144"/>
      <c r="G144"/>
      <c r="H144"/>
      <c r="I144" s="40"/>
      <c r="J144" s="40"/>
      <c r="K144" s="40"/>
      <c r="L144" s="40"/>
      <c r="M144" s="40"/>
      <c r="N144" s="40"/>
      <c r="O144"/>
      <c r="P144" s="59"/>
      <c r="AK144" s="54"/>
      <c r="AW144" s="40"/>
      <c r="AX144" s="72"/>
    </row>
    <row r="145" spans="1:50" x14ac:dyDescent="0.25">
      <c r="A145" s="50"/>
      <c r="B145"/>
      <c r="C145"/>
      <c r="D145" s="40"/>
      <c r="E145"/>
      <c r="F145"/>
      <c r="G145"/>
      <c r="H145"/>
      <c r="I145" s="40"/>
      <c r="J145" s="40"/>
      <c r="K145" s="40"/>
      <c r="L145" s="40"/>
      <c r="M145" s="40"/>
      <c r="N145" s="40"/>
      <c r="O145"/>
      <c r="P145" s="59"/>
      <c r="AK145" s="54"/>
      <c r="AW145" s="40"/>
      <c r="AX145" s="72"/>
    </row>
    <row r="146" spans="1:50" x14ac:dyDescent="0.25">
      <c r="A146" s="50"/>
      <c r="B146"/>
      <c r="C146"/>
      <c r="D146" s="40"/>
      <c r="E146"/>
      <c r="F146"/>
      <c r="G146"/>
      <c r="H146"/>
      <c r="I146" s="40"/>
      <c r="J146" s="40"/>
      <c r="K146" s="40"/>
      <c r="L146" s="40"/>
      <c r="M146" s="40"/>
      <c r="N146" s="40"/>
      <c r="O146"/>
      <c r="P146" s="59"/>
      <c r="AK146" s="54"/>
      <c r="AW146" s="40"/>
      <c r="AX146" s="72"/>
    </row>
    <row r="147" spans="1:50" x14ac:dyDescent="0.25">
      <c r="A147" s="50"/>
      <c r="B147"/>
      <c r="C147"/>
      <c r="D147" s="40"/>
      <c r="E147"/>
      <c r="F147"/>
      <c r="G147"/>
      <c r="H147"/>
      <c r="I147" s="40"/>
      <c r="J147" s="40"/>
      <c r="K147" s="40"/>
      <c r="L147" s="40"/>
      <c r="M147" s="40"/>
      <c r="N147" s="40"/>
      <c r="O147"/>
      <c r="P147" s="59"/>
      <c r="AK147" s="54"/>
      <c r="AW147" s="40"/>
      <c r="AX147" s="72"/>
    </row>
    <row r="148" spans="1:50" x14ac:dyDescent="0.25">
      <c r="A148" s="50"/>
      <c r="B148"/>
      <c r="C148"/>
      <c r="D148" s="40"/>
      <c r="E148"/>
      <c r="F148"/>
      <c r="G148"/>
      <c r="H148"/>
      <c r="I148" s="40"/>
      <c r="J148" s="40"/>
      <c r="K148" s="40"/>
      <c r="L148" s="40"/>
      <c r="M148" s="40"/>
      <c r="N148" s="40"/>
      <c r="O148"/>
      <c r="P148" s="59"/>
      <c r="AK148" s="54"/>
      <c r="AW148" s="40"/>
      <c r="AX148" s="72"/>
    </row>
    <row r="149" spans="1:50" x14ac:dyDescent="0.25">
      <c r="A149" s="50"/>
      <c r="B149"/>
      <c r="C149"/>
      <c r="D149" s="40"/>
      <c r="E149"/>
      <c r="F149"/>
      <c r="G149"/>
      <c r="H149"/>
      <c r="I149" s="40"/>
      <c r="J149" s="40"/>
      <c r="K149" s="40"/>
      <c r="L149" s="40"/>
      <c r="M149" s="40"/>
      <c r="N149" s="40"/>
      <c r="O149"/>
      <c r="P149" s="59"/>
      <c r="AK149" s="54"/>
      <c r="AW149" s="40"/>
      <c r="AX149" s="72"/>
    </row>
    <row r="150" spans="1:50" x14ac:dyDescent="0.25">
      <c r="A150" s="50"/>
      <c r="B150"/>
      <c r="C150"/>
      <c r="D150" s="40"/>
      <c r="E150"/>
      <c r="F150"/>
      <c r="G150"/>
      <c r="H150"/>
      <c r="I150" s="40"/>
      <c r="J150" s="40"/>
      <c r="K150" s="40"/>
      <c r="L150" s="40"/>
      <c r="M150" s="40"/>
      <c r="N150" s="40"/>
      <c r="O150"/>
      <c r="P150" s="59"/>
      <c r="AK150" s="54"/>
      <c r="AW150" s="40"/>
      <c r="AX150" s="72"/>
    </row>
    <row r="151" spans="1:50" x14ac:dyDescent="0.25">
      <c r="A151" s="50"/>
      <c r="B151"/>
      <c r="C151"/>
      <c r="D151" s="40"/>
      <c r="E151"/>
      <c r="F151"/>
      <c r="G151"/>
      <c r="H151"/>
      <c r="I151" s="40"/>
      <c r="J151" s="40"/>
      <c r="K151" s="40"/>
      <c r="L151" s="40"/>
      <c r="M151" s="40"/>
      <c r="N151" s="40"/>
      <c r="O151"/>
      <c r="P151" s="59"/>
      <c r="AK151" s="54"/>
      <c r="AW151" s="40"/>
      <c r="AX151" s="72"/>
    </row>
    <row r="152" spans="1:50" x14ac:dyDescent="0.25">
      <c r="A152" s="50"/>
      <c r="B152"/>
      <c r="C152"/>
      <c r="D152" s="40"/>
      <c r="E152"/>
      <c r="F152"/>
      <c r="G152"/>
      <c r="H152"/>
      <c r="I152" s="40"/>
      <c r="J152" s="40"/>
      <c r="K152" s="40"/>
      <c r="L152" s="40"/>
      <c r="M152" s="40"/>
      <c r="N152" s="40"/>
      <c r="O152"/>
      <c r="P152" s="59"/>
      <c r="AK152" s="54"/>
      <c r="AW152" s="40"/>
      <c r="AX152" s="72"/>
    </row>
    <row r="153" spans="1:50" x14ac:dyDescent="0.25">
      <c r="A153" s="50"/>
      <c r="B153"/>
      <c r="C153"/>
      <c r="D153" s="40"/>
      <c r="E153"/>
      <c r="F153"/>
      <c r="G153"/>
      <c r="H153"/>
      <c r="I153" s="40"/>
      <c r="J153" s="40"/>
      <c r="K153" s="40"/>
      <c r="L153" s="40"/>
      <c r="M153" s="40"/>
      <c r="N153" s="40"/>
      <c r="O153"/>
      <c r="P153" s="59"/>
      <c r="AK153" s="54"/>
      <c r="AW153" s="40"/>
      <c r="AX153" s="72"/>
    </row>
    <row r="154" spans="1:50" x14ac:dyDescent="0.25">
      <c r="A154" s="50"/>
      <c r="B154"/>
      <c r="C154"/>
      <c r="D154" s="40"/>
      <c r="E154"/>
      <c r="F154"/>
      <c r="G154"/>
      <c r="H154"/>
      <c r="I154" s="40"/>
      <c r="J154" s="40"/>
      <c r="K154" s="40"/>
      <c r="L154" s="40"/>
      <c r="M154" s="40"/>
      <c r="N154" s="40"/>
      <c r="O154"/>
      <c r="P154" s="59"/>
      <c r="AK154" s="54"/>
      <c r="AW154" s="40"/>
      <c r="AX154" s="72"/>
    </row>
    <row r="155" spans="1:50" x14ac:dyDescent="0.25">
      <c r="A155" s="50"/>
      <c r="B155"/>
      <c r="C155"/>
      <c r="D155" s="40"/>
      <c r="E155"/>
      <c r="F155"/>
      <c r="G155"/>
      <c r="H155"/>
      <c r="I155" s="40"/>
      <c r="J155" s="40"/>
      <c r="K155" s="40"/>
      <c r="L155" s="40"/>
      <c r="M155" s="40"/>
      <c r="N155" s="40"/>
      <c r="O155"/>
      <c r="P155" s="59"/>
      <c r="AK155" s="54"/>
      <c r="AW155" s="40"/>
      <c r="AX155" s="72"/>
    </row>
    <row r="156" spans="1:50" x14ac:dyDescent="0.25">
      <c r="A156" s="50"/>
      <c r="B156"/>
      <c r="C156"/>
      <c r="D156" s="40"/>
      <c r="E156"/>
      <c r="F156"/>
      <c r="G156"/>
      <c r="H156"/>
      <c r="I156" s="40"/>
      <c r="J156" s="40"/>
      <c r="K156" s="40"/>
      <c r="L156" s="40"/>
      <c r="M156" s="40"/>
      <c r="N156" s="40"/>
      <c r="O156"/>
      <c r="P156" s="59"/>
      <c r="AK156" s="54"/>
      <c r="AW156" s="40"/>
      <c r="AX156" s="72"/>
    </row>
    <row r="157" spans="1:50" x14ac:dyDescent="0.25">
      <c r="A157" s="50"/>
      <c r="B157"/>
      <c r="C157"/>
      <c r="D157" s="40"/>
      <c r="E157"/>
      <c r="F157"/>
      <c r="G157"/>
      <c r="H157"/>
      <c r="I157" s="40"/>
      <c r="J157" s="40"/>
      <c r="K157" s="40"/>
      <c r="L157" s="40"/>
      <c r="M157" s="40"/>
      <c r="N157" s="40"/>
      <c r="O157"/>
      <c r="P157" s="59"/>
      <c r="AK157" s="54"/>
      <c r="AW157" s="40"/>
      <c r="AX157" s="72"/>
    </row>
    <row r="158" spans="1:50" x14ac:dyDescent="0.25">
      <c r="A158" s="50"/>
      <c r="B158"/>
      <c r="C158"/>
      <c r="D158" s="40"/>
      <c r="E158"/>
      <c r="F158"/>
      <c r="G158"/>
      <c r="H158"/>
      <c r="I158" s="40"/>
      <c r="J158" s="40"/>
      <c r="K158" s="40"/>
      <c r="L158" s="40"/>
      <c r="M158" s="40"/>
      <c r="N158" s="40"/>
      <c r="O158"/>
      <c r="P158" s="59"/>
      <c r="AK158" s="54"/>
      <c r="AW158" s="40"/>
      <c r="AX158" s="72"/>
    </row>
    <row r="159" spans="1:50" x14ac:dyDescent="0.25">
      <c r="A159" s="50"/>
      <c r="B159"/>
      <c r="C159"/>
      <c r="D159" s="40"/>
      <c r="E159"/>
      <c r="F159"/>
      <c r="G159"/>
      <c r="H159"/>
      <c r="I159" s="40"/>
      <c r="J159" s="40"/>
      <c r="K159" s="40"/>
      <c r="L159" s="40"/>
      <c r="M159" s="40"/>
      <c r="N159" s="40"/>
      <c r="O159"/>
      <c r="P159" s="59"/>
      <c r="AK159" s="54"/>
      <c r="AW159" s="40"/>
      <c r="AX159" s="72"/>
    </row>
    <row r="160" spans="1:50" x14ac:dyDescent="0.25">
      <c r="A160" s="50"/>
      <c r="B160"/>
      <c r="C160"/>
      <c r="D160" s="40"/>
      <c r="E160"/>
      <c r="F160"/>
      <c r="G160"/>
      <c r="H160"/>
      <c r="I160" s="40"/>
      <c r="J160" s="40"/>
      <c r="K160" s="40"/>
      <c r="L160" s="40"/>
      <c r="M160" s="40"/>
      <c r="N160" s="40"/>
      <c r="O160"/>
      <c r="P160" s="59"/>
      <c r="AK160" s="54"/>
      <c r="AW160" s="40"/>
      <c r="AX160" s="72"/>
    </row>
    <row r="161" spans="1:50" x14ac:dyDescent="0.25">
      <c r="A161" s="50"/>
      <c r="B161"/>
      <c r="C161"/>
      <c r="D161" s="40"/>
      <c r="E161"/>
      <c r="F161"/>
      <c r="G161"/>
      <c r="H161"/>
      <c r="I161" s="40"/>
      <c r="J161" s="40"/>
      <c r="K161" s="40"/>
      <c r="L161" s="40"/>
      <c r="M161" s="40"/>
      <c r="N161" s="40"/>
      <c r="O161"/>
      <c r="P161" s="59"/>
      <c r="AK161" s="54"/>
      <c r="AW161" s="40"/>
      <c r="AX161" s="72"/>
    </row>
    <row r="162" spans="1:50" x14ac:dyDescent="0.25">
      <c r="A162" s="50"/>
      <c r="B162"/>
      <c r="C162"/>
      <c r="D162" s="40"/>
      <c r="E162"/>
      <c r="F162"/>
      <c r="G162"/>
      <c r="H162"/>
      <c r="I162" s="40"/>
      <c r="J162" s="40"/>
      <c r="K162" s="40"/>
      <c r="L162" s="40"/>
      <c r="M162" s="40"/>
      <c r="N162" s="40"/>
      <c r="O162"/>
      <c r="P162" s="59"/>
      <c r="AK162" s="54"/>
      <c r="AW162" s="40"/>
      <c r="AX162" s="72"/>
    </row>
    <row r="163" spans="1:50" x14ac:dyDescent="0.25">
      <c r="A163" s="50"/>
      <c r="B163"/>
      <c r="C163"/>
      <c r="D163" s="40"/>
      <c r="E163"/>
      <c r="F163"/>
      <c r="G163"/>
      <c r="H163"/>
      <c r="I163" s="40"/>
      <c r="J163" s="40"/>
      <c r="K163" s="40"/>
      <c r="L163" s="40"/>
      <c r="M163" s="40"/>
      <c r="N163" s="40"/>
      <c r="O163"/>
      <c r="P163" s="59"/>
      <c r="AK163" s="54"/>
      <c r="AW163" s="40"/>
      <c r="AX163" s="72"/>
    </row>
    <row r="164" spans="1:50" x14ac:dyDescent="0.25">
      <c r="A164" s="50"/>
      <c r="B164"/>
      <c r="C164"/>
      <c r="D164" s="40"/>
      <c r="E164"/>
      <c r="F164"/>
      <c r="G164"/>
      <c r="H164"/>
      <c r="I164" s="40"/>
      <c r="J164" s="40"/>
      <c r="K164" s="40"/>
      <c r="L164" s="40"/>
      <c r="M164" s="40"/>
      <c r="N164" s="40"/>
      <c r="O164"/>
      <c r="P164" s="59"/>
      <c r="AK164" s="54"/>
      <c r="AW164" s="40"/>
      <c r="AX164" s="72"/>
    </row>
    <row r="165" spans="1:50" x14ac:dyDescent="0.25">
      <c r="A165" s="50"/>
      <c r="B165"/>
      <c r="C165"/>
      <c r="D165" s="40"/>
      <c r="E165"/>
      <c r="F165"/>
      <c r="G165"/>
      <c r="H165"/>
      <c r="I165" s="40"/>
      <c r="J165" s="40"/>
      <c r="K165" s="40"/>
      <c r="L165" s="40"/>
      <c r="M165" s="40"/>
      <c r="N165" s="40"/>
      <c r="O165"/>
      <c r="P165" s="59"/>
      <c r="AK165" s="54"/>
      <c r="AW165" s="40"/>
      <c r="AX165" s="72"/>
    </row>
    <row r="166" spans="1:50" x14ac:dyDescent="0.25">
      <c r="A166" s="50"/>
      <c r="B166"/>
      <c r="C166"/>
      <c r="D166" s="40"/>
      <c r="E166"/>
      <c r="F166"/>
      <c r="G166"/>
      <c r="H166"/>
      <c r="I166" s="40"/>
      <c r="J166" s="40"/>
      <c r="K166" s="40"/>
      <c r="L166" s="40"/>
      <c r="M166" s="40"/>
      <c r="N166" s="40"/>
      <c r="O166"/>
      <c r="P166" s="59"/>
      <c r="AK166" s="54"/>
      <c r="AW166" s="40"/>
      <c r="AX166" s="72"/>
    </row>
    <row r="167" spans="1:50" x14ac:dyDescent="0.25">
      <c r="A167" s="50"/>
      <c r="B167"/>
      <c r="C167"/>
      <c r="D167" s="40"/>
      <c r="E167"/>
      <c r="F167"/>
      <c r="G167"/>
      <c r="H167"/>
      <c r="I167" s="40"/>
      <c r="J167" s="40"/>
      <c r="K167" s="40"/>
      <c r="L167" s="40"/>
      <c r="M167" s="40"/>
      <c r="N167" s="40"/>
      <c r="O167"/>
      <c r="P167" s="59"/>
      <c r="AK167" s="54"/>
      <c r="AW167" s="40"/>
      <c r="AX167" s="72"/>
    </row>
    <row r="168" spans="1:50" x14ac:dyDescent="0.25">
      <c r="A168" s="50"/>
      <c r="B168"/>
      <c r="C168"/>
      <c r="D168" s="40"/>
      <c r="E168"/>
      <c r="F168"/>
      <c r="G168"/>
      <c r="H168"/>
      <c r="I168" s="40"/>
      <c r="J168" s="40"/>
      <c r="K168" s="40"/>
      <c r="L168" s="40"/>
      <c r="M168" s="40"/>
      <c r="N168" s="40"/>
      <c r="O168"/>
      <c r="P168" s="59"/>
      <c r="AK168" s="54"/>
      <c r="AW168" s="40"/>
      <c r="AX168" s="72"/>
    </row>
    <row r="169" spans="1:50" x14ac:dyDescent="0.25">
      <c r="A169" s="50"/>
      <c r="B169"/>
      <c r="C169"/>
      <c r="D169" s="40"/>
      <c r="E169"/>
      <c r="F169"/>
      <c r="G169"/>
      <c r="H169"/>
      <c r="I169" s="40"/>
      <c r="J169" s="40"/>
      <c r="K169" s="40"/>
      <c r="L169" s="40"/>
      <c r="M169" s="40"/>
      <c r="N169" s="40"/>
      <c r="O169"/>
      <c r="P169" s="59"/>
      <c r="AK169" s="54"/>
      <c r="AW169" s="40"/>
      <c r="AX169" s="72"/>
    </row>
    <row r="170" spans="1:50" x14ac:dyDescent="0.25">
      <c r="A170" s="50"/>
      <c r="B170"/>
      <c r="C170"/>
      <c r="D170" s="40"/>
      <c r="E170"/>
      <c r="F170"/>
      <c r="G170"/>
      <c r="H170"/>
      <c r="I170" s="40"/>
      <c r="J170" s="40"/>
      <c r="K170" s="40"/>
      <c r="L170" s="40"/>
      <c r="M170" s="40"/>
      <c r="N170" s="40"/>
      <c r="O170"/>
      <c r="P170" s="59"/>
      <c r="AK170" s="54"/>
      <c r="AW170" s="40"/>
      <c r="AX170" s="72"/>
    </row>
    <row r="171" spans="1:50" x14ac:dyDescent="0.25">
      <c r="A171" s="50"/>
      <c r="B171"/>
      <c r="C171"/>
      <c r="D171" s="40"/>
      <c r="E171"/>
      <c r="F171"/>
      <c r="G171"/>
      <c r="H171"/>
      <c r="I171" s="40"/>
      <c r="J171" s="40"/>
      <c r="K171" s="40"/>
      <c r="L171" s="40"/>
      <c r="M171" s="40"/>
      <c r="N171" s="40"/>
      <c r="O171"/>
      <c r="P171" s="59"/>
      <c r="AK171" s="54"/>
      <c r="AW171" s="40"/>
      <c r="AX171" s="72"/>
    </row>
    <row r="172" spans="1:50" x14ac:dyDescent="0.25">
      <c r="A172" s="50"/>
      <c r="B172"/>
      <c r="C172"/>
      <c r="D172" s="40"/>
      <c r="E172"/>
      <c r="F172"/>
      <c r="G172"/>
      <c r="H172"/>
      <c r="I172" s="40"/>
      <c r="J172" s="40"/>
      <c r="K172" s="40"/>
      <c r="L172" s="40"/>
      <c r="M172" s="40"/>
      <c r="N172" s="40"/>
      <c r="O172"/>
      <c r="P172" s="59"/>
      <c r="AK172" s="54"/>
      <c r="AW172" s="40"/>
      <c r="AX172" s="72"/>
    </row>
    <row r="173" spans="1:50" x14ac:dyDescent="0.25">
      <c r="A173" s="50"/>
      <c r="B173"/>
      <c r="C173"/>
      <c r="D173" s="40"/>
      <c r="E173"/>
      <c r="F173"/>
      <c r="G173"/>
      <c r="H173"/>
      <c r="I173" s="40"/>
      <c r="J173" s="40"/>
      <c r="K173" s="40"/>
      <c r="L173" s="40"/>
      <c r="M173" s="40"/>
      <c r="N173" s="40"/>
      <c r="O173"/>
      <c r="P173" s="59"/>
      <c r="AK173" s="54"/>
      <c r="AW173" s="40"/>
      <c r="AX173" s="72"/>
    </row>
    <row r="174" spans="1:50" x14ac:dyDescent="0.25">
      <c r="A174" s="50"/>
      <c r="B174"/>
      <c r="C174"/>
      <c r="D174" s="40"/>
      <c r="E174"/>
      <c r="F174"/>
      <c r="G174"/>
      <c r="H174"/>
      <c r="I174" s="40"/>
      <c r="J174" s="40"/>
      <c r="K174" s="40"/>
      <c r="L174" s="40"/>
      <c r="M174" s="40"/>
      <c r="N174" s="40"/>
      <c r="O174"/>
      <c r="P174" s="59"/>
      <c r="AK174" s="54"/>
      <c r="AW174" s="40"/>
      <c r="AX174" s="72"/>
    </row>
    <row r="175" spans="1:50" x14ac:dyDescent="0.25">
      <c r="A175" s="50"/>
      <c r="B175"/>
      <c r="C175"/>
      <c r="D175" s="40"/>
      <c r="E175"/>
      <c r="F175"/>
      <c r="G175"/>
      <c r="H175"/>
      <c r="I175" s="40"/>
      <c r="J175" s="40"/>
      <c r="K175" s="40"/>
      <c r="L175" s="40"/>
      <c r="M175" s="40"/>
      <c r="N175" s="40"/>
      <c r="O175"/>
      <c r="P175" s="59"/>
      <c r="AK175" s="54"/>
      <c r="AW175" s="40"/>
      <c r="AX175" s="72"/>
    </row>
    <row r="176" spans="1:50" x14ac:dyDescent="0.25">
      <c r="A176" s="50"/>
      <c r="B176"/>
      <c r="C176"/>
      <c r="D176" s="40"/>
      <c r="E176"/>
      <c r="F176"/>
      <c r="G176"/>
      <c r="H176"/>
      <c r="I176" s="40"/>
      <c r="J176" s="40"/>
      <c r="K176" s="40"/>
      <c r="L176" s="40"/>
      <c r="M176" s="40"/>
      <c r="N176" s="40"/>
      <c r="O176"/>
      <c r="P176" s="59"/>
      <c r="AK176" s="54"/>
      <c r="AW176" s="40"/>
      <c r="AX176" s="72"/>
    </row>
    <row r="177" spans="1:50" x14ac:dyDescent="0.25">
      <c r="A177" s="50"/>
      <c r="B177"/>
      <c r="C177"/>
      <c r="D177" s="40"/>
      <c r="E177"/>
      <c r="F177"/>
      <c r="G177"/>
      <c r="H177"/>
      <c r="I177" s="40"/>
      <c r="J177" s="40"/>
      <c r="K177" s="40"/>
      <c r="L177" s="40"/>
      <c r="M177" s="40"/>
      <c r="N177" s="40"/>
      <c r="O177"/>
      <c r="P177" s="59"/>
      <c r="AK177" s="54"/>
      <c r="AW177" s="40"/>
      <c r="AX177" s="72"/>
    </row>
    <row r="178" spans="1:50" x14ac:dyDescent="0.25">
      <c r="A178" s="50"/>
      <c r="B178"/>
      <c r="C178"/>
      <c r="D178" s="40"/>
      <c r="E178"/>
      <c r="F178"/>
      <c r="G178"/>
      <c r="H178"/>
      <c r="I178" s="40"/>
      <c r="J178" s="40"/>
      <c r="K178" s="40"/>
      <c r="L178" s="40"/>
      <c r="M178" s="40"/>
      <c r="N178" s="40"/>
      <c r="O178"/>
      <c r="P178" s="59"/>
      <c r="AK178" s="54"/>
      <c r="AW178" s="72"/>
      <c r="AX178" s="72"/>
    </row>
    <row r="179" spans="1:50" x14ac:dyDescent="0.25">
      <c r="A179" s="50"/>
      <c r="B179"/>
      <c r="C179"/>
      <c r="D179" s="40"/>
      <c r="E179"/>
      <c r="F179"/>
      <c r="G179"/>
      <c r="H179"/>
      <c r="I179" s="40"/>
      <c r="J179" s="40"/>
      <c r="K179" s="40"/>
      <c r="L179" s="40"/>
      <c r="M179" s="40"/>
      <c r="N179" s="40"/>
      <c r="O179"/>
      <c r="P179" s="59"/>
      <c r="AK179" s="54"/>
      <c r="AW179" s="40"/>
      <c r="AX179" s="72"/>
    </row>
    <row r="180" spans="1:50" x14ac:dyDescent="0.25">
      <c r="A180" s="50"/>
      <c r="B180"/>
      <c r="C180"/>
      <c r="D180" s="40"/>
      <c r="E180"/>
      <c r="F180"/>
      <c r="G180"/>
      <c r="H180"/>
      <c r="I180" s="40"/>
      <c r="J180" s="40"/>
      <c r="K180" s="40"/>
      <c r="L180" s="40"/>
      <c r="M180" s="40"/>
      <c r="N180" s="40"/>
      <c r="O180"/>
      <c r="P180" s="59"/>
      <c r="AK180" s="54"/>
      <c r="AW180" s="40"/>
      <c r="AX180" s="72"/>
    </row>
    <row r="181" spans="1:50" x14ac:dyDescent="0.25">
      <c r="A181" s="50"/>
      <c r="B181"/>
      <c r="C181"/>
      <c r="D181" s="40"/>
      <c r="E181"/>
      <c r="F181"/>
      <c r="G181"/>
      <c r="H181"/>
      <c r="I181" s="40"/>
      <c r="J181" s="40"/>
      <c r="K181" s="40"/>
      <c r="L181" s="40"/>
      <c r="M181" s="40"/>
      <c r="N181" s="40"/>
      <c r="O181"/>
      <c r="P181" s="59"/>
      <c r="AK181" s="54"/>
      <c r="AW181" s="40"/>
      <c r="AX181" s="72"/>
    </row>
    <row r="182" spans="1:50" x14ac:dyDescent="0.25">
      <c r="A182" s="50"/>
      <c r="B182"/>
      <c r="C182"/>
      <c r="D182" s="40"/>
      <c r="E182"/>
      <c r="F182"/>
      <c r="G182"/>
      <c r="H182"/>
      <c r="I182" s="40"/>
      <c r="J182" s="40"/>
      <c r="K182" s="40"/>
      <c r="L182" s="40"/>
      <c r="M182" s="40"/>
      <c r="N182" s="40"/>
      <c r="O182"/>
      <c r="P182" s="59"/>
      <c r="AK182" s="54"/>
      <c r="AW182" s="40"/>
      <c r="AX182" s="72"/>
    </row>
    <row r="183" spans="1:50" x14ac:dyDescent="0.25">
      <c r="A183" s="50"/>
      <c r="B183"/>
      <c r="C183"/>
      <c r="D183" s="40"/>
      <c r="E183"/>
      <c r="F183"/>
      <c r="G183"/>
      <c r="H183"/>
      <c r="I183" s="40"/>
      <c r="J183" s="40"/>
      <c r="K183" s="40"/>
      <c r="L183" s="40"/>
      <c r="M183" s="40"/>
      <c r="N183" s="40"/>
      <c r="O183"/>
      <c r="P183" s="59"/>
      <c r="AK183" s="54"/>
      <c r="AW183" s="40"/>
      <c r="AX183" s="72"/>
    </row>
    <row r="184" spans="1:50" x14ac:dyDescent="0.25">
      <c r="A184" s="50"/>
      <c r="B184"/>
      <c r="C184"/>
      <c r="D184" s="40"/>
      <c r="E184"/>
      <c r="F184"/>
      <c r="G184"/>
      <c r="H184"/>
      <c r="I184" s="40"/>
      <c r="J184" s="40"/>
      <c r="K184" s="40"/>
      <c r="L184" s="40"/>
      <c r="M184" s="40"/>
      <c r="N184" s="40"/>
      <c r="O184"/>
      <c r="P184" s="59"/>
      <c r="AK184" s="54"/>
      <c r="AW184" s="40"/>
      <c r="AX184" s="72"/>
    </row>
    <row r="185" spans="1:50" x14ac:dyDescent="0.25">
      <c r="A185" s="50"/>
      <c r="B185"/>
      <c r="C185"/>
      <c r="D185" s="40"/>
      <c r="E185"/>
      <c r="F185"/>
      <c r="G185"/>
      <c r="H185"/>
      <c r="I185" s="40"/>
      <c r="J185" s="40"/>
      <c r="K185" s="40"/>
      <c r="L185" s="40"/>
      <c r="M185" s="40"/>
      <c r="N185" s="40"/>
      <c r="O185"/>
      <c r="P185" s="59"/>
      <c r="AK185" s="54"/>
      <c r="AW185" s="40"/>
      <c r="AX185" s="72"/>
    </row>
    <row r="186" spans="1:50" x14ac:dyDescent="0.25">
      <c r="A186" s="50"/>
      <c r="B186"/>
      <c r="C186"/>
      <c r="D186" s="40"/>
      <c r="E186"/>
      <c r="F186"/>
      <c r="G186"/>
      <c r="H186"/>
      <c r="I186" s="40"/>
      <c r="J186" s="40"/>
      <c r="K186" s="40"/>
      <c r="L186" s="40"/>
      <c r="M186" s="40"/>
      <c r="N186" s="40"/>
      <c r="O186"/>
      <c r="P186" s="59"/>
      <c r="AK186" s="54"/>
      <c r="AW186" s="40"/>
      <c r="AX186" s="72"/>
    </row>
    <row r="187" spans="1:50" x14ac:dyDescent="0.25">
      <c r="A187" s="50"/>
      <c r="B187"/>
      <c r="C187"/>
      <c r="D187" s="40"/>
      <c r="E187"/>
      <c r="F187"/>
      <c r="G187"/>
      <c r="H187"/>
      <c r="I187" s="40"/>
      <c r="J187" s="40"/>
      <c r="K187" s="40"/>
      <c r="L187" s="40"/>
      <c r="M187" s="40"/>
      <c r="N187" s="40"/>
      <c r="O187"/>
      <c r="P187" s="59"/>
      <c r="AK187" s="54"/>
      <c r="AW187" s="72"/>
      <c r="AX187" s="72"/>
    </row>
    <row r="188" spans="1:50" x14ac:dyDescent="0.25">
      <c r="A188" s="50"/>
      <c r="B188"/>
      <c r="C188"/>
      <c r="D188" s="40"/>
      <c r="E188"/>
      <c r="F188"/>
      <c r="G188"/>
      <c r="H188"/>
      <c r="I188" s="40"/>
      <c r="J188" s="40"/>
      <c r="K188" s="40"/>
      <c r="L188" s="40"/>
      <c r="M188" s="40"/>
      <c r="N188" s="40"/>
      <c r="O188"/>
      <c r="P188" s="59"/>
      <c r="AK188" s="54"/>
      <c r="AW188" s="40"/>
      <c r="AX188" s="72"/>
    </row>
    <row r="189" spans="1:50" x14ac:dyDescent="0.25">
      <c r="A189" s="50"/>
      <c r="B189"/>
      <c r="C189"/>
      <c r="D189" s="40"/>
      <c r="E189"/>
      <c r="F189"/>
      <c r="G189"/>
      <c r="H189"/>
      <c r="I189" s="40"/>
      <c r="J189" s="40"/>
      <c r="K189" s="40"/>
      <c r="L189" s="40"/>
      <c r="M189" s="40"/>
      <c r="N189" s="40"/>
      <c r="O189"/>
      <c r="P189" s="59"/>
      <c r="AK189" s="54"/>
      <c r="AW189" s="72"/>
      <c r="AX189" s="72"/>
    </row>
    <row r="190" spans="1:50" x14ac:dyDescent="0.25">
      <c r="A190" s="50"/>
      <c r="B190"/>
      <c r="C190"/>
      <c r="D190" s="40"/>
      <c r="E190"/>
      <c r="F190"/>
      <c r="G190"/>
      <c r="H190"/>
      <c r="I190" s="40"/>
      <c r="J190" s="40"/>
      <c r="K190" s="40"/>
      <c r="L190" s="40"/>
      <c r="M190" s="40"/>
      <c r="N190" s="40"/>
      <c r="O190"/>
      <c r="P190" s="59"/>
      <c r="AK190" s="54"/>
      <c r="AW190" s="40"/>
      <c r="AX190" s="72"/>
    </row>
    <row r="191" spans="1:50" x14ac:dyDescent="0.25">
      <c r="A191" s="50"/>
      <c r="B191"/>
      <c r="C191"/>
      <c r="D191" s="40"/>
      <c r="E191"/>
      <c r="F191"/>
      <c r="G191"/>
      <c r="H191"/>
      <c r="I191" s="40"/>
      <c r="J191" s="40"/>
      <c r="K191" s="40"/>
      <c r="L191" s="40"/>
      <c r="M191" s="40"/>
      <c r="N191" s="40"/>
      <c r="O191"/>
      <c r="P191" s="59"/>
      <c r="AK191" s="54"/>
      <c r="AW191" s="40"/>
      <c r="AX191" s="72"/>
    </row>
    <row r="192" spans="1:50" x14ac:dyDescent="0.25">
      <c r="A192" s="50"/>
      <c r="B192"/>
      <c r="C192"/>
      <c r="D192" s="40"/>
      <c r="E192"/>
      <c r="F192"/>
      <c r="G192"/>
      <c r="H192"/>
      <c r="I192" s="40"/>
      <c r="J192" s="40"/>
      <c r="K192" s="40"/>
      <c r="L192" s="40"/>
      <c r="M192" s="40"/>
      <c r="N192" s="40"/>
      <c r="O192"/>
      <c r="P192" s="59"/>
      <c r="AK192" s="54"/>
      <c r="AW192" s="40"/>
      <c r="AX192" s="72"/>
    </row>
    <row r="193" spans="1:50" x14ac:dyDescent="0.25">
      <c r="A193" s="50"/>
      <c r="B193"/>
      <c r="C193"/>
      <c r="D193" s="40"/>
      <c r="E193"/>
      <c r="F193"/>
      <c r="G193"/>
      <c r="H193"/>
      <c r="I193" s="40"/>
      <c r="J193" s="40"/>
      <c r="K193" s="40"/>
      <c r="L193" s="40"/>
      <c r="M193" s="40"/>
      <c r="N193" s="40"/>
      <c r="O193"/>
      <c r="P193" s="59"/>
      <c r="AK193" s="54"/>
      <c r="AW193" s="72"/>
      <c r="AX193" s="72"/>
    </row>
    <row r="194" spans="1:50" x14ac:dyDescent="0.25">
      <c r="A194" s="50"/>
      <c r="B194"/>
      <c r="C194"/>
      <c r="D194" s="40"/>
      <c r="E194"/>
      <c r="F194"/>
      <c r="G194"/>
      <c r="H194"/>
      <c r="I194" s="40"/>
      <c r="J194" s="40"/>
      <c r="K194" s="40"/>
      <c r="L194" s="40"/>
      <c r="M194" s="40"/>
      <c r="N194" s="40"/>
      <c r="O194"/>
      <c r="P194" s="59"/>
      <c r="AK194" s="54"/>
      <c r="AW194" s="40"/>
      <c r="AX194" s="72"/>
    </row>
    <row r="195" spans="1:50" x14ac:dyDescent="0.25">
      <c r="A195" s="50"/>
      <c r="B195"/>
      <c r="C195"/>
      <c r="D195" s="40"/>
      <c r="E195"/>
      <c r="F195"/>
      <c r="G195"/>
      <c r="H195"/>
      <c r="I195" s="40"/>
      <c r="J195" s="40"/>
      <c r="K195" s="40"/>
      <c r="L195" s="40"/>
      <c r="M195" s="40"/>
      <c r="N195" s="40"/>
      <c r="O195"/>
      <c r="P195" s="59"/>
      <c r="AK195" s="54"/>
      <c r="AW195" s="40"/>
      <c r="AX195" s="72"/>
    </row>
    <row r="196" spans="1:50" x14ac:dyDescent="0.25">
      <c r="A196" s="50"/>
      <c r="B196"/>
      <c r="C196"/>
      <c r="D196" s="40"/>
      <c r="E196"/>
      <c r="F196"/>
      <c r="G196"/>
      <c r="H196"/>
      <c r="I196" s="40"/>
      <c r="J196" s="40"/>
      <c r="K196" s="40"/>
      <c r="L196" s="40"/>
      <c r="M196" s="40"/>
      <c r="N196" s="40"/>
      <c r="O196"/>
      <c r="P196" s="59"/>
      <c r="AK196" s="54"/>
      <c r="AW196" s="72"/>
      <c r="AX196" s="72"/>
    </row>
    <row r="197" spans="1:50" x14ac:dyDescent="0.25">
      <c r="A197" s="50"/>
      <c r="B197"/>
      <c r="C197"/>
      <c r="D197" s="40"/>
      <c r="E197"/>
      <c r="F197"/>
      <c r="G197"/>
      <c r="H197"/>
      <c r="I197" s="40"/>
      <c r="J197" s="40"/>
      <c r="K197" s="40"/>
      <c r="L197" s="40"/>
      <c r="M197" s="40"/>
      <c r="N197" s="40"/>
      <c r="O197"/>
      <c r="P197" s="59"/>
      <c r="AK197" s="54"/>
      <c r="AW197" s="40"/>
      <c r="AX197" s="72"/>
    </row>
    <row r="198" spans="1:50" x14ac:dyDescent="0.25">
      <c r="A198" s="50"/>
      <c r="B198"/>
      <c r="C198"/>
      <c r="D198" s="40"/>
      <c r="E198"/>
      <c r="F198"/>
      <c r="G198"/>
      <c r="H198"/>
      <c r="I198" s="40"/>
      <c r="J198" s="40"/>
      <c r="K198" s="40"/>
      <c r="L198" s="40"/>
      <c r="M198" s="40"/>
      <c r="N198" s="40"/>
      <c r="O198"/>
      <c r="P198" s="59"/>
      <c r="AK198" s="54"/>
      <c r="AW198" s="40"/>
      <c r="AX198" s="72"/>
    </row>
    <row r="199" spans="1:50" x14ac:dyDescent="0.25">
      <c r="A199" s="50"/>
      <c r="B199"/>
      <c r="C199"/>
      <c r="D199" s="40"/>
      <c r="E199"/>
      <c r="F199"/>
      <c r="G199"/>
      <c r="H199"/>
      <c r="I199" s="40"/>
      <c r="J199" s="40"/>
      <c r="K199" s="40"/>
      <c r="L199" s="40"/>
      <c r="M199" s="40"/>
      <c r="N199" s="40"/>
      <c r="O199"/>
      <c r="P199" s="59"/>
      <c r="AK199" s="54"/>
      <c r="AW199" s="40"/>
      <c r="AX199" s="72"/>
    </row>
    <row r="200" spans="1:50" x14ac:dyDescent="0.25">
      <c r="A200" s="50"/>
      <c r="B200"/>
      <c r="C200"/>
      <c r="D200" s="40"/>
      <c r="E200"/>
      <c r="F200"/>
      <c r="G200"/>
      <c r="H200"/>
      <c r="I200" s="40"/>
      <c r="J200" s="40"/>
      <c r="K200" s="40"/>
      <c r="L200" s="40"/>
      <c r="M200" s="40"/>
      <c r="N200" s="40"/>
      <c r="O200"/>
      <c r="P200" s="59"/>
      <c r="AK200" s="54"/>
      <c r="AW200" s="40"/>
      <c r="AX200" s="72"/>
    </row>
    <row r="201" spans="1:50" x14ac:dyDescent="0.25">
      <c r="A201" s="50"/>
      <c r="B201"/>
      <c r="C201"/>
      <c r="D201" s="40"/>
      <c r="E201"/>
      <c r="F201"/>
      <c r="G201"/>
      <c r="H201"/>
      <c r="I201" s="40"/>
      <c r="J201" s="40"/>
      <c r="K201" s="40"/>
      <c r="L201" s="40"/>
      <c r="M201" s="40"/>
      <c r="N201" s="40"/>
      <c r="O201"/>
      <c r="P201" s="59"/>
      <c r="AK201" s="54"/>
      <c r="AW201" s="40"/>
      <c r="AX201" s="72"/>
    </row>
    <row r="202" spans="1:50" x14ac:dyDescent="0.25">
      <c r="A202" s="50"/>
      <c r="B202"/>
      <c r="C202"/>
      <c r="D202" s="40"/>
      <c r="E202"/>
      <c r="F202"/>
      <c r="G202"/>
      <c r="H202"/>
      <c r="I202" s="40"/>
      <c r="J202" s="40"/>
      <c r="K202" s="40"/>
      <c r="L202" s="40"/>
      <c r="M202" s="40"/>
      <c r="N202" s="40"/>
      <c r="O202"/>
      <c r="P202" s="59"/>
      <c r="AK202" s="54"/>
      <c r="AW202" s="40"/>
      <c r="AX202" s="72"/>
    </row>
    <row r="203" spans="1:50" x14ac:dyDescent="0.25">
      <c r="A203" s="50"/>
      <c r="B203"/>
      <c r="C203"/>
      <c r="D203" s="40"/>
      <c r="E203"/>
      <c r="F203"/>
      <c r="G203"/>
      <c r="H203"/>
      <c r="I203" s="40"/>
      <c r="J203" s="40"/>
      <c r="K203" s="40"/>
      <c r="L203" s="40"/>
      <c r="M203" s="40"/>
      <c r="N203" s="40"/>
      <c r="O203"/>
      <c r="P203" s="59"/>
      <c r="AK203" s="54"/>
      <c r="AW203" s="40"/>
      <c r="AX203" s="72"/>
    </row>
    <row r="204" spans="1:50" x14ac:dyDescent="0.25">
      <c r="A204" s="50"/>
      <c r="B204"/>
      <c r="C204"/>
      <c r="D204" s="40"/>
      <c r="E204"/>
      <c r="F204"/>
      <c r="G204"/>
      <c r="H204"/>
      <c r="I204" s="40"/>
      <c r="J204" s="40"/>
      <c r="K204" s="40"/>
      <c r="L204" s="40"/>
      <c r="M204" s="40"/>
      <c r="N204" s="40"/>
      <c r="O204"/>
      <c r="P204" s="59"/>
      <c r="AK204" s="54"/>
      <c r="AW204" s="40"/>
      <c r="AX204" s="72"/>
    </row>
    <row r="205" spans="1:50" x14ac:dyDescent="0.25">
      <c r="A205" s="50"/>
      <c r="B205"/>
      <c r="C205"/>
      <c r="D205" s="40"/>
      <c r="E205"/>
      <c r="F205"/>
      <c r="G205"/>
      <c r="H205"/>
      <c r="I205" s="40"/>
      <c r="J205" s="40"/>
      <c r="K205" s="40"/>
      <c r="L205" s="40"/>
      <c r="M205" s="40"/>
      <c r="N205" s="40"/>
      <c r="O205"/>
      <c r="P205" s="59"/>
      <c r="AK205" s="54"/>
      <c r="AW205" s="40"/>
      <c r="AX205" s="72"/>
    </row>
    <row r="206" spans="1:50" x14ac:dyDescent="0.25">
      <c r="A206" s="50"/>
      <c r="B206"/>
      <c r="C206"/>
      <c r="D206" s="40"/>
      <c r="E206"/>
      <c r="F206"/>
      <c r="G206"/>
      <c r="H206"/>
      <c r="I206" s="40"/>
      <c r="J206" s="40"/>
      <c r="K206" s="40"/>
      <c r="L206" s="40"/>
      <c r="M206" s="40"/>
      <c r="N206" s="40"/>
      <c r="O206"/>
      <c r="P206" s="59"/>
      <c r="AK206" s="54"/>
      <c r="AW206" s="40"/>
      <c r="AX206" s="72"/>
    </row>
    <row r="207" spans="1:50" x14ac:dyDescent="0.25">
      <c r="A207" s="50"/>
      <c r="B207"/>
      <c r="C207"/>
      <c r="D207" s="40"/>
      <c r="E207"/>
      <c r="F207"/>
      <c r="G207"/>
      <c r="H207"/>
      <c r="I207" s="40"/>
      <c r="J207" s="40"/>
      <c r="K207" s="40"/>
      <c r="L207" s="40"/>
      <c r="M207" s="40"/>
      <c r="N207" s="40"/>
      <c r="O207"/>
      <c r="P207" s="59"/>
      <c r="AK207" s="54"/>
      <c r="AW207" s="40"/>
      <c r="AX207" s="72"/>
    </row>
    <row r="208" spans="1:50" x14ac:dyDescent="0.25">
      <c r="A208" s="50"/>
      <c r="B208"/>
      <c r="C208"/>
      <c r="D208" s="40"/>
      <c r="E208"/>
      <c r="F208"/>
      <c r="G208"/>
      <c r="H208"/>
      <c r="I208" s="40"/>
      <c r="J208" s="40"/>
      <c r="K208" s="40"/>
      <c r="L208" s="40"/>
      <c r="M208" s="40"/>
      <c r="N208" s="40"/>
      <c r="O208"/>
      <c r="P208" s="59"/>
      <c r="AK208" s="54"/>
      <c r="AW208" s="40"/>
      <c r="AX208" s="72"/>
    </row>
    <row r="209" spans="1:50" x14ac:dyDescent="0.25">
      <c r="A209" s="50"/>
      <c r="B209"/>
      <c r="C209"/>
      <c r="D209" s="40"/>
      <c r="E209"/>
      <c r="F209"/>
      <c r="G209"/>
      <c r="H209"/>
      <c r="I209" s="40"/>
      <c r="J209" s="40"/>
      <c r="K209" s="40"/>
      <c r="L209" s="40"/>
      <c r="M209" s="40"/>
      <c r="N209" s="40"/>
      <c r="O209"/>
      <c r="P209" s="59"/>
      <c r="AK209" s="54"/>
      <c r="AW209" s="72"/>
      <c r="AX209" s="72"/>
    </row>
    <row r="210" spans="1:50" x14ac:dyDescent="0.25">
      <c r="A210" s="50"/>
      <c r="B210"/>
      <c r="C210"/>
      <c r="D210" s="40"/>
      <c r="E210"/>
      <c r="F210"/>
      <c r="G210"/>
      <c r="H210"/>
      <c r="I210" s="40"/>
      <c r="J210" s="40"/>
      <c r="K210" s="40"/>
      <c r="L210" s="40"/>
      <c r="M210" s="40"/>
      <c r="N210" s="40"/>
      <c r="O210"/>
      <c r="P210" s="59"/>
      <c r="AK210" s="54"/>
      <c r="AW210" s="40"/>
      <c r="AX210" s="72"/>
    </row>
    <row r="211" spans="1:50" x14ac:dyDescent="0.25">
      <c r="A211" s="50"/>
      <c r="B211"/>
      <c r="C211"/>
      <c r="D211" s="40"/>
      <c r="E211"/>
      <c r="F211"/>
      <c r="G211"/>
      <c r="H211"/>
      <c r="I211" s="40"/>
      <c r="J211" s="40"/>
      <c r="K211" s="40"/>
      <c r="L211" s="40"/>
      <c r="M211" s="40"/>
      <c r="N211" s="40"/>
      <c r="O211"/>
      <c r="P211" s="59"/>
      <c r="AK211" s="54"/>
      <c r="AW211" s="40"/>
      <c r="AX211" s="72"/>
    </row>
    <row r="212" spans="1:50" x14ac:dyDescent="0.25">
      <c r="A212" s="50"/>
      <c r="B212"/>
      <c r="C212"/>
      <c r="D212" s="40"/>
      <c r="E212"/>
      <c r="F212"/>
      <c r="G212"/>
      <c r="H212"/>
      <c r="I212" s="40"/>
      <c r="J212" s="40"/>
      <c r="K212" s="40"/>
      <c r="L212" s="40"/>
      <c r="M212" s="40"/>
      <c r="N212" s="40"/>
      <c r="O212"/>
      <c r="P212" s="59"/>
      <c r="AK212" s="54"/>
      <c r="AW212" s="40"/>
      <c r="AX212" s="72"/>
    </row>
    <row r="213" spans="1:50" x14ac:dyDescent="0.25">
      <c r="A213" s="50"/>
      <c r="B213"/>
      <c r="C213"/>
      <c r="D213" s="40"/>
      <c r="E213"/>
      <c r="F213"/>
      <c r="G213"/>
      <c r="H213"/>
      <c r="I213" s="40"/>
      <c r="J213" s="40"/>
      <c r="K213" s="40"/>
      <c r="L213" s="40"/>
      <c r="M213" s="40"/>
      <c r="N213" s="40"/>
      <c r="O213"/>
      <c r="P213" s="59"/>
      <c r="AK213" s="54"/>
      <c r="AW213" s="40"/>
      <c r="AX213" s="72"/>
    </row>
    <row r="214" spans="1:50" x14ac:dyDescent="0.25">
      <c r="A214" s="50"/>
      <c r="B214"/>
      <c r="C214"/>
      <c r="D214" s="40"/>
      <c r="E214"/>
      <c r="F214"/>
      <c r="G214"/>
      <c r="H214"/>
      <c r="I214" s="40"/>
      <c r="J214" s="40"/>
      <c r="K214" s="40"/>
      <c r="L214" s="40"/>
      <c r="M214" s="40"/>
      <c r="N214" s="40"/>
      <c r="O214"/>
      <c r="P214" s="59"/>
      <c r="AK214" s="54"/>
      <c r="AW214" s="40"/>
      <c r="AX214" s="72"/>
    </row>
    <row r="215" spans="1:50" x14ac:dyDescent="0.25">
      <c r="A215" s="50"/>
      <c r="B215"/>
      <c r="C215"/>
      <c r="D215" s="40"/>
      <c r="E215"/>
      <c r="F215"/>
      <c r="G215"/>
      <c r="H215"/>
      <c r="I215" s="40"/>
      <c r="J215" s="40"/>
      <c r="K215" s="40"/>
      <c r="L215" s="40"/>
      <c r="M215" s="40"/>
      <c r="N215" s="40"/>
      <c r="O215"/>
      <c r="P215" s="59"/>
      <c r="AK215" s="54"/>
      <c r="AW215" s="40"/>
      <c r="AX215" s="72"/>
    </row>
    <row r="216" spans="1:50" x14ac:dyDescent="0.25">
      <c r="A216" s="50"/>
      <c r="B216"/>
      <c r="C216"/>
      <c r="D216" s="40"/>
      <c r="E216"/>
      <c r="F216"/>
      <c r="G216"/>
      <c r="H216"/>
      <c r="I216" s="40"/>
      <c r="J216" s="40"/>
      <c r="K216" s="40"/>
      <c r="L216" s="40"/>
      <c r="M216" s="40"/>
      <c r="N216" s="40"/>
      <c r="O216"/>
      <c r="P216" s="59"/>
      <c r="AK216" s="54"/>
      <c r="AW216" s="40"/>
      <c r="AX216" s="72"/>
    </row>
    <row r="217" spans="1:50" x14ac:dyDescent="0.25">
      <c r="A217" s="50"/>
      <c r="B217"/>
      <c r="C217"/>
      <c r="D217" s="40"/>
      <c r="E217"/>
      <c r="F217"/>
      <c r="G217"/>
      <c r="H217"/>
      <c r="I217" s="40"/>
      <c r="J217" s="40"/>
      <c r="K217" s="40"/>
      <c r="L217" s="40"/>
      <c r="M217" s="40"/>
      <c r="N217" s="40"/>
      <c r="O217"/>
      <c r="P217" s="59"/>
      <c r="AK217" s="54"/>
      <c r="AW217" s="40"/>
      <c r="AX217" s="72"/>
    </row>
    <row r="218" spans="1:50" x14ac:dyDescent="0.25">
      <c r="A218" s="50"/>
      <c r="B218"/>
      <c r="C218"/>
      <c r="D218" s="40"/>
      <c r="E218"/>
      <c r="F218"/>
      <c r="G218"/>
      <c r="H218"/>
      <c r="I218" s="40"/>
      <c r="J218" s="40"/>
      <c r="K218" s="40"/>
      <c r="L218" s="40"/>
      <c r="M218" s="40"/>
      <c r="N218" s="40"/>
      <c r="O218"/>
      <c r="P218" s="59"/>
      <c r="AK218" s="54"/>
      <c r="AW218" s="40"/>
      <c r="AX218" s="72"/>
    </row>
    <row r="219" spans="1:50" x14ac:dyDescent="0.25">
      <c r="A219" s="50"/>
      <c r="B219"/>
      <c r="C219"/>
      <c r="D219" s="40"/>
      <c r="E219"/>
      <c r="F219"/>
      <c r="G219"/>
      <c r="H219"/>
      <c r="I219" s="40"/>
      <c r="J219" s="40"/>
      <c r="K219" s="40"/>
      <c r="L219" s="40"/>
      <c r="M219" s="40"/>
      <c r="N219" s="40"/>
      <c r="O219"/>
      <c r="P219" s="59"/>
      <c r="AK219" s="54"/>
      <c r="AW219" s="72"/>
      <c r="AX219" s="72"/>
    </row>
    <row r="220" spans="1:50" x14ac:dyDescent="0.25">
      <c r="A220" s="50"/>
      <c r="B220"/>
      <c r="C220"/>
      <c r="D220" s="40"/>
      <c r="E220"/>
      <c r="F220"/>
      <c r="G220"/>
      <c r="H220"/>
      <c r="I220" s="40"/>
      <c r="J220" s="40"/>
      <c r="K220" s="40"/>
      <c r="L220" s="40"/>
      <c r="M220" s="40"/>
      <c r="N220" s="40"/>
      <c r="O220"/>
      <c r="P220" s="59"/>
      <c r="AK220" s="54"/>
      <c r="AW220" s="40"/>
      <c r="AX220" s="72"/>
    </row>
    <row r="221" spans="1:50" x14ac:dyDescent="0.25">
      <c r="A221" s="50"/>
      <c r="B221"/>
      <c r="C221"/>
      <c r="D221" s="40"/>
      <c r="E221"/>
      <c r="F221"/>
      <c r="G221"/>
      <c r="H221"/>
      <c r="I221" s="40"/>
      <c r="J221" s="40"/>
      <c r="K221" s="40"/>
      <c r="L221" s="40"/>
      <c r="M221" s="40"/>
      <c r="N221" s="40"/>
      <c r="O221"/>
      <c r="P221" s="59"/>
      <c r="AK221" s="54"/>
      <c r="AW221" s="40"/>
      <c r="AX221" s="72"/>
    </row>
    <row r="222" spans="1:50" x14ac:dyDescent="0.25">
      <c r="A222" s="50"/>
      <c r="B222"/>
      <c r="C222"/>
      <c r="D222" s="40"/>
      <c r="E222"/>
      <c r="F222"/>
      <c r="G222"/>
      <c r="H222"/>
      <c r="I222" s="40"/>
      <c r="J222" s="40"/>
      <c r="K222" s="40"/>
      <c r="L222" s="40"/>
      <c r="M222" s="40"/>
      <c r="N222" s="40"/>
      <c r="O222"/>
      <c r="P222" s="59"/>
      <c r="AK222" s="54"/>
      <c r="AW222" s="40"/>
      <c r="AX222" s="72"/>
    </row>
    <row r="223" spans="1:50" x14ac:dyDescent="0.25">
      <c r="A223" s="50"/>
      <c r="B223"/>
      <c r="C223"/>
      <c r="D223" s="40"/>
      <c r="E223"/>
      <c r="F223"/>
      <c r="G223"/>
      <c r="H223"/>
      <c r="I223" s="40"/>
      <c r="J223" s="40"/>
      <c r="K223" s="40"/>
      <c r="L223" s="40"/>
      <c r="M223" s="40"/>
      <c r="N223" s="40"/>
      <c r="O223"/>
      <c r="P223" s="59"/>
      <c r="AK223" s="54"/>
      <c r="AW223" s="40"/>
      <c r="AX223" s="72"/>
    </row>
    <row r="224" spans="1:50" x14ac:dyDescent="0.25">
      <c r="A224" s="50"/>
      <c r="B224"/>
      <c r="C224"/>
      <c r="D224" s="40"/>
      <c r="E224"/>
      <c r="F224"/>
      <c r="G224"/>
      <c r="H224"/>
      <c r="I224" s="40"/>
      <c r="J224" s="40"/>
      <c r="K224" s="40"/>
      <c r="L224" s="40"/>
      <c r="M224" s="40"/>
      <c r="N224" s="40"/>
      <c r="O224"/>
      <c r="P224" s="59"/>
      <c r="AK224" s="54"/>
      <c r="AW224" s="40"/>
      <c r="AX224" s="72"/>
    </row>
    <row r="225" spans="1:50" x14ac:dyDescent="0.25">
      <c r="A225" s="50"/>
      <c r="B225"/>
      <c r="C225"/>
      <c r="D225" s="40"/>
      <c r="E225"/>
      <c r="F225"/>
      <c r="G225"/>
      <c r="H225"/>
      <c r="I225" s="40"/>
      <c r="J225" s="40"/>
      <c r="K225" s="40"/>
      <c r="L225" s="40"/>
      <c r="M225" s="40"/>
      <c r="N225" s="40"/>
      <c r="O225"/>
      <c r="P225" s="59"/>
      <c r="AK225" s="54"/>
      <c r="AW225" s="40"/>
      <c r="AX225" s="72"/>
    </row>
    <row r="226" spans="1:50" x14ac:dyDescent="0.25">
      <c r="A226" s="50"/>
      <c r="B226"/>
      <c r="C226"/>
      <c r="D226" s="40"/>
      <c r="E226"/>
      <c r="F226"/>
      <c r="G226"/>
      <c r="H226"/>
      <c r="I226" s="40"/>
      <c r="J226" s="40"/>
      <c r="K226" s="40"/>
      <c r="L226" s="40"/>
      <c r="M226" s="40"/>
      <c r="N226" s="40"/>
      <c r="O226"/>
      <c r="P226" s="59"/>
      <c r="AK226" s="54"/>
      <c r="AW226" s="40"/>
      <c r="AX226" s="72"/>
    </row>
    <row r="227" spans="1:50" x14ac:dyDescent="0.25">
      <c r="A227" s="50"/>
      <c r="B227"/>
      <c r="C227"/>
      <c r="D227" s="40"/>
      <c r="E227"/>
      <c r="F227"/>
      <c r="G227"/>
      <c r="H227"/>
      <c r="I227" s="40"/>
      <c r="J227" s="40"/>
      <c r="K227" s="40"/>
      <c r="L227" s="40"/>
      <c r="M227" s="40"/>
      <c r="N227" s="40"/>
      <c r="O227"/>
      <c r="P227" s="59"/>
      <c r="AK227" s="54"/>
      <c r="AW227" s="40"/>
      <c r="AX227" s="72"/>
    </row>
    <row r="228" spans="1:50" x14ac:dyDescent="0.25">
      <c r="A228" s="50"/>
      <c r="B228"/>
      <c r="C228"/>
      <c r="D228" s="40"/>
      <c r="E228"/>
      <c r="F228"/>
      <c r="G228"/>
      <c r="H228"/>
      <c r="I228" s="40"/>
      <c r="J228" s="40"/>
      <c r="K228" s="40"/>
      <c r="L228" s="40"/>
      <c r="M228" s="40"/>
      <c r="N228" s="40"/>
      <c r="O228"/>
      <c r="P228" s="59"/>
      <c r="AK228" s="54"/>
      <c r="AW228" s="40"/>
      <c r="AX228" s="72"/>
    </row>
    <row r="229" spans="1:50" x14ac:dyDescent="0.25">
      <c r="A229" s="50"/>
      <c r="B229"/>
      <c r="C229"/>
      <c r="D229" s="40"/>
      <c r="E229"/>
      <c r="F229"/>
      <c r="G229"/>
      <c r="H229"/>
      <c r="I229" s="40"/>
      <c r="J229" s="40"/>
      <c r="K229" s="40"/>
      <c r="L229" s="40"/>
      <c r="M229" s="40"/>
      <c r="N229" s="40"/>
      <c r="O229"/>
      <c r="P229" s="59"/>
      <c r="AK229" s="54"/>
      <c r="AW229" s="40"/>
      <c r="AX229" s="72"/>
    </row>
    <row r="230" spans="1:50" x14ac:dyDescent="0.25">
      <c r="A230" s="50"/>
      <c r="B230"/>
      <c r="C230"/>
      <c r="D230" s="40"/>
      <c r="E230"/>
      <c r="F230"/>
      <c r="G230"/>
      <c r="H230"/>
      <c r="I230" s="40"/>
      <c r="J230" s="40"/>
      <c r="K230" s="40"/>
      <c r="L230" s="40"/>
      <c r="M230" s="40"/>
      <c r="N230" s="40"/>
      <c r="O230"/>
      <c r="P230" s="59"/>
      <c r="AK230" s="54"/>
      <c r="AW230" s="40"/>
      <c r="AX230" s="72"/>
    </row>
    <row r="231" spans="1:50" x14ac:dyDescent="0.25">
      <c r="A231" s="50"/>
      <c r="B231"/>
      <c r="C231"/>
      <c r="D231" s="40"/>
      <c r="E231"/>
      <c r="F231"/>
      <c r="G231"/>
      <c r="H231"/>
      <c r="I231" s="40"/>
      <c r="J231" s="40"/>
      <c r="K231" s="40"/>
      <c r="L231" s="40"/>
      <c r="M231" s="40"/>
      <c r="N231" s="40"/>
      <c r="O231"/>
      <c r="P231" s="59"/>
      <c r="AK231" s="54"/>
      <c r="AW231" s="40"/>
      <c r="AX231" s="72"/>
    </row>
    <row r="232" spans="1:50" x14ac:dyDescent="0.25">
      <c r="A232" s="50"/>
      <c r="B232"/>
      <c r="C232"/>
      <c r="D232" s="40"/>
      <c r="E232"/>
      <c r="F232"/>
      <c r="G232"/>
      <c r="H232"/>
      <c r="I232" s="40"/>
      <c r="J232" s="40"/>
      <c r="K232" s="40"/>
      <c r="L232" s="40"/>
      <c r="M232" s="40"/>
      <c r="N232" s="40"/>
      <c r="O232"/>
      <c r="P232" s="59"/>
      <c r="AK232" s="54"/>
      <c r="AW232" s="40"/>
      <c r="AX232" s="72"/>
    </row>
    <row r="233" spans="1:50" x14ac:dyDescent="0.25">
      <c r="A233" s="50"/>
      <c r="B233"/>
      <c r="C233"/>
      <c r="D233" s="40"/>
      <c r="E233"/>
      <c r="F233"/>
      <c r="G233"/>
      <c r="H233"/>
      <c r="I233" s="40"/>
      <c r="J233" s="40"/>
      <c r="K233" s="40"/>
      <c r="L233" s="40"/>
      <c r="M233" s="40"/>
      <c r="N233" s="40"/>
      <c r="O233"/>
      <c r="P233" s="59"/>
      <c r="AK233" s="54"/>
      <c r="AW233" s="40"/>
      <c r="AX233" s="72"/>
    </row>
    <row r="234" spans="1:50" x14ac:dyDescent="0.25">
      <c r="A234" s="50"/>
      <c r="B234"/>
      <c r="C234"/>
      <c r="D234" s="40"/>
      <c r="E234"/>
      <c r="F234"/>
      <c r="G234"/>
      <c r="H234"/>
      <c r="I234" s="40"/>
      <c r="J234" s="40"/>
      <c r="K234" s="40"/>
      <c r="L234" s="40"/>
      <c r="M234" s="40"/>
      <c r="N234" s="40"/>
      <c r="O234"/>
      <c r="P234" s="59"/>
      <c r="AK234" s="54"/>
      <c r="AW234" s="40"/>
      <c r="AX234" s="72"/>
    </row>
    <row r="235" spans="1:50" x14ac:dyDescent="0.25">
      <c r="A235" s="50"/>
      <c r="B235"/>
      <c r="C235"/>
      <c r="D235" s="40"/>
      <c r="E235"/>
      <c r="F235"/>
      <c r="G235"/>
      <c r="H235"/>
      <c r="I235" s="40"/>
      <c r="J235" s="40"/>
      <c r="K235" s="40"/>
      <c r="L235" s="40"/>
      <c r="M235" s="40"/>
      <c r="N235" s="40"/>
      <c r="O235"/>
      <c r="P235" s="59"/>
      <c r="AK235" s="54"/>
      <c r="AW235" s="40"/>
      <c r="AX235" s="72"/>
    </row>
    <row r="236" spans="1:50" x14ac:dyDescent="0.25">
      <c r="A236" s="50"/>
      <c r="B236"/>
      <c r="C236"/>
      <c r="D236" s="40"/>
      <c r="E236"/>
      <c r="F236"/>
      <c r="G236"/>
      <c r="H236"/>
      <c r="I236" s="40"/>
      <c r="J236" s="40"/>
      <c r="K236" s="40"/>
      <c r="L236" s="40"/>
      <c r="M236" s="40"/>
      <c r="N236" s="40"/>
      <c r="O236"/>
      <c r="P236" s="59"/>
      <c r="AK236" s="54"/>
      <c r="AW236" s="40"/>
      <c r="AX236" s="72"/>
    </row>
    <row r="237" spans="1:50" x14ac:dyDescent="0.25">
      <c r="A237" s="50"/>
      <c r="B237"/>
      <c r="C237"/>
      <c r="D237" s="40"/>
      <c r="E237"/>
      <c r="F237"/>
      <c r="G237"/>
      <c r="H237"/>
      <c r="I237" s="40"/>
      <c r="J237" s="40"/>
      <c r="K237" s="40"/>
      <c r="L237" s="40"/>
      <c r="M237" s="40"/>
      <c r="N237" s="40"/>
      <c r="O237"/>
      <c r="P237" s="59"/>
      <c r="AK237" s="54"/>
      <c r="AW237" s="40"/>
      <c r="AX237" s="72"/>
    </row>
    <row r="238" spans="1:50" x14ac:dyDescent="0.25">
      <c r="A238" s="50"/>
      <c r="B238"/>
      <c r="C238"/>
      <c r="D238" s="40"/>
      <c r="E238"/>
      <c r="F238"/>
      <c r="G238"/>
      <c r="H238"/>
      <c r="I238" s="40"/>
      <c r="J238" s="40"/>
      <c r="K238" s="40"/>
      <c r="L238" s="40"/>
      <c r="M238" s="40"/>
      <c r="N238" s="40"/>
      <c r="O238"/>
      <c r="P238" s="59"/>
      <c r="AK238" s="54"/>
      <c r="AW238" s="40"/>
      <c r="AX238" s="72"/>
    </row>
    <row r="239" spans="1:50" x14ac:dyDescent="0.25">
      <c r="A239" s="50"/>
      <c r="B239"/>
      <c r="C239"/>
      <c r="D239" s="40"/>
      <c r="E239"/>
      <c r="F239"/>
      <c r="G239"/>
      <c r="H239"/>
      <c r="I239" s="40"/>
      <c r="J239" s="40"/>
      <c r="K239" s="40"/>
      <c r="L239" s="40"/>
      <c r="M239" s="40"/>
      <c r="N239" s="40"/>
      <c r="O239"/>
      <c r="P239" s="59"/>
      <c r="AK239" s="54"/>
      <c r="AW239" s="40"/>
      <c r="AX239" s="72"/>
    </row>
    <row r="240" spans="1:50" x14ac:dyDescent="0.25">
      <c r="A240" s="50"/>
      <c r="B240"/>
      <c r="C240"/>
      <c r="D240" s="40"/>
      <c r="E240"/>
      <c r="F240"/>
      <c r="G240"/>
      <c r="H240"/>
      <c r="I240" s="40"/>
      <c r="J240" s="40"/>
      <c r="K240" s="40"/>
      <c r="L240" s="40"/>
      <c r="M240" s="40"/>
      <c r="N240" s="40"/>
      <c r="O240"/>
      <c r="P240" s="59"/>
      <c r="AK240" s="54"/>
      <c r="AW240" s="40"/>
      <c r="AX240" s="72"/>
    </row>
    <row r="241" spans="1:50" x14ac:dyDescent="0.25">
      <c r="A241" s="50"/>
      <c r="B241"/>
      <c r="C241"/>
      <c r="D241" s="40"/>
      <c r="E241"/>
      <c r="F241"/>
      <c r="G241"/>
      <c r="H241"/>
      <c r="I241" s="40"/>
      <c r="J241" s="40"/>
      <c r="K241" s="40"/>
      <c r="L241" s="40"/>
      <c r="M241" s="40"/>
      <c r="N241" s="40"/>
      <c r="O241"/>
      <c r="P241" s="59"/>
      <c r="AK241" s="54"/>
      <c r="AW241" s="40"/>
      <c r="AX241" s="72"/>
    </row>
    <row r="242" spans="1:50" x14ac:dyDescent="0.25">
      <c r="A242" s="50"/>
      <c r="B242"/>
      <c r="C242"/>
      <c r="D242" s="40"/>
      <c r="E242"/>
      <c r="F242"/>
      <c r="G242"/>
      <c r="H242"/>
      <c r="I242" s="40"/>
      <c r="J242" s="40"/>
      <c r="K242" s="40"/>
      <c r="L242" s="40"/>
      <c r="M242" s="40"/>
      <c r="N242" s="40"/>
      <c r="O242"/>
      <c r="P242" s="59"/>
      <c r="AK242" s="54"/>
      <c r="AW242" s="40"/>
      <c r="AX242" s="72"/>
    </row>
    <row r="243" spans="1:50" x14ac:dyDescent="0.25">
      <c r="A243" s="50"/>
      <c r="B243"/>
      <c r="C243"/>
      <c r="D243" s="40"/>
      <c r="E243"/>
      <c r="F243"/>
      <c r="G243"/>
      <c r="H243"/>
      <c r="I243" s="40"/>
      <c r="J243" s="40"/>
      <c r="K243" s="40"/>
      <c r="L243" s="40"/>
      <c r="M243" s="40"/>
      <c r="N243" s="40"/>
      <c r="O243"/>
      <c r="P243" s="59"/>
      <c r="AK243" s="54"/>
      <c r="AR243" s="72"/>
      <c r="AS243" s="72"/>
      <c r="AW243" s="40"/>
      <c r="AX243" s="72"/>
    </row>
    <row r="244" spans="1:50" x14ac:dyDescent="0.25">
      <c r="A244" s="50"/>
      <c r="B244"/>
      <c r="C244"/>
      <c r="D244" s="40"/>
      <c r="E244"/>
      <c r="F244"/>
      <c r="G244"/>
      <c r="H244"/>
      <c r="I244" s="40"/>
      <c r="J244" s="40"/>
      <c r="K244" s="40"/>
      <c r="L244" s="40"/>
      <c r="M244" s="40"/>
      <c r="N244" s="40"/>
      <c r="O244"/>
      <c r="P244" s="59"/>
      <c r="AK244" s="54"/>
      <c r="AR244" s="72"/>
      <c r="AS244" s="72"/>
      <c r="AU244" s="40"/>
      <c r="AW244" s="40"/>
      <c r="AX244" s="72"/>
    </row>
    <row r="245" spans="1:50" x14ac:dyDescent="0.25">
      <c r="A245" s="50"/>
      <c r="B245"/>
      <c r="C245"/>
      <c r="D245" s="40"/>
      <c r="E245"/>
      <c r="F245"/>
      <c r="G245"/>
      <c r="H245"/>
      <c r="I245" s="40"/>
      <c r="J245" s="40"/>
      <c r="K245" s="40"/>
      <c r="L245" s="40"/>
      <c r="M245" s="40"/>
      <c r="N245" s="40"/>
      <c r="O245"/>
      <c r="P245" s="59"/>
      <c r="AK245" s="54"/>
      <c r="AR245" s="72"/>
      <c r="AS245" s="72"/>
      <c r="AU245" s="40"/>
      <c r="AW245" s="40"/>
      <c r="AX245" s="72"/>
    </row>
    <row r="246" spans="1:50" x14ac:dyDescent="0.25">
      <c r="A246" s="50"/>
      <c r="B246"/>
      <c r="C246"/>
      <c r="D246" s="40"/>
      <c r="E246"/>
      <c r="F246"/>
      <c r="G246"/>
      <c r="H246"/>
      <c r="I246" s="40"/>
      <c r="J246" s="40"/>
      <c r="K246" s="40"/>
      <c r="L246" s="40"/>
      <c r="M246" s="40"/>
      <c r="N246" s="40"/>
      <c r="O246"/>
      <c r="P246" s="59"/>
      <c r="AK246" s="54"/>
      <c r="AR246" s="72"/>
      <c r="AS246" s="72"/>
      <c r="AU246" s="40"/>
      <c r="AW246" s="40"/>
      <c r="AX246" s="72"/>
    </row>
    <row r="247" spans="1:50" x14ac:dyDescent="0.25">
      <c r="A247" s="50"/>
      <c r="B247"/>
      <c r="C247"/>
      <c r="D247" s="40"/>
      <c r="E247"/>
      <c r="F247"/>
      <c r="G247"/>
      <c r="H247"/>
      <c r="I247" s="40"/>
      <c r="J247" s="40"/>
      <c r="K247" s="40"/>
      <c r="L247" s="40"/>
      <c r="M247" s="40"/>
      <c r="N247" s="40"/>
      <c r="O247"/>
      <c r="P247" s="59"/>
      <c r="AK247" s="54"/>
      <c r="AR247" s="72"/>
      <c r="AS247" s="72"/>
      <c r="AU247" s="40"/>
      <c r="AW247" s="40"/>
      <c r="AX247" s="72"/>
    </row>
    <row r="248" spans="1:50" x14ac:dyDescent="0.25">
      <c r="A248" s="50"/>
      <c r="B248"/>
      <c r="C248"/>
      <c r="D248" s="40"/>
      <c r="E248"/>
      <c r="F248"/>
      <c r="G248"/>
      <c r="H248"/>
      <c r="I248" s="40"/>
      <c r="J248" s="40"/>
      <c r="K248" s="40"/>
      <c r="L248" s="40"/>
      <c r="M248" s="40"/>
      <c r="N248" s="40"/>
      <c r="O248"/>
      <c r="P248" s="59"/>
      <c r="AK248" s="54"/>
      <c r="AR248" s="72"/>
      <c r="AS248" s="72"/>
      <c r="AU248" s="40"/>
      <c r="AW248" s="40"/>
      <c r="AX248" s="72"/>
    </row>
    <row r="249" spans="1:50" x14ac:dyDescent="0.25">
      <c r="A249" s="50"/>
      <c r="B249"/>
      <c r="C249"/>
      <c r="D249" s="40"/>
      <c r="E249"/>
      <c r="F249"/>
      <c r="G249"/>
      <c r="H249"/>
      <c r="I249" s="40"/>
      <c r="J249" s="40"/>
      <c r="K249" s="40"/>
      <c r="L249" s="40"/>
      <c r="M249" s="40"/>
      <c r="N249" s="40"/>
      <c r="O249"/>
      <c r="P249" s="59"/>
      <c r="AK249" s="54"/>
      <c r="AR249" s="72"/>
      <c r="AS249" s="72"/>
      <c r="AU249" s="40"/>
      <c r="AW249" s="40"/>
      <c r="AX249" s="72"/>
    </row>
    <row r="250" spans="1:50" x14ac:dyDescent="0.25">
      <c r="A250" s="50"/>
      <c r="B250"/>
      <c r="C250"/>
      <c r="D250" s="40"/>
      <c r="E250"/>
      <c r="F250"/>
      <c r="G250"/>
      <c r="H250"/>
      <c r="I250" s="40"/>
      <c r="J250" s="40"/>
      <c r="K250" s="40"/>
      <c r="L250" s="40"/>
      <c r="M250" s="40"/>
      <c r="N250" s="40"/>
      <c r="O250"/>
      <c r="P250" s="59"/>
      <c r="AK250" s="54"/>
      <c r="AR250" s="72"/>
      <c r="AS250" s="72"/>
      <c r="AU250" s="40"/>
      <c r="AW250" s="40"/>
      <c r="AX250" s="72"/>
    </row>
    <row r="251" spans="1:50" x14ac:dyDescent="0.25">
      <c r="A251" s="50"/>
      <c r="B251"/>
      <c r="C251"/>
      <c r="D251" s="40"/>
      <c r="E251"/>
      <c r="F251"/>
      <c r="G251"/>
      <c r="H251"/>
      <c r="I251" s="40"/>
      <c r="J251" s="40"/>
      <c r="K251" s="40"/>
      <c r="L251" s="40"/>
      <c r="M251" s="40"/>
      <c r="N251" s="40"/>
      <c r="O251"/>
      <c r="P251" s="59"/>
      <c r="AK251" s="54"/>
      <c r="AR251" s="72"/>
      <c r="AS251" s="72"/>
      <c r="AU251" s="40"/>
      <c r="AW251" s="40"/>
      <c r="AX251" s="72"/>
    </row>
    <row r="252" spans="1:50" x14ac:dyDescent="0.25">
      <c r="A252" s="50"/>
      <c r="B252"/>
      <c r="C252"/>
      <c r="D252" s="40"/>
      <c r="E252"/>
      <c r="F252"/>
      <c r="G252"/>
      <c r="H252"/>
      <c r="I252" s="40"/>
      <c r="J252" s="40"/>
      <c r="K252" s="40"/>
      <c r="L252" s="40"/>
      <c r="M252" s="40"/>
      <c r="N252" s="40"/>
      <c r="O252"/>
      <c r="P252" s="59"/>
      <c r="AK252" s="54"/>
      <c r="AR252" s="72"/>
      <c r="AS252" s="72"/>
      <c r="AU252" s="40"/>
      <c r="AW252" s="40"/>
      <c r="AX252" s="72"/>
    </row>
    <row r="253" spans="1:50" x14ac:dyDescent="0.25">
      <c r="A253" s="50"/>
      <c r="B253"/>
      <c r="C253"/>
      <c r="D253" s="40"/>
      <c r="E253"/>
      <c r="F253"/>
      <c r="G253"/>
      <c r="H253"/>
      <c r="I253" s="40"/>
      <c r="J253" s="40"/>
      <c r="K253" s="40"/>
      <c r="L253" s="40"/>
      <c r="M253" s="40"/>
      <c r="N253" s="40"/>
      <c r="O253"/>
      <c r="P253" s="59"/>
      <c r="AK253" s="54"/>
      <c r="AR253" s="72"/>
      <c r="AS253" s="72"/>
      <c r="AU253" s="40"/>
      <c r="AW253" s="40"/>
      <c r="AX253" s="72"/>
    </row>
    <row r="254" spans="1:50" x14ac:dyDescent="0.25">
      <c r="A254" s="50"/>
      <c r="B254"/>
      <c r="C254"/>
      <c r="D254" s="40"/>
      <c r="E254"/>
      <c r="F254"/>
      <c r="G254"/>
      <c r="H254"/>
      <c r="I254" s="40"/>
      <c r="J254" s="40"/>
      <c r="K254" s="40"/>
      <c r="L254" s="40"/>
      <c r="M254" s="40"/>
      <c r="N254" s="40"/>
      <c r="O254"/>
      <c r="P254" s="59"/>
      <c r="AK254" s="54"/>
      <c r="AR254" s="72"/>
      <c r="AS254" s="72"/>
      <c r="AU254" s="40"/>
      <c r="AW254" s="40"/>
      <c r="AX254" s="72"/>
    </row>
    <row r="255" spans="1:50" x14ac:dyDescent="0.25">
      <c r="A255" s="50"/>
      <c r="B255"/>
      <c r="C255"/>
      <c r="D255" s="40"/>
      <c r="E255"/>
      <c r="F255"/>
      <c r="G255"/>
      <c r="H255"/>
      <c r="I255" s="40"/>
      <c r="J255" s="40"/>
      <c r="K255" s="40"/>
      <c r="L255" s="40"/>
      <c r="M255" s="40"/>
      <c r="N255" s="40"/>
      <c r="O255"/>
      <c r="P255" s="59"/>
      <c r="AK255" s="54"/>
      <c r="AR255" s="72"/>
      <c r="AS255" s="72"/>
      <c r="AW255" s="40"/>
      <c r="AX255" s="72"/>
    </row>
    <row r="256" spans="1:50" x14ac:dyDescent="0.25">
      <c r="A256" s="50"/>
      <c r="B256"/>
      <c r="C256"/>
      <c r="D256" s="40"/>
      <c r="E256"/>
      <c r="F256"/>
      <c r="G256"/>
      <c r="H256"/>
      <c r="I256" s="40"/>
      <c r="J256" s="40"/>
      <c r="K256" s="40"/>
      <c r="L256" s="40"/>
      <c r="M256" s="40"/>
      <c r="N256" s="40"/>
      <c r="O256"/>
      <c r="P256" s="59"/>
      <c r="AK256" s="54"/>
      <c r="AR256" s="72"/>
      <c r="AS256" s="72"/>
    </row>
    <row r="257" spans="1:45" x14ac:dyDescent="0.25">
      <c r="A257" s="50"/>
      <c r="B257" s="51"/>
      <c r="C257" s="51"/>
      <c r="D257" s="52"/>
      <c r="E257" s="51"/>
      <c r="F257" s="51"/>
      <c r="G257" s="51"/>
      <c r="H257" s="51"/>
      <c r="I257" s="52"/>
      <c r="J257" s="52"/>
      <c r="K257" s="52"/>
      <c r="L257" s="52"/>
      <c r="M257" s="52"/>
      <c r="N257" s="52"/>
      <c r="O257" s="51"/>
      <c r="P257" s="60"/>
      <c r="AK257" s="54"/>
      <c r="AR257" s="72"/>
      <c r="AS257" s="72"/>
    </row>
    <row r="258" spans="1:45" x14ac:dyDescent="0.25">
      <c r="A258" s="50"/>
      <c r="B258" s="51"/>
      <c r="C258" s="51"/>
      <c r="D258" s="52"/>
      <c r="E258" s="51"/>
      <c r="F258" s="51"/>
      <c r="G258" s="51"/>
      <c r="H258" s="51"/>
      <c r="I258" s="52"/>
      <c r="J258" s="52"/>
      <c r="K258" s="52"/>
      <c r="L258" s="52"/>
      <c r="M258" s="52"/>
      <c r="N258" s="52"/>
      <c r="O258" s="51"/>
      <c r="P258" s="60"/>
      <c r="AK258" s="54"/>
      <c r="AR258" s="72"/>
      <c r="AS258" s="72"/>
    </row>
    <row r="259" spans="1:45" x14ac:dyDescent="0.25">
      <c r="A259" s="50"/>
      <c r="B259" s="51"/>
      <c r="C259" s="51"/>
      <c r="D259" s="52"/>
      <c r="E259" s="51"/>
      <c r="F259" s="51"/>
      <c r="G259" s="51"/>
      <c r="H259" s="51"/>
      <c r="I259" s="52"/>
      <c r="J259" s="52"/>
      <c r="K259" s="52"/>
      <c r="L259" s="52"/>
      <c r="M259" s="52"/>
      <c r="N259" s="52"/>
      <c r="O259" s="51"/>
      <c r="P259" s="60"/>
      <c r="AK259" s="54"/>
      <c r="AR259" s="72"/>
      <c r="AS259" s="72"/>
    </row>
    <row r="260" spans="1:45" x14ac:dyDescent="0.25">
      <c r="A260" s="50"/>
      <c r="B260" s="51"/>
      <c r="C260" s="51"/>
      <c r="D260" s="52"/>
      <c r="E260" s="51"/>
      <c r="F260" s="51"/>
      <c r="G260" s="51"/>
      <c r="H260" s="51"/>
      <c r="I260" s="52"/>
      <c r="J260" s="52"/>
      <c r="K260" s="52"/>
      <c r="L260" s="52"/>
      <c r="M260" s="52"/>
      <c r="N260" s="52"/>
      <c r="O260" s="51"/>
      <c r="P260" s="60"/>
      <c r="AK260" s="54"/>
      <c r="AR260" s="72"/>
      <c r="AS260" s="72"/>
    </row>
    <row r="261" spans="1:45" x14ac:dyDescent="0.25">
      <c r="A261" s="50"/>
      <c r="B261" s="51"/>
      <c r="C261" s="51"/>
      <c r="D261" s="52"/>
      <c r="E261" s="51"/>
      <c r="F261" s="51"/>
      <c r="G261" s="51"/>
      <c r="H261" s="51"/>
      <c r="I261" s="52"/>
      <c r="J261" s="52"/>
      <c r="K261" s="52"/>
      <c r="L261" s="52"/>
      <c r="M261" s="52"/>
      <c r="N261" s="52"/>
      <c r="O261" s="51"/>
      <c r="P261" s="60"/>
      <c r="AK261" s="54"/>
      <c r="AR261" s="72"/>
      <c r="AS261" s="72"/>
    </row>
    <row r="262" spans="1:45" x14ac:dyDescent="0.25">
      <c r="A262" s="50"/>
      <c r="B262" s="51"/>
      <c r="C262" s="51"/>
      <c r="D262" s="52"/>
      <c r="E262" s="51"/>
      <c r="F262" s="51"/>
      <c r="G262" s="51"/>
      <c r="H262" s="51"/>
      <c r="I262" s="52"/>
      <c r="J262" s="52"/>
      <c r="K262" s="52"/>
      <c r="L262" s="52"/>
      <c r="M262" s="52"/>
      <c r="N262" s="52"/>
      <c r="O262" s="51"/>
      <c r="P262" s="60"/>
      <c r="AK262" s="54"/>
      <c r="AR262" s="72"/>
      <c r="AS262" s="72"/>
    </row>
    <row r="263" spans="1:45" x14ac:dyDescent="0.25">
      <c r="A263" s="50"/>
      <c r="B263" s="51"/>
      <c r="C263" s="51"/>
      <c r="D263" s="52"/>
      <c r="E263" s="51"/>
      <c r="F263" s="51"/>
      <c r="G263" s="51"/>
      <c r="H263" s="51"/>
      <c r="I263" s="52"/>
      <c r="J263" s="52"/>
      <c r="K263" s="52"/>
      <c r="L263" s="52"/>
      <c r="M263" s="52"/>
      <c r="N263" s="52"/>
      <c r="O263" s="51"/>
      <c r="P263" s="60"/>
      <c r="AK263" s="54"/>
      <c r="AR263" s="72"/>
      <c r="AS263" s="72"/>
    </row>
    <row r="264" spans="1:45" x14ac:dyDescent="0.25">
      <c r="A264" s="50"/>
      <c r="B264" s="51"/>
      <c r="C264" s="51"/>
      <c r="D264" s="52"/>
      <c r="E264" s="51"/>
      <c r="F264" s="51"/>
      <c r="G264" s="51"/>
      <c r="H264" s="51"/>
      <c r="I264" s="52"/>
      <c r="J264" s="52"/>
      <c r="K264" s="52"/>
      <c r="L264" s="52"/>
      <c r="M264" s="52"/>
      <c r="N264" s="52"/>
      <c r="O264" s="51"/>
      <c r="P264" s="60"/>
      <c r="AK264" s="54"/>
      <c r="AR264" s="72"/>
      <c r="AS264" s="72"/>
    </row>
    <row r="265" spans="1:45" x14ac:dyDescent="0.25">
      <c r="A265" s="50"/>
      <c r="B265" s="51"/>
      <c r="C265" s="51"/>
      <c r="D265" s="52"/>
      <c r="E265" s="51"/>
      <c r="F265" s="51"/>
      <c r="G265" s="51"/>
      <c r="H265" s="51"/>
      <c r="I265" s="52"/>
      <c r="J265" s="52"/>
      <c r="K265" s="52"/>
      <c r="L265" s="52"/>
      <c r="M265" s="52"/>
      <c r="N265" s="52"/>
      <c r="O265" s="51"/>
      <c r="P265" s="60"/>
      <c r="AK265" s="54"/>
      <c r="AR265" s="72"/>
      <c r="AS265" s="72"/>
    </row>
    <row r="266" spans="1:45" x14ac:dyDescent="0.25">
      <c r="A266" s="50"/>
      <c r="B266" s="51"/>
      <c r="C266" s="51"/>
      <c r="D266" s="52"/>
      <c r="E266" s="51"/>
      <c r="F266" s="51"/>
      <c r="G266" s="51"/>
      <c r="H266" s="51"/>
      <c r="I266" s="52"/>
      <c r="J266" s="52"/>
      <c r="K266" s="52"/>
      <c r="L266" s="52"/>
      <c r="M266" s="52"/>
      <c r="N266" s="52"/>
      <c r="O266" s="51"/>
      <c r="P266" s="60"/>
      <c r="AK266" s="54"/>
      <c r="AR266" s="72"/>
      <c r="AS266" s="72"/>
    </row>
    <row r="267" spans="1:45" x14ac:dyDescent="0.25">
      <c r="A267" s="50"/>
      <c r="B267" s="51"/>
      <c r="C267" s="51"/>
      <c r="D267" s="52"/>
      <c r="E267" s="51"/>
      <c r="F267" s="51"/>
      <c r="G267" s="51"/>
      <c r="H267" s="51"/>
      <c r="I267" s="52"/>
      <c r="J267" s="52"/>
      <c r="K267" s="52"/>
      <c r="L267" s="52"/>
      <c r="M267" s="52"/>
      <c r="N267" s="52"/>
      <c r="O267" s="51"/>
      <c r="P267" s="60"/>
      <c r="AK267" s="54"/>
      <c r="AR267" s="72"/>
      <c r="AS267" s="72"/>
    </row>
    <row r="268" spans="1:45" x14ac:dyDescent="0.25">
      <c r="A268" s="50"/>
      <c r="B268" s="51"/>
      <c r="C268" s="51"/>
      <c r="D268" s="52"/>
      <c r="E268" s="51"/>
      <c r="F268" s="51"/>
      <c r="G268" s="51"/>
      <c r="H268" s="51"/>
      <c r="I268" s="52"/>
      <c r="J268" s="52"/>
      <c r="K268" s="52"/>
      <c r="L268" s="52"/>
      <c r="M268" s="52"/>
      <c r="N268" s="52"/>
      <c r="O268" s="51"/>
      <c r="P268" s="60"/>
      <c r="AK268" s="54"/>
      <c r="AR268" s="72"/>
      <c r="AS268" s="72"/>
    </row>
    <row r="269" spans="1:45" x14ac:dyDescent="0.25">
      <c r="A269" s="50"/>
      <c r="B269" s="51"/>
      <c r="C269" s="51"/>
      <c r="D269" s="52"/>
      <c r="E269" s="51"/>
      <c r="F269" s="51"/>
      <c r="G269" s="51"/>
      <c r="H269" s="51"/>
      <c r="I269" s="52"/>
      <c r="J269" s="52"/>
      <c r="K269" s="52"/>
      <c r="L269" s="52"/>
      <c r="M269" s="52"/>
      <c r="N269" s="52"/>
      <c r="O269" s="51"/>
      <c r="P269" s="60"/>
      <c r="AK269" s="54"/>
      <c r="AR269" s="72"/>
      <c r="AS269" s="72"/>
    </row>
    <row r="270" spans="1:45" x14ac:dyDescent="0.25">
      <c r="A270" s="50"/>
      <c r="B270" s="51"/>
      <c r="C270" s="51"/>
      <c r="D270" s="52"/>
      <c r="E270" s="51"/>
      <c r="F270" s="51"/>
      <c r="G270" s="51"/>
      <c r="H270" s="51"/>
      <c r="I270" s="52"/>
      <c r="J270" s="52"/>
      <c r="K270" s="52"/>
      <c r="L270" s="52"/>
      <c r="M270" s="52"/>
      <c r="N270" s="52"/>
      <c r="O270" s="51"/>
      <c r="P270" s="60"/>
      <c r="AK270" s="54"/>
      <c r="AR270" s="72"/>
      <c r="AS270" s="72"/>
    </row>
    <row r="271" spans="1:45" x14ac:dyDescent="0.25">
      <c r="A271" s="50"/>
      <c r="B271" s="51"/>
      <c r="C271" s="51"/>
      <c r="D271" s="52"/>
      <c r="E271" s="51"/>
      <c r="F271" s="51"/>
      <c r="G271" s="51"/>
      <c r="H271" s="51"/>
      <c r="I271" s="52"/>
      <c r="J271" s="52"/>
      <c r="K271" s="52"/>
      <c r="L271" s="52"/>
      <c r="M271" s="52"/>
      <c r="N271" s="52"/>
      <c r="O271" s="51"/>
      <c r="P271" s="60"/>
      <c r="AK271" s="54"/>
      <c r="AR271" s="72"/>
      <c r="AS271" s="72"/>
    </row>
    <row r="272" spans="1:45" x14ac:dyDescent="0.25">
      <c r="A272" s="50"/>
      <c r="B272" s="51"/>
      <c r="C272" s="51"/>
      <c r="D272" s="52"/>
      <c r="E272" s="51"/>
      <c r="F272" s="51"/>
      <c r="G272" s="51"/>
      <c r="H272" s="51"/>
      <c r="I272" s="52"/>
      <c r="J272" s="52"/>
      <c r="K272" s="52"/>
      <c r="L272" s="52"/>
      <c r="M272" s="52"/>
      <c r="N272" s="52"/>
      <c r="O272" s="51"/>
      <c r="P272" s="60"/>
      <c r="AK272" s="54"/>
      <c r="AR272" s="72"/>
      <c r="AS272" s="72"/>
    </row>
    <row r="273" spans="1:45" x14ac:dyDescent="0.25">
      <c r="A273" s="50"/>
      <c r="B273" s="51"/>
      <c r="C273" s="51"/>
      <c r="D273" s="52"/>
      <c r="E273" s="51"/>
      <c r="F273" s="51"/>
      <c r="G273" s="51"/>
      <c r="H273" s="51"/>
      <c r="I273" s="52"/>
      <c r="J273" s="52"/>
      <c r="K273" s="52"/>
      <c r="L273" s="52"/>
      <c r="M273" s="52"/>
      <c r="N273" s="52"/>
      <c r="O273" s="51"/>
      <c r="P273" s="60"/>
      <c r="AK273" s="54"/>
      <c r="AR273" s="72"/>
      <c r="AS273" s="72"/>
    </row>
    <row r="274" spans="1:45" x14ac:dyDescent="0.25">
      <c r="A274" s="50"/>
      <c r="B274" s="51"/>
      <c r="C274" s="51"/>
      <c r="D274" s="52"/>
      <c r="E274" s="51"/>
      <c r="F274" s="51"/>
      <c r="G274" s="51"/>
      <c r="H274" s="51"/>
      <c r="I274" s="52"/>
      <c r="J274" s="52"/>
      <c r="K274" s="52"/>
      <c r="L274" s="52"/>
      <c r="M274" s="52"/>
      <c r="N274" s="52"/>
      <c r="O274" s="51"/>
      <c r="P274" s="60"/>
      <c r="AK274" s="54"/>
      <c r="AR274" s="72"/>
      <c r="AS274" s="72"/>
    </row>
    <row r="275" spans="1:45" x14ac:dyDescent="0.25">
      <c r="A275" s="50"/>
      <c r="B275" s="51"/>
      <c r="C275" s="51"/>
      <c r="D275" s="52"/>
      <c r="E275" s="51"/>
      <c r="F275" s="51"/>
      <c r="G275" s="51"/>
      <c r="H275" s="51"/>
      <c r="I275" s="52"/>
      <c r="J275" s="52"/>
      <c r="K275" s="52"/>
      <c r="L275" s="52"/>
      <c r="M275" s="52"/>
      <c r="N275" s="52"/>
      <c r="O275" s="51"/>
      <c r="P275" s="60"/>
      <c r="AK275" s="54"/>
      <c r="AR275" s="72"/>
      <c r="AS275" s="72"/>
    </row>
    <row r="276" spans="1:45" x14ac:dyDescent="0.25">
      <c r="A276" s="50"/>
      <c r="B276" s="51"/>
      <c r="C276" s="51"/>
      <c r="D276" s="52"/>
      <c r="E276" s="51"/>
      <c r="F276" s="51"/>
      <c r="G276" s="51"/>
      <c r="H276" s="51"/>
      <c r="I276" s="52"/>
      <c r="J276" s="52"/>
      <c r="K276" s="52"/>
      <c r="L276" s="52"/>
      <c r="M276" s="52"/>
      <c r="N276" s="52"/>
      <c r="O276" s="51"/>
      <c r="P276" s="60"/>
      <c r="AK276" s="54"/>
      <c r="AR276" s="72"/>
      <c r="AS276" s="72"/>
    </row>
    <row r="277" spans="1:45" x14ac:dyDescent="0.25">
      <c r="A277" s="50"/>
      <c r="B277" s="51"/>
      <c r="C277" s="51"/>
      <c r="D277" s="52"/>
      <c r="E277" s="51"/>
      <c r="F277" s="51"/>
      <c r="G277" s="51"/>
      <c r="H277" s="51"/>
      <c r="I277" s="52"/>
      <c r="J277" s="52"/>
      <c r="K277" s="52"/>
      <c r="L277" s="52"/>
      <c r="M277" s="52"/>
      <c r="N277" s="52"/>
      <c r="O277" s="51"/>
      <c r="P277" s="60"/>
      <c r="AK277" s="54"/>
      <c r="AR277" s="72"/>
      <c r="AS277" s="72"/>
    </row>
    <row r="278" spans="1:45" x14ac:dyDescent="0.25">
      <c r="A278" s="50"/>
      <c r="B278" s="51"/>
      <c r="C278" s="51"/>
      <c r="D278" s="52"/>
      <c r="E278" s="51"/>
      <c r="F278" s="51"/>
      <c r="G278" s="51"/>
      <c r="H278" s="51"/>
      <c r="I278" s="52"/>
      <c r="J278" s="52"/>
      <c r="K278" s="52"/>
      <c r="L278" s="52"/>
      <c r="M278" s="52"/>
      <c r="N278" s="52"/>
      <c r="O278" s="51"/>
      <c r="P278" s="60"/>
      <c r="AK278" s="54"/>
      <c r="AR278" s="72"/>
      <c r="AS278" s="72"/>
    </row>
    <row r="279" spans="1:45" x14ac:dyDescent="0.25">
      <c r="A279" s="50"/>
      <c r="B279" s="51"/>
      <c r="C279" s="51"/>
      <c r="D279" s="52"/>
      <c r="E279" s="51"/>
      <c r="F279" s="51"/>
      <c r="G279" s="51"/>
      <c r="H279" s="51"/>
      <c r="I279" s="52"/>
      <c r="J279" s="52"/>
      <c r="K279" s="52"/>
      <c r="L279" s="52"/>
      <c r="M279" s="52"/>
      <c r="N279" s="52"/>
      <c r="O279" s="51"/>
      <c r="P279" s="60"/>
      <c r="AK279" s="54"/>
      <c r="AR279" s="72"/>
      <c r="AS279" s="72"/>
    </row>
    <row r="280" spans="1:45" x14ac:dyDescent="0.25">
      <c r="A280" s="50"/>
      <c r="B280" s="51"/>
      <c r="C280" s="51"/>
      <c r="D280" s="52"/>
      <c r="E280" s="51"/>
      <c r="F280" s="51"/>
      <c r="G280" s="51"/>
      <c r="H280" s="51"/>
      <c r="I280" s="52"/>
      <c r="J280" s="52"/>
      <c r="K280" s="52"/>
      <c r="L280" s="52"/>
      <c r="M280" s="52"/>
      <c r="N280" s="52"/>
      <c r="O280" s="51"/>
      <c r="P280" s="60"/>
      <c r="AK280" s="54"/>
      <c r="AR280" s="72"/>
      <c r="AS280" s="72"/>
    </row>
    <row r="281" spans="1:45" x14ac:dyDescent="0.25">
      <c r="A281" s="50"/>
      <c r="B281" s="51"/>
      <c r="C281" s="51"/>
      <c r="D281" s="52"/>
      <c r="E281" s="51"/>
      <c r="F281" s="51"/>
      <c r="G281" s="51"/>
      <c r="H281" s="51"/>
      <c r="I281" s="52"/>
      <c r="J281" s="52"/>
      <c r="K281" s="52"/>
      <c r="L281" s="52"/>
      <c r="M281" s="52"/>
      <c r="N281" s="52"/>
      <c r="O281" s="51"/>
      <c r="P281" s="60"/>
      <c r="AK281" s="54"/>
      <c r="AR281" s="72"/>
      <c r="AS281" s="72"/>
    </row>
    <row r="282" spans="1:45" x14ac:dyDescent="0.25">
      <c r="A282" s="50"/>
      <c r="B282" s="51"/>
      <c r="C282" s="51"/>
      <c r="D282" s="52"/>
      <c r="E282" s="51"/>
      <c r="F282" s="51"/>
      <c r="G282" s="51"/>
      <c r="H282" s="51"/>
      <c r="I282" s="52"/>
      <c r="J282" s="52"/>
      <c r="K282" s="52"/>
      <c r="L282" s="52"/>
      <c r="M282" s="52"/>
      <c r="N282" s="52"/>
      <c r="O282" s="51"/>
      <c r="P282" s="60"/>
      <c r="AK282" s="54"/>
      <c r="AR282" s="72"/>
      <c r="AS282" s="72"/>
    </row>
    <row r="283" spans="1:45" x14ac:dyDescent="0.25">
      <c r="A283" s="50"/>
      <c r="B283" s="51"/>
      <c r="C283" s="51"/>
      <c r="D283" s="52"/>
      <c r="E283" s="51"/>
      <c r="F283" s="51"/>
      <c r="G283" s="51"/>
      <c r="H283" s="51"/>
      <c r="I283" s="52"/>
      <c r="J283" s="52"/>
      <c r="K283" s="52"/>
      <c r="L283" s="52"/>
      <c r="M283" s="52"/>
      <c r="N283" s="52"/>
      <c r="O283" s="51"/>
      <c r="P283" s="60"/>
      <c r="AK283" s="54"/>
      <c r="AR283" s="72"/>
      <c r="AS283" s="72"/>
    </row>
    <row r="284" spans="1:45" x14ac:dyDescent="0.25">
      <c r="A284" s="50"/>
      <c r="B284" s="51"/>
      <c r="C284" s="51"/>
      <c r="D284" s="52"/>
      <c r="E284" s="51"/>
      <c r="F284" s="51"/>
      <c r="G284" s="51"/>
      <c r="H284" s="51"/>
      <c r="I284" s="52"/>
      <c r="J284" s="52"/>
      <c r="K284" s="52"/>
      <c r="L284" s="52"/>
      <c r="M284" s="52"/>
      <c r="N284" s="52"/>
      <c r="O284" s="51"/>
      <c r="P284" s="60"/>
      <c r="AK284" s="54"/>
      <c r="AR284" s="72"/>
      <c r="AS284" s="72"/>
    </row>
    <row r="285" spans="1:45" x14ac:dyDescent="0.25">
      <c r="A285" s="50"/>
      <c r="B285" s="51"/>
      <c r="C285" s="51"/>
      <c r="D285" s="52"/>
      <c r="E285" s="51"/>
      <c r="F285" s="51"/>
      <c r="G285" s="51"/>
      <c r="H285" s="51"/>
      <c r="I285" s="52"/>
      <c r="J285" s="52"/>
      <c r="K285" s="52"/>
      <c r="L285" s="52"/>
      <c r="M285" s="52"/>
      <c r="N285" s="52"/>
      <c r="O285" s="51"/>
      <c r="P285" s="60"/>
      <c r="AK285" s="54"/>
      <c r="AR285" s="72"/>
      <c r="AS285" s="72"/>
    </row>
    <row r="286" spans="1:45" x14ac:dyDescent="0.25">
      <c r="A286" s="50"/>
      <c r="B286" s="51"/>
      <c r="C286" s="51"/>
      <c r="D286" s="52"/>
      <c r="E286" s="51"/>
      <c r="F286" s="51"/>
      <c r="G286" s="51"/>
      <c r="H286" s="51"/>
      <c r="I286" s="52"/>
      <c r="J286" s="52"/>
      <c r="K286" s="52"/>
      <c r="L286" s="52"/>
      <c r="M286" s="52"/>
      <c r="N286" s="52"/>
      <c r="O286" s="51"/>
      <c r="P286" s="60"/>
      <c r="AK286" s="54"/>
      <c r="AR286" s="72"/>
      <c r="AS286" s="72"/>
    </row>
    <row r="287" spans="1:45" x14ac:dyDescent="0.25">
      <c r="A287" s="50"/>
      <c r="B287" s="51"/>
      <c r="C287" s="51"/>
      <c r="D287" s="52"/>
      <c r="E287" s="51"/>
      <c r="F287" s="51"/>
      <c r="G287" s="51"/>
      <c r="H287" s="51"/>
      <c r="I287" s="52"/>
      <c r="J287" s="52"/>
      <c r="K287" s="52"/>
      <c r="L287" s="52"/>
      <c r="M287" s="52"/>
      <c r="N287" s="52"/>
      <c r="O287" s="51"/>
      <c r="P287" s="60"/>
      <c r="AK287" s="54"/>
      <c r="AR287" s="72"/>
      <c r="AS287" s="72"/>
    </row>
    <row r="288" spans="1:45" x14ac:dyDescent="0.25">
      <c r="A288" s="50"/>
      <c r="B288" s="51"/>
      <c r="C288" s="51"/>
      <c r="D288" s="52"/>
      <c r="E288" s="51"/>
      <c r="F288" s="51"/>
      <c r="G288" s="51"/>
      <c r="H288" s="51"/>
      <c r="I288" s="52"/>
      <c r="J288" s="52"/>
      <c r="K288" s="52"/>
      <c r="L288" s="52"/>
      <c r="M288" s="52"/>
      <c r="N288" s="52"/>
      <c r="O288" s="51"/>
      <c r="P288" s="60"/>
      <c r="AK288" s="54"/>
      <c r="AR288" s="72"/>
      <c r="AS288" s="72"/>
    </row>
    <row r="289" spans="1:45" x14ac:dyDescent="0.25">
      <c r="A289" s="50"/>
      <c r="B289" s="51"/>
      <c r="C289" s="51"/>
      <c r="D289" s="52"/>
      <c r="E289" s="51"/>
      <c r="F289" s="51"/>
      <c r="G289" s="51"/>
      <c r="H289" s="51"/>
      <c r="I289" s="52"/>
      <c r="J289" s="52"/>
      <c r="K289" s="52"/>
      <c r="L289" s="52"/>
      <c r="M289" s="52"/>
      <c r="N289" s="52"/>
      <c r="O289" s="51"/>
      <c r="P289" s="60"/>
      <c r="AK289" s="54"/>
      <c r="AR289" s="72"/>
      <c r="AS289" s="72"/>
    </row>
    <row r="290" spans="1:45" x14ac:dyDescent="0.25">
      <c r="A290" s="50"/>
      <c r="B290" s="51"/>
      <c r="C290" s="51"/>
      <c r="D290" s="52"/>
      <c r="E290" s="51"/>
      <c r="F290" s="51"/>
      <c r="G290" s="51"/>
      <c r="H290" s="51"/>
      <c r="I290" s="52"/>
      <c r="J290" s="52"/>
      <c r="K290" s="52"/>
      <c r="L290" s="52"/>
      <c r="M290" s="52"/>
      <c r="N290" s="52"/>
      <c r="O290" s="51"/>
      <c r="P290" s="60"/>
      <c r="AK290" s="54"/>
      <c r="AR290" s="72"/>
      <c r="AS290" s="72"/>
    </row>
    <row r="291" spans="1:45" x14ac:dyDescent="0.25">
      <c r="A291" s="50"/>
      <c r="B291" s="51"/>
      <c r="C291" s="51"/>
      <c r="D291" s="52"/>
      <c r="E291" s="51"/>
      <c r="F291" s="51"/>
      <c r="G291" s="51"/>
      <c r="H291" s="51"/>
      <c r="I291" s="52"/>
      <c r="J291" s="52"/>
      <c r="K291" s="52"/>
      <c r="L291" s="52"/>
      <c r="M291" s="52"/>
      <c r="N291" s="52"/>
      <c r="O291" s="51"/>
      <c r="P291" s="60"/>
      <c r="AK291" s="54"/>
      <c r="AR291" s="72"/>
      <c r="AS291" s="72"/>
    </row>
    <row r="292" spans="1:45" x14ac:dyDescent="0.25">
      <c r="A292" s="50"/>
      <c r="B292" s="51"/>
      <c r="C292" s="51"/>
      <c r="D292" s="52"/>
      <c r="E292" s="51"/>
      <c r="F292" s="51"/>
      <c r="G292" s="51"/>
      <c r="H292" s="51"/>
      <c r="I292" s="52"/>
      <c r="J292" s="52"/>
      <c r="K292" s="52"/>
      <c r="L292" s="52"/>
      <c r="M292" s="52"/>
      <c r="N292" s="52"/>
      <c r="O292" s="51"/>
      <c r="P292" s="60"/>
      <c r="AK292" s="54"/>
      <c r="AR292" s="72"/>
      <c r="AS292" s="72"/>
    </row>
    <row r="293" spans="1:45" x14ac:dyDescent="0.25">
      <c r="A293" s="50"/>
      <c r="B293" s="51"/>
      <c r="C293" s="51"/>
      <c r="D293" s="52"/>
      <c r="E293" s="51"/>
      <c r="F293" s="51"/>
      <c r="G293" s="51"/>
      <c r="H293" s="51"/>
      <c r="I293" s="52"/>
      <c r="J293" s="52"/>
      <c r="K293" s="52"/>
      <c r="L293" s="52"/>
      <c r="M293" s="52"/>
      <c r="N293" s="52"/>
      <c r="O293" s="51"/>
      <c r="P293" s="60"/>
      <c r="AK293" s="54"/>
      <c r="AR293" s="72"/>
      <c r="AS293" s="72"/>
    </row>
    <row r="294" spans="1:45" x14ac:dyDescent="0.25">
      <c r="A294" s="50"/>
      <c r="B294" s="51"/>
      <c r="C294" s="51"/>
      <c r="D294" s="52"/>
      <c r="E294" s="51"/>
      <c r="F294" s="51"/>
      <c r="G294" s="51"/>
      <c r="H294" s="51"/>
      <c r="I294" s="52"/>
      <c r="J294" s="52"/>
      <c r="K294" s="52"/>
      <c r="L294" s="52"/>
      <c r="M294" s="52"/>
      <c r="N294" s="52"/>
      <c r="O294" s="51"/>
      <c r="P294" s="60"/>
      <c r="AK294" s="54"/>
      <c r="AR294" s="72"/>
      <c r="AS294" s="72"/>
    </row>
    <row r="295" spans="1:45" x14ac:dyDescent="0.25">
      <c r="A295" s="50"/>
      <c r="B295" s="51"/>
      <c r="C295" s="51"/>
      <c r="D295" s="52"/>
      <c r="E295" s="51"/>
      <c r="F295" s="51"/>
      <c r="G295" s="51"/>
      <c r="H295" s="51"/>
      <c r="I295" s="52"/>
      <c r="J295" s="52"/>
      <c r="K295" s="52"/>
      <c r="L295" s="52"/>
      <c r="M295" s="52"/>
      <c r="N295" s="52"/>
      <c r="O295" s="51"/>
      <c r="P295" s="60"/>
      <c r="AK295" s="54"/>
      <c r="AR295" s="72"/>
      <c r="AS295" s="72"/>
    </row>
    <row r="296" spans="1:45" x14ac:dyDescent="0.25">
      <c r="A296" s="50"/>
      <c r="B296" s="51"/>
      <c r="C296" s="51"/>
      <c r="D296" s="52"/>
      <c r="E296" s="51"/>
      <c r="F296" s="51"/>
      <c r="G296" s="51"/>
      <c r="H296" s="51"/>
      <c r="I296" s="52"/>
      <c r="J296" s="52"/>
      <c r="K296" s="52"/>
      <c r="L296" s="52"/>
      <c r="M296" s="52"/>
      <c r="N296" s="52"/>
      <c r="O296" s="51"/>
      <c r="P296" s="60"/>
      <c r="AK296" s="54"/>
      <c r="AR296" s="72"/>
      <c r="AS296" s="72"/>
    </row>
    <row r="297" spans="1:45" x14ac:dyDescent="0.25">
      <c r="A297" s="50"/>
      <c r="B297" s="51"/>
      <c r="C297" s="51"/>
      <c r="D297" s="52"/>
      <c r="E297" s="51"/>
      <c r="F297" s="51"/>
      <c r="G297" s="51"/>
      <c r="H297" s="51"/>
      <c r="I297" s="52"/>
      <c r="J297" s="52"/>
      <c r="K297" s="52"/>
      <c r="L297" s="52"/>
      <c r="M297" s="52"/>
      <c r="N297" s="52"/>
      <c r="O297" s="51"/>
      <c r="P297" s="60"/>
      <c r="AK297" s="54"/>
      <c r="AR297" s="72"/>
      <c r="AS297" s="72"/>
    </row>
    <row r="298" spans="1:45" x14ac:dyDescent="0.25">
      <c r="A298" s="50"/>
      <c r="B298" s="51"/>
      <c r="C298" s="51"/>
      <c r="D298" s="52"/>
      <c r="E298" s="51"/>
      <c r="F298" s="51"/>
      <c r="G298" s="51"/>
      <c r="H298" s="51"/>
      <c r="I298" s="52"/>
      <c r="J298" s="52"/>
      <c r="K298" s="52"/>
      <c r="L298" s="52"/>
      <c r="M298" s="52"/>
      <c r="N298" s="52"/>
      <c r="O298" s="51"/>
      <c r="P298" s="60"/>
      <c r="AK298" s="54"/>
      <c r="AR298" s="72"/>
      <c r="AS298" s="72"/>
    </row>
    <row r="299" spans="1:45" x14ac:dyDescent="0.25">
      <c r="A299" s="50"/>
      <c r="B299" s="51"/>
      <c r="C299" s="51"/>
      <c r="D299" s="52"/>
      <c r="E299" s="51"/>
      <c r="F299" s="51"/>
      <c r="G299" s="51"/>
      <c r="H299" s="51"/>
      <c r="I299" s="52"/>
      <c r="J299" s="52"/>
      <c r="K299" s="52"/>
      <c r="L299" s="52"/>
      <c r="M299" s="52"/>
      <c r="N299" s="52"/>
      <c r="O299" s="51"/>
      <c r="P299" s="60"/>
      <c r="AK299" s="54"/>
      <c r="AR299" s="72"/>
      <c r="AS299" s="72"/>
    </row>
    <row r="300" spans="1:45" x14ac:dyDescent="0.25">
      <c r="A300" s="50"/>
      <c r="B300" s="51"/>
      <c r="C300" s="51"/>
      <c r="D300" s="52"/>
      <c r="E300" s="51"/>
      <c r="F300" s="51"/>
      <c r="G300" s="51"/>
      <c r="H300" s="51"/>
      <c r="I300" s="52"/>
      <c r="J300" s="52"/>
      <c r="K300" s="52"/>
      <c r="L300" s="52"/>
      <c r="M300" s="52"/>
      <c r="N300" s="52"/>
      <c r="O300" s="51"/>
      <c r="P300" s="60"/>
      <c r="AK300" s="54"/>
      <c r="AR300" s="72"/>
      <c r="AS300" s="72"/>
    </row>
    <row r="301" spans="1:45" x14ac:dyDescent="0.25">
      <c r="A301" s="50"/>
      <c r="B301" s="51"/>
      <c r="C301" s="51"/>
      <c r="D301" s="52"/>
      <c r="E301" s="51"/>
      <c r="F301" s="51"/>
      <c r="G301" s="51"/>
      <c r="H301" s="51"/>
      <c r="I301" s="52"/>
      <c r="J301" s="52"/>
      <c r="K301" s="52"/>
      <c r="L301" s="52"/>
      <c r="M301" s="52"/>
      <c r="N301" s="52"/>
      <c r="O301" s="51"/>
      <c r="P301" s="60"/>
      <c r="AK301" s="54"/>
      <c r="AR301" s="72"/>
      <c r="AS301" s="72"/>
    </row>
    <row r="302" spans="1:45" x14ac:dyDescent="0.25">
      <c r="A302" s="50"/>
      <c r="B302" s="51"/>
      <c r="C302" s="51"/>
      <c r="D302" s="52"/>
      <c r="E302" s="51"/>
      <c r="F302" s="51"/>
      <c r="G302" s="51"/>
      <c r="H302" s="51"/>
      <c r="I302" s="52"/>
      <c r="J302" s="52"/>
      <c r="K302" s="52"/>
      <c r="L302" s="52"/>
      <c r="M302" s="52"/>
      <c r="N302" s="52"/>
      <c r="O302" s="51"/>
      <c r="P302" s="60"/>
      <c r="AK302" s="54"/>
      <c r="AR302" s="72"/>
      <c r="AS302" s="72"/>
    </row>
    <row r="303" spans="1:45" x14ac:dyDescent="0.25">
      <c r="A303" s="50"/>
      <c r="B303" s="51"/>
      <c r="C303" s="51"/>
      <c r="D303" s="52"/>
      <c r="E303" s="51"/>
      <c r="F303" s="51"/>
      <c r="G303" s="51"/>
      <c r="H303" s="51"/>
      <c r="I303" s="52"/>
      <c r="J303" s="52"/>
      <c r="K303" s="52"/>
      <c r="L303" s="52"/>
      <c r="M303" s="52"/>
      <c r="N303" s="52"/>
      <c r="O303" s="51"/>
      <c r="P303" s="60"/>
      <c r="AK303" s="54"/>
      <c r="AR303" s="72"/>
      <c r="AS303" s="72"/>
    </row>
    <row r="304" spans="1:45" x14ac:dyDescent="0.25">
      <c r="A304" s="50"/>
      <c r="B304" s="51"/>
      <c r="C304" s="51"/>
      <c r="D304" s="52"/>
      <c r="E304" s="51"/>
      <c r="F304" s="51"/>
      <c r="G304" s="51"/>
      <c r="H304" s="51"/>
      <c r="I304" s="52"/>
      <c r="J304" s="52"/>
      <c r="K304" s="52"/>
      <c r="L304" s="52"/>
      <c r="M304" s="52"/>
      <c r="N304" s="52"/>
      <c r="O304" s="51"/>
      <c r="P304" s="60"/>
      <c r="AK304" s="54"/>
      <c r="AR304" s="72"/>
      <c r="AS304" s="72"/>
    </row>
    <row r="305" spans="1:45" x14ac:dyDescent="0.25">
      <c r="A305" s="50"/>
      <c r="B305" s="51"/>
      <c r="C305" s="51"/>
      <c r="D305" s="52"/>
      <c r="E305" s="51"/>
      <c r="F305" s="51"/>
      <c r="G305" s="51"/>
      <c r="H305" s="51"/>
      <c r="I305" s="52"/>
      <c r="J305" s="52"/>
      <c r="K305" s="52"/>
      <c r="L305" s="52"/>
      <c r="M305" s="52"/>
      <c r="N305" s="52"/>
      <c r="O305" s="51"/>
      <c r="P305" s="60"/>
      <c r="AK305" s="54"/>
      <c r="AR305" s="72"/>
      <c r="AS305" s="72"/>
    </row>
    <row r="306" spans="1:45" x14ac:dyDescent="0.25">
      <c r="A306" s="50"/>
      <c r="B306" s="51"/>
      <c r="C306" s="51"/>
      <c r="D306" s="52"/>
      <c r="E306" s="51"/>
      <c r="F306" s="51"/>
      <c r="G306" s="51"/>
      <c r="H306" s="51"/>
      <c r="I306" s="52"/>
      <c r="J306" s="52"/>
      <c r="K306" s="52"/>
      <c r="L306" s="52"/>
      <c r="M306" s="52"/>
      <c r="N306" s="52"/>
      <c r="O306" s="51"/>
      <c r="P306" s="60"/>
      <c r="AK306" s="54"/>
      <c r="AR306" s="72"/>
      <c r="AS306" s="72"/>
    </row>
    <row r="307" spans="1:45" x14ac:dyDescent="0.25">
      <c r="A307" s="50"/>
      <c r="B307" s="51"/>
      <c r="C307" s="51"/>
      <c r="D307" s="52"/>
      <c r="E307" s="51"/>
      <c r="F307" s="51"/>
      <c r="G307" s="51"/>
      <c r="H307" s="51"/>
      <c r="I307" s="52"/>
      <c r="J307" s="52"/>
      <c r="K307" s="52"/>
      <c r="L307" s="52"/>
      <c r="M307" s="52"/>
      <c r="N307" s="52"/>
      <c r="O307" s="51"/>
      <c r="P307" s="60"/>
      <c r="AK307" s="54"/>
      <c r="AR307" s="72"/>
      <c r="AS307" s="72"/>
    </row>
    <row r="308" spans="1:45" x14ac:dyDescent="0.25">
      <c r="A308" s="50"/>
      <c r="B308" s="51"/>
      <c r="C308" s="51"/>
      <c r="D308" s="52"/>
      <c r="E308" s="51"/>
      <c r="F308" s="51"/>
      <c r="G308" s="51"/>
      <c r="H308" s="51"/>
      <c r="I308" s="52"/>
      <c r="J308" s="52"/>
      <c r="K308" s="52"/>
      <c r="L308" s="52"/>
      <c r="M308" s="52"/>
      <c r="N308" s="52"/>
      <c r="O308" s="51"/>
      <c r="P308" s="60"/>
      <c r="AK308" s="54"/>
      <c r="AR308" s="72"/>
      <c r="AS308" s="72"/>
    </row>
    <row r="309" spans="1:45" x14ac:dyDescent="0.25">
      <c r="A309" s="50"/>
      <c r="B309" s="51"/>
      <c r="C309" s="51"/>
      <c r="D309" s="52"/>
      <c r="E309" s="51"/>
      <c r="F309" s="51"/>
      <c r="G309" s="51"/>
      <c r="H309" s="51"/>
      <c r="I309" s="52"/>
      <c r="J309" s="52"/>
      <c r="K309" s="52"/>
      <c r="L309" s="52"/>
      <c r="M309" s="52"/>
      <c r="N309" s="52"/>
      <c r="O309" s="51"/>
      <c r="P309" s="60"/>
      <c r="AK309" s="54"/>
      <c r="AR309" s="72"/>
      <c r="AS309" s="72"/>
    </row>
    <row r="310" spans="1:45" x14ac:dyDescent="0.25">
      <c r="A310" s="50"/>
      <c r="B310" s="51"/>
      <c r="C310" s="51"/>
      <c r="D310" s="52"/>
      <c r="E310" s="51"/>
      <c r="F310" s="51"/>
      <c r="G310" s="51"/>
      <c r="H310" s="51"/>
      <c r="I310" s="52"/>
      <c r="J310" s="52"/>
      <c r="K310" s="52"/>
      <c r="L310" s="52"/>
      <c r="M310" s="52"/>
      <c r="N310" s="52"/>
      <c r="O310" s="51"/>
      <c r="P310" s="60"/>
      <c r="AK310" s="54"/>
      <c r="AR310" s="72"/>
      <c r="AS310" s="72"/>
    </row>
    <row r="311" spans="1:45" x14ac:dyDescent="0.25">
      <c r="A311" s="50"/>
      <c r="B311" s="51"/>
      <c r="C311" s="51"/>
      <c r="D311" s="52"/>
      <c r="E311" s="51"/>
      <c r="F311" s="51"/>
      <c r="G311" s="51"/>
      <c r="H311" s="51"/>
      <c r="I311" s="52"/>
      <c r="J311" s="52"/>
      <c r="K311" s="52"/>
      <c r="L311" s="52"/>
      <c r="M311" s="52"/>
      <c r="N311" s="52"/>
      <c r="O311" s="51"/>
      <c r="P311" s="60"/>
      <c r="AK311" s="54"/>
      <c r="AR311" s="72"/>
      <c r="AS311" s="72"/>
    </row>
    <row r="312" spans="1:45" x14ac:dyDescent="0.25">
      <c r="A312" s="50"/>
      <c r="B312" s="51"/>
      <c r="C312" s="51"/>
      <c r="D312" s="52"/>
      <c r="E312" s="51"/>
      <c r="F312" s="51"/>
      <c r="G312" s="51"/>
      <c r="H312" s="51"/>
      <c r="I312" s="52"/>
      <c r="J312" s="52"/>
      <c r="K312" s="52"/>
      <c r="L312" s="52"/>
      <c r="M312" s="52"/>
      <c r="N312" s="52"/>
      <c r="O312" s="51"/>
      <c r="P312" s="60"/>
      <c r="AK312" s="54"/>
      <c r="AR312" s="72"/>
      <c r="AS312" s="72"/>
    </row>
    <row r="313" spans="1:45" x14ac:dyDescent="0.25">
      <c r="A313" s="50"/>
      <c r="B313" s="51"/>
      <c r="C313" s="51"/>
      <c r="D313" s="52"/>
      <c r="E313" s="51"/>
      <c r="F313" s="51"/>
      <c r="G313" s="51"/>
      <c r="H313" s="51"/>
      <c r="I313" s="52"/>
      <c r="J313" s="52"/>
      <c r="K313" s="52"/>
      <c r="L313" s="52"/>
      <c r="M313" s="52"/>
      <c r="N313" s="52"/>
      <c r="O313" s="51"/>
      <c r="P313" s="60"/>
      <c r="AK313" s="54"/>
      <c r="AR313" s="72"/>
      <c r="AS313" s="72"/>
    </row>
    <row r="314" spans="1:45" x14ac:dyDescent="0.25">
      <c r="A314" s="50"/>
      <c r="B314" s="51"/>
      <c r="C314" s="51"/>
      <c r="D314" s="52"/>
      <c r="E314" s="51"/>
      <c r="F314" s="51"/>
      <c r="G314" s="51"/>
      <c r="H314" s="51"/>
      <c r="I314" s="52"/>
      <c r="J314" s="52"/>
      <c r="K314" s="52"/>
      <c r="L314" s="52"/>
      <c r="M314" s="52"/>
      <c r="N314" s="52"/>
      <c r="O314" s="51"/>
      <c r="P314" s="60"/>
      <c r="AK314" s="54"/>
      <c r="AR314" s="72"/>
      <c r="AS314" s="72"/>
    </row>
    <row r="315" spans="1:45" x14ac:dyDescent="0.25">
      <c r="A315" s="50"/>
      <c r="B315" s="51"/>
      <c r="C315" s="51"/>
      <c r="D315" s="52"/>
      <c r="E315" s="51"/>
      <c r="F315" s="51"/>
      <c r="G315" s="51"/>
      <c r="H315" s="51"/>
      <c r="I315" s="52"/>
      <c r="J315" s="52"/>
      <c r="K315" s="52"/>
      <c r="L315" s="52"/>
      <c r="M315" s="52"/>
      <c r="N315" s="52"/>
      <c r="O315" s="51"/>
      <c r="P315" s="60"/>
      <c r="AK315" s="54"/>
      <c r="AR315" s="72"/>
      <c r="AS315" s="72"/>
    </row>
    <row r="316" spans="1:45" x14ac:dyDescent="0.25">
      <c r="A316" s="50"/>
      <c r="B316" s="51"/>
      <c r="C316" s="51"/>
      <c r="D316" s="52"/>
      <c r="E316" s="51"/>
      <c r="F316" s="51"/>
      <c r="G316" s="51"/>
      <c r="H316" s="51"/>
      <c r="I316" s="52"/>
      <c r="J316" s="52"/>
      <c r="K316" s="52"/>
      <c r="L316" s="52"/>
      <c r="M316" s="52"/>
      <c r="N316" s="52"/>
      <c r="O316" s="51"/>
      <c r="P316" s="60"/>
      <c r="AK316" s="54"/>
      <c r="AR316" s="72"/>
      <c r="AS316" s="72"/>
    </row>
    <row r="317" spans="1:45" x14ac:dyDescent="0.25">
      <c r="A317" s="50"/>
      <c r="B317" s="51"/>
      <c r="C317" s="51"/>
      <c r="D317" s="52"/>
      <c r="E317" s="51"/>
      <c r="F317" s="51"/>
      <c r="G317" s="51"/>
      <c r="H317" s="51"/>
      <c r="I317" s="52"/>
      <c r="J317" s="52"/>
      <c r="K317" s="52"/>
      <c r="L317" s="52"/>
      <c r="M317" s="52"/>
      <c r="N317" s="52"/>
      <c r="O317" s="51"/>
      <c r="P317" s="60"/>
      <c r="AK317" s="54"/>
      <c r="AR317" s="72"/>
      <c r="AS317" s="72"/>
    </row>
    <row r="318" spans="1:45" x14ac:dyDescent="0.25">
      <c r="A318" s="50"/>
      <c r="B318" s="51"/>
      <c r="C318" s="51"/>
      <c r="D318" s="52"/>
      <c r="E318" s="51"/>
      <c r="F318" s="51"/>
      <c r="G318" s="51"/>
      <c r="H318" s="51"/>
      <c r="I318" s="52"/>
      <c r="J318" s="52"/>
      <c r="K318" s="52"/>
      <c r="L318" s="52"/>
      <c r="M318" s="52"/>
      <c r="N318" s="52"/>
      <c r="O318" s="51"/>
      <c r="P318" s="60"/>
      <c r="AK318" s="54"/>
      <c r="AR318" s="72"/>
      <c r="AS318" s="72"/>
    </row>
    <row r="319" spans="1:45" x14ac:dyDescent="0.25">
      <c r="A319" s="50"/>
      <c r="B319" s="51"/>
      <c r="C319" s="51"/>
      <c r="D319" s="52"/>
      <c r="E319" s="51"/>
      <c r="F319" s="51"/>
      <c r="G319" s="51"/>
      <c r="H319" s="51"/>
      <c r="I319" s="52"/>
      <c r="J319" s="52"/>
      <c r="K319" s="52"/>
      <c r="L319" s="52"/>
      <c r="M319" s="52"/>
      <c r="N319" s="52"/>
      <c r="O319" s="51"/>
      <c r="P319" s="60"/>
      <c r="AK319" s="54"/>
      <c r="AR319" s="72"/>
      <c r="AS319" s="72"/>
    </row>
    <row r="320" spans="1:45" x14ac:dyDescent="0.25">
      <c r="A320" s="50"/>
      <c r="B320" s="51"/>
      <c r="C320" s="51"/>
      <c r="D320" s="52"/>
      <c r="E320" s="51"/>
      <c r="F320" s="51"/>
      <c r="G320" s="51"/>
      <c r="H320" s="51"/>
      <c r="I320" s="52"/>
      <c r="J320" s="52"/>
      <c r="K320" s="52"/>
      <c r="L320" s="52"/>
      <c r="M320" s="52"/>
      <c r="N320" s="52"/>
      <c r="O320" s="51"/>
      <c r="P320" s="60"/>
      <c r="AK320" s="54"/>
      <c r="AR320" s="72"/>
      <c r="AS320" s="72"/>
    </row>
    <row r="321" spans="1:45" x14ac:dyDescent="0.25">
      <c r="A321" s="50"/>
      <c r="B321" s="51"/>
      <c r="C321" s="51"/>
      <c r="D321" s="52"/>
      <c r="E321" s="51"/>
      <c r="F321" s="51"/>
      <c r="G321" s="51"/>
      <c r="H321" s="51"/>
      <c r="I321" s="52"/>
      <c r="J321" s="52"/>
      <c r="K321" s="52"/>
      <c r="L321" s="52"/>
      <c r="M321" s="52"/>
      <c r="N321" s="52"/>
      <c r="O321" s="51"/>
      <c r="P321" s="60"/>
      <c r="AK321" s="54"/>
      <c r="AR321" s="72"/>
      <c r="AS321" s="72"/>
    </row>
    <row r="322" spans="1:45" x14ac:dyDescent="0.25">
      <c r="A322" s="50"/>
      <c r="B322" s="51"/>
      <c r="C322" s="51"/>
      <c r="D322" s="52"/>
      <c r="E322" s="51"/>
      <c r="F322" s="51"/>
      <c r="G322" s="51"/>
      <c r="H322" s="51"/>
      <c r="I322" s="52"/>
      <c r="J322" s="52"/>
      <c r="K322" s="52"/>
      <c r="L322" s="52"/>
      <c r="M322" s="52"/>
      <c r="N322" s="52"/>
      <c r="O322" s="51"/>
      <c r="P322" s="60"/>
      <c r="AK322" s="54"/>
      <c r="AR322" s="72"/>
      <c r="AS322" s="72"/>
    </row>
    <row r="323" spans="1:45" x14ac:dyDescent="0.25">
      <c r="A323" s="50"/>
      <c r="B323" s="51"/>
      <c r="C323" s="51"/>
      <c r="D323" s="52"/>
      <c r="E323" s="51"/>
      <c r="F323" s="51"/>
      <c r="G323" s="51"/>
      <c r="H323" s="51"/>
      <c r="I323" s="52"/>
      <c r="J323" s="52"/>
      <c r="K323" s="52"/>
      <c r="L323" s="52"/>
      <c r="M323" s="52"/>
      <c r="N323" s="52"/>
      <c r="O323" s="51"/>
      <c r="P323" s="60"/>
      <c r="AK323" s="54"/>
      <c r="AR323" s="72"/>
      <c r="AS323" s="72"/>
    </row>
    <row r="324" spans="1:45" x14ac:dyDescent="0.25">
      <c r="A324" s="50"/>
      <c r="B324" s="51"/>
      <c r="C324" s="51"/>
      <c r="D324" s="52"/>
      <c r="E324" s="51"/>
      <c r="F324" s="51"/>
      <c r="G324" s="51"/>
      <c r="H324" s="51"/>
      <c r="I324" s="52"/>
      <c r="J324" s="52"/>
      <c r="K324" s="52"/>
      <c r="L324" s="52"/>
      <c r="M324" s="52"/>
      <c r="N324" s="52"/>
      <c r="O324" s="51"/>
      <c r="P324" s="60"/>
      <c r="AK324" s="54"/>
      <c r="AR324" s="72"/>
      <c r="AS324" s="72"/>
    </row>
    <row r="325" spans="1:45" x14ac:dyDescent="0.25">
      <c r="A325" s="50"/>
      <c r="B325" s="51"/>
      <c r="C325" s="51"/>
      <c r="D325" s="52"/>
      <c r="E325" s="51"/>
      <c r="F325" s="51"/>
      <c r="G325" s="51"/>
      <c r="H325" s="51"/>
      <c r="I325" s="52"/>
      <c r="J325" s="52"/>
      <c r="K325" s="52"/>
      <c r="L325" s="52"/>
      <c r="M325" s="52"/>
      <c r="N325" s="52"/>
      <c r="O325" s="51"/>
      <c r="P325" s="60"/>
      <c r="AK325" s="54"/>
      <c r="AR325" s="72"/>
      <c r="AS325" s="72"/>
    </row>
    <row r="326" spans="1:45" x14ac:dyDescent="0.25">
      <c r="A326" s="50"/>
      <c r="B326" s="51"/>
      <c r="C326" s="51"/>
      <c r="D326" s="52"/>
      <c r="E326" s="51"/>
      <c r="F326" s="51"/>
      <c r="G326" s="51"/>
      <c r="H326" s="51"/>
      <c r="I326" s="52"/>
      <c r="J326" s="52"/>
      <c r="K326" s="52"/>
      <c r="L326" s="52"/>
      <c r="M326" s="52"/>
      <c r="N326" s="52"/>
      <c r="O326" s="51"/>
      <c r="P326" s="60"/>
      <c r="AK326" s="54"/>
      <c r="AR326" s="72"/>
      <c r="AS326" s="72"/>
    </row>
    <row r="327" spans="1:45" x14ac:dyDescent="0.25">
      <c r="A327" s="50"/>
      <c r="B327" s="51"/>
      <c r="C327" s="51"/>
      <c r="D327" s="52"/>
      <c r="E327" s="51"/>
      <c r="F327" s="51"/>
      <c r="G327" s="51"/>
      <c r="H327" s="51"/>
      <c r="I327" s="52"/>
      <c r="J327" s="52"/>
      <c r="K327" s="52"/>
      <c r="L327" s="52"/>
      <c r="M327" s="52"/>
      <c r="N327" s="52"/>
      <c r="O327" s="51"/>
      <c r="P327" s="60"/>
      <c r="AK327" s="54"/>
      <c r="AR327" s="72"/>
      <c r="AS327" s="72"/>
    </row>
    <row r="328" spans="1:45" x14ac:dyDescent="0.25">
      <c r="A328" s="50"/>
      <c r="B328" s="51"/>
      <c r="C328" s="51"/>
      <c r="D328" s="52"/>
      <c r="E328" s="51"/>
      <c r="F328" s="51"/>
      <c r="G328" s="51"/>
      <c r="H328" s="51"/>
      <c r="I328" s="52"/>
      <c r="J328" s="52"/>
      <c r="K328" s="52"/>
      <c r="L328" s="52"/>
      <c r="M328" s="52"/>
      <c r="N328" s="52"/>
      <c r="O328" s="51"/>
      <c r="P328" s="60"/>
      <c r="AK328" s="54"/>
      <c r="AR328" s="72"/>
      <c r="AS328" s="72"/>
    </row>
    <row r="329" spans="1:45" x14ac:dyDescent="0.25">
      <c r="A329" s="50"/>
      <c r="B329" s="51"/>
      <c r="C329" s="51"/>
      <c r="D329" s="52"/>
      <c r="E329" s="51"/>
      <c r="F329" s="51"/>
      <c r="G329" s="51"/>
      <c r="H329" s="51"/>
      <c r="I329" s="52"/>
      <c r="J329" s="52"/>
      <c r="K329" s="52"/>
      <c r="L329" s="52"/>
      <c r="M329" s="52"/>
      <c r="N329" s="52"/>
      <c r="O329" s="51"/>
      <c r="P329" s="60"/>
      <c r="AK329" s="54"/>
      <c r="AR329" s="72"/>
      <c r="AS329" s="72"/>
    </row>
    <row r="330" spans="1:45" x14ac:dyDescent="0.25">
      <c r="A330" s="50"/>
      <c r="B330" s="51"/>
      <c r="C330" s="51"/>
      <c r="D330" s="52"/>
      <c r="E330" s="51"/>
      <c r="F330" s="51"/>
      <c r="G330" s="51"/>
      <c r="H330" s="51"/>
      <c r="I330" s="52"/>
      <c r="J330" s="52"/>
      <c r="K330" s="52"/>
      <c r="L330" s="52"/>
      <c r="M330" s="52"/>
      <c r="N330" s="52"/>
      <c r="O330" s="51"/>
      <c r="P330" s="60"/>
      <c r="AK330" s="54"/>
      <c r="AR330" s="72"/>
      <c r="AS330" s="72"/>
    </row>
    <row r="331" spans="1:45" x14ac:dyDescent="0.25">
      <c r="A331" s="50"/>
      <c r="B331" s="51"/>
      <c r="C331" s="51"/>
      <c r="D331" s="52"/>
      <c r="E331" s="51"/>
      <c r="F331" s="51"/>
      <c r="G331" s="51"/>
      <c r="H331" s="51"/>
      <c r="I331" s="52"/>
      <c r="J331" s="52"/>
      <c r="K331" s="52"/>
      <c r="L331" s="52"/>
      <c r="M331" s="52"/>
      <c r="N331" s="52"/>
      <c r="O331" s="51"/>
      <c r="P331" s="60"/>
      <c r="AK331" s="54"/>
      <c r="AR331" s="72"/>
      <c r="AS331" s="72"/>
    </row>
    <row r="332" spans="1:45" x14ac:dyDescent="0.25">
      <c r="A332" s="50"/>
      <c r="B332" s="51"/>
      <c r="C332" s="51"/>
      <c r="D332" s="52"/>
      <c r="E332" s="51"/>
      <c r="F332" s="51"/>
      <c r="G332" s="51"/>
      <c r="H332" s="51"/>
      <c r="I332" s="52"/>
      <c r="J332" s="52"/>
      <c r="K332" s="52"/>
      <c r="L332" s="52"/>
      <c r="M332" s="52"/>
      <c r="N332" s="52"/>
      <c r="O332" s="51"/>
      <c r="P332" s="60"/>
      <c r="AK332" s="54"/>
      <c r="AR332" s="72"/>
      <c r="AS332" s="72"/>
    </row>
    <row r="333" spans="1:45" x14ac:dyDescent="0.25">
      <c r="A333" s="50"/>
      <c r="B333" s="51"/>
      <c r="C333" s="51"/>
      <c r="D333" s="52"/>
      <c r="E333" s="51"/>
      <c r="F333" s="51"/>
      <c r="G333" s="51"/>
      <c r="H333" s="51"/>
      <c r="I333" s="52"/>
      <c r="J333" s="52"/>
      <c r="K333" s="52"/>
      <c r="L333" s="52"/>
      <c r="M333" s="52"/>
      <c r="N333" s="52"/>
      <c r="O333" s="51"/>
      <c r="P333" s="60"/>
      <c r="AK333" s="54"/>
      <c r="AR333" s="72"/>
      <c r="AS333" s="72"/>
    </row>
    <row r="334" spans="1:45" x14ac:dyDescent="0.25">
      <c r="A334" s="50"/>
      <c r="B334" s="51"/>
      <c r="C334" s="51"/>
      <c r="D334" s="52"/>
      <c r="E334" s="51"/>
      <c r="F334" s="51"/>
      <c r="G334" s="51"/>
      <c r="H334" s="51"/>
      <c r="I334" s="52"/>
      <c r="J334" s="52"/>
      <c r="K334" s="52"/>
      <c r="L334" s="52"/>
      <c r="M334" s="52"/>
      <c r="N334" s="52"/>
      <c r="O334" s="51"/>
      <c r="P334" s="60"/>
      <c r="AK334" s="54"/>
      <c r="AR334" s="72"/>
      <c r="AS334" s="72"/>
    </row>
    <row r="335" spans="1:45" x14ac:dyDescent="0.25">
      <c r="A335" s="50"/>
      <c r="B335" s="51"/>
      <c r="C335" s="51"/>
      <c r="D335" s="52"/>
      <c r="E335" s="51"/>
      <c r="F335" s="51"/>
      <c r="G335" s="51"/>
      <c r="H335" s="51"/>
      <c r="I335" s="52"/>
      <c r="J335" s="52"/>
      <c r="K335" s="52"/>
      <c r="L335" s="52"/>
      <c r="M335" s="52"/>
      <c r="N335" s="52"/>
      <c r="O335" s="51"/>
      <c r="P335" s="60"/>
      <c r="AK335" s="54"/>
      <c r="AR335" s="72"/>
      <c r="AS335" s="72"/>
    </row>
    <row r="336" spans="1:45" x14ac:dyDescent="0.25">
      <c r="A336" s="50"/>
      <c r="B336" s="51"/>
      <c r="C336" s="51"/>
      <c r="D336" s="52"/>
      <c r="E336" s="51"/>
      <c r="F336" s="51"/>
      <c r="G336" s="51"/>
      <c r="H336" s="51"/>
      <c r="I336" s="52"/>
      <c r="J336" s="52"/>
      <c r="K336" s="52"/>
      <c r="L336" s="52"/>
      <c r="M336" s="52"/>
      <c r="N336" s="52"/>
      <c r="O336" s="51"/>
      <c r="P336" s="60"/>
      <c r="AK336" s="54"/>
      <c r="AR336" s="72"/>
      <c r="AS336" s="72"/>
    </row>
    <row r="337" spans="1:45" x14ac:dyDescent="0.25">
      <c r="A337" s="50"/>
      <c r="B337" s="51"/>
      <c r="C337" s="51"/>
      <c r="D337" s="52"/>
      <c r="E337" s="51"/>
      <c r="F337" s="51"/>
      <c r="G337" s="51"/>
      <c r="H337" s="51"/>
      <c r="I337" s="52"/>
      <c r="J337" s="52"/>
      <c r="K337" s="52"/>
      <c r="L337" s="52"/>
      <c r="M337" s="52"/>
      <c r="N337" s="52"/>
      <c r="O337" s="51"/>
      <c r="P337" s="60"/>
      <c r="AK337" s="54"/>
      <c r="AR337" s="72"/>
      <c r="AS337" s="72"/>
    </row>
    <row r="338" spans="1:45" x14ac:dyDescent="0.25">
      <c r="A338" s="50"/>
      <c r="B338" s="51"/>
      <c r="C338" s="51"/>
      <c r="D338" s="52"/>
      <c r="E338" s="51"/>
      <c r="F338" s="51"/>
      <c r="G338" s="51"/>
      <c r="H338" s="51"/>
      <c r="I338" s="52"/>
      <c r="J338" s="52"/>
      <c r="K338" s="52"/>
      <c r="L338" s="52"/>
      <c r="M338" s="52"/>
      <c r="N338" s="52"/>
      <c r="O338" s="51"/>
      <c r="P338" s="60"/>
      <c r="AK338" s="54"/>
      <c r="AR338" s="72"/>
      <c r="AS338" s="72"/>
    </row>
    <row r="339" spans="1:45" x14ac:dyDescent="0.25">
      <c r="A339" s="50"/>
      <c r="B339" s="51"/>
      <c r="C339" s="51"/>
      <c r="D339" s="52"/>
      <c r="E339" s="51"/>
      <c r="F339" s="51"/>
      <c r="G339" s="51"/>
      <c r="H339" s="51"/>
      <c r="I339" s="52"/>
      <c r="J339" s="52"/>
      <c r="K339" s="52"/>
      <c r="L339" s="52"/>
      <c r="M339" s="52"/>
      <c r="N339" s="52"/>
      <c r="O339" s="51"/>
      <c r="P339" s="60"/>
      <c r="AK339" s="54"/>
      <c r="AR339" s="72"/>
      <c r="AS339" s="72"/>
    </row>
    <row r="340" spans="1:45" x14ac:dyDescent="0.25">
      <c r="A340" s="50"/>
      <c r="B340" s="51"/>
      <c r="C340" s="51"/>
      <c r="D340" s="52"/>
      <c r="E340" s="51"/>
      <c r="F340" s="51"/>
      <c r="G340" s="51"/>
      <c r="H340" s="51"/>
      <c r="I340" s="52"/>
      <c r="J340" s="52"/>
      <c r="K340" s="52"/>
      <c r="L340" s="52"/>
      <c r="M340" s="52"/>
      <c r="N340" s="52"/>
      <c r="O340" s="51"/>
      <c r="P340" s="60"/>
      <c r="AK340" s="54"/>
      <c r="AR340" s="72"/>
      <c r="AS340" s="72"/>
    </row>
    <row r="341" spans="1:45" x14ac:dyDescent="0.25">
      <c r="A341" s="50"/>
      <c r="B341" s="51"/>
      <c r="C341" s="51"/>
      <c r="D341" s="52"/>
      <c r="E341" s="51"/>
      <c r="F341" s="51"/>
      <c r="G341" s="51"/>
      <c r="H341" s="51"/>
      <c r="I341" s="52"/>
      <c r="J341" s="52"/>
      <c r="K341" s="52"/>
      <c r="L341" s="52"/>
      <c r="M341" s="52"/>
      <c r="N341" s="52"/>
      <c r="O341" s="51"/>
      <c r="P341" s="60"/>
      <c r="AK341" s="54"/>
      <c r="AR341" s="72"/>
      <c r="AS341" s="72"/>
    </row>
    <row r="342" spans="1:45" x14ac:dyDescent="0.25">
      <c r="A342" s="50"/>
      <c r="B342" s="51"/>
      <c r="C342" s="51"/>
      <c r="D342" s="52"/>
      <c r="E342" s="51"/>
      <c r="F342" s="51"/>
      <c r="G342" s="51"/>
      <c r="H342" s="51"/>
      <c r="I342" s="52"/>
      <c r="J342" s="52"/>
      <c r="K342" s="52"/>
      <c r="L342" s="52"/>
      <c r="M342" s="52"/>
      <c r="N342" s="52"/>
      <c r="O342" s="51"/>
      <c r="P342" s="60"/>
      <c r="AK342" s="54"/>
      <c r="AR342" s="72"/>
      <c r="AS342" s="72"/>
    </row>
    <row r="343" spans="1:45" x14ac:dyDescent="0.25">
      <c r="A343" s="50"/>
      <c r="B343" s="51"/>
      <c r="C343" s="51"/>
      <c r="D343" s="52"/>
      <c r="E343" s="51"/>
      <c r="F343" s="51"/>
      <c r="G343" s="51"/>
      <c r="H343" s="51"/>
      <c r="I343" s="52"/>
      <c r="J343" s="52"/>
      <c r="K343" s="52"/>
      <c r="L343" s="52"/>
      <c r="M343" s="52"/>
      <c r="N343" s="52"/>
      <c r="O343" s="51"/>
      <c r="P343" s="60"/>
      <c r="AK343" s="54"/>
      <c r="AR343" s="72"/>
      <c r="AS343" s="72"/>
    </row>
    <row r="344" spans="1:45" x14ac:dyDescent="0.25">
      <c r="A344" s="50"/>
      <c r="B344" s="51"/>
      <c r="C344" s="51"/>
      <c r="D344" s="52"/>
      <c r="E344" s="51"/>
      <c r="F344" s="51"/>
      <c r="G344" s="51"/>
      <c r="H344" s="51"/>
      <c r="I344" s="52"/>
      <c r="J344" s="52"/>
      <c r="K344" s="52"/>
      <c r="L344" s="52"/>
      <c r="M344" s="52"/>
      <c r="N344" s="52"/>
      <c r="O344" s="51"/>
      <c r="P344" s="60"/>
      <c r="AK344" s="54"/>
      <c r="AR344" s="72"/>
      <c r="AS344" s="72"/>
    </row>
    <row r="345" spans="1:45" x14ac:dyDescent="0.25">
      <c r="A345" s="50"/>
      <c r="B345" s="51"/>
      <c r="C345" s="51"/>
      <c r="D345" s="52"/>
      <c r="E345" s="51"/>
      <c r="F345" s="51"/>
      <c r="G345" s="51"/>
      <c r="H345" s="51"/>
      <c r="I345" s="52"/>
      <c r="J345" s="52"/>
      <c r="K345" s="52"/>
      <c r="L345" s="52"/>
      <c r="M345" s="52"/>
      <c r="N345" s="52"/>
      <c r="O345" s="51"/>
      <c r="P345" s="60"/>
      <c r="AK345" s="54"/>
      <c r="AR345" s="72"/>
      <c r="AS345" s="72"/>
    </row>
    <row r="346" spans="1:45" x14ac:dyDescent="0.25">
      <c r="A346" s="50"/>
      <c r="B346" s="51"/>
      <c r="C346" s="51"/>
      <c r="D346" s="52"/>
      <c r="E346" s="51"/>
      <c r="F346" s="51"/>
      <c r="G346" s="51"/>
      <c r="H346" s="51"/>
      <c r="I346" s="52"/>
      <c r="J346" s="52"/>
      <c r="K346" s="52"/>
      <c r="L346" s="52"/>
      <c r="M346" s="52"/>
      <c r="N346" s="52"/>
      <c r="O346" s="51"/>
      <c r="P346" s="60"/>
      <c r="AK346" s="54"/>
      <c r="AR346" s="72"/>
      <c r="AS346" s="72"/>
    </row>
    <row r="347" spans="1:45" x14ac:dyDescent="0.25">
      <c r="A347" s="50"/>
      <c r="B347" s="51"/>
      <c r="C347" s="51"/>
      <c r="D347" s="52"/>
      <c r="E347" s="51"/>
      <c r="F347" s="51"/>
      <c r="G347" s="51"/>
      <c r="H347" s="51"/>
      <c r="I347" s="52"/>
      <c r="J347" s="52"/>
      <c r="K347" s="52"/>
      <c r="L347" s="52"/>
      <c r="M347" s="52"/>
      <c r="N347" s="52"/>
      <c r="O347" s="51"/>
      <c r="P347" s="60"/>
      <c r="AK347" s="54"/>
      <c r="AR347" s="72"/>
      <c r="AS347" s="72"/>
    </row>
    <row r="348" spans="1:45" x14ac:dyDescent="0.25">
      <c r="A348" s="50"/>
      <c r="B348" s="51"/>
      <c r="C348" s="51"/>
      <c r="D348" s="52"/>
      <c r="E348" s="51"/>
      <c r="F348" s="51"/>
      <c r="G348" s="51"/>
      <c r="H348" s="51"/>
      <c r="I348" s="52"/>
      <c r="J348" s="52"/>
      <c r="K348" s="52"/>
      <c r="L348" s="52"/>
      <c r="M348" s="52"/>
      <c r="N348" s="52"/>
      <c r="O348" s="51"/>
      <c r="P348" s="60"/>
      <c r="AK348" s="54"/>
      <c r="AR348" s="72"/>
      <c r="AS348" s="72"/>
    </row>
    <row r="349" spans="1:45" x14ac:dyDescent="0.25">
      <c r="A349" s="50"/>
      <c r="B349" s="51"/>
      <c r="C349" s="51"/>
      <c r="D349" s="52"/>
      <c r="E349" s="51"/>
      <c r="F349" s="51"/>
      <c r="G349" s="51"/>
      <c r="H349" s="51"/>
      <c r="I349" s="52"/>
      <c r="J349" s="52"/>
      <c r="K349" s="52"/>
      <c r="L349" s="52"/>
      <c r="M349" s="52"/>
      <c r="N349" s="52"/>
      <c r="O349" s="51"/>
      <c r="P349" s="60"/>
      <c r="AK349" s="54"/>
      <c r="AR349" s="72"/>
      <c r="AS349" s="72"/>
    </row>
    <row r="350" spans="1:45" x14ac:dyDescent="0.25">
      <c r="A350" s="50"/>
      <c r="B350" s="51"/>
      <c r="C350" s="51"/>
      <c r="D350" s="52"/>
      <c r="E350" s="51"/>
      <c r="F350" s="51"/>
      <c r="G350" s="51"/>
      <c r="H350" s="51"/>
      <c r="I350" s="52"/>
      <c r="J350" s="52"/>
      <c r="K350" s="52"/>
      <c r="L350" s="52"/>
      <c r="M350" s="52"/>
      <c r="N350" s="52"/>
      <c r="O350" s="51"/>
      <c r="P350" s="60"/>
      <c r="AK350" s="54"/>
      <c r="AR350" s="72"/>
      <c r="AS350" s="72"/>
    </row>
    <row r="351" spans="1:45" x14ac:dyDescent="0.25">
      <c r="A351" s="50"/>
      <c r="B351" s="51"/>
      <c r="C351" s="51"/>
      <c r="D351" s="52"/>
      <c r="E351" s="51"/>
      <c r="F351" s="51"/>
      <c r="G351" s="51"/>
      <c r="H351" s="51"/>
      <c r="I351" s="52"/>
      <c r="J351" s="52"/>
      <c r="K351" s="52"/>
      <c r="L351" s="52"/>
      <c r="M351" s="52"/>
      <c r="N351" s="52"/>
      <c r="O351" s="51"/>
      <c r="P351" s="60"/>
      <c r="AK351" s="54"/>
      <c r="AR351" s="72"/>
      <c r="AS351" s="72"/>
    </row>
    <row r="352" spans="1:45" x14ac:dyDescent="0.25">
      <c r="A352" s="50"/>
      <c r="B352" s="51"/>
      <c r="C352" s="51"/>
      <c r="D352" s="52"/>
      <c r="E352" s="51"/>
      <c r="F352" s="51"/>
      <c r="G352" s="51"/>
      <c r="H352" s="51"/>
      <c r="I352" s="52"/>
      <c r="J352" s="52"/>
      <c r="K352" s="52"/>
      <c r="L352" s="52"/>
      <c r="M352" s="52"/>
      <c r="N352" s="52"/>
      <c r="O352" s="51"/>
      <c r="P352" s="60"/>
      <c r="AK352" s="54"/>
      <c r="AR352" s="72"/>
      <c r="AS352" s="72"/>
    </row>
    <row r="353" spans="1:45" x14ac:dyDescent="0.25">
      <c r="A353" s="50"/>
      <c r="B353" s="51"/>
      <c r="C353" s="51"/>
      <c r="D353" s="52"/>
      <c r="E353" s="51"/>
      <c r="F353" s="51"/>
      <c r="G353" s="51"/>
      <c r="H353" s="51"/>
      <c r="I353" s="52"/>
      <c r="J353" s="52"/>
      <c r="K353" s="52"/>
      <c r="L353" s="52"/>
      <c r="M353" s="52"/>
      <c r="N353" s="52"/>
      <c r="O353" s="51"/>
      <c r="P353" s="60"/>
      <c r="AK353" s="54"/>
      <c r="AR353" s="72"/>
      <c r="AS353" s="72"/>
    </row>
    <row r="354" spans="1:45" x14ac:dyDescent="0.25">
      <c r="A354" s="50"/>
      <c r="B354" s="51"/>
      <c r="C354" s="51"/>
      <c r="D354" s="52"/>
      <c r="E354" s="51"/>
      <c r="F354" s="51"/>
      <c r="G354" s="51"/>
      <c r="H354" s="51"/>
      <c r="I354" s="52"/>
      <c r="J354" s="52"/>
      <c r="K354" s="52"/>
      <c r="L354" s="52"/>
      <c r="M354" s="52"/>
      <c r="N354" s="52"/>
      <c r="O354" s="51"/>
      <c r="P354" s="60"/>
      <c r="AK354" s="54"/>
      <c r="AR354" s="72"/>
      <c r="AS354" s="72"/>
    </row>
    <row r="355" spans="1:45" x14ac:dyDescent="0.25">
      <c r="A355" s="50"/>
      <c r="B355" s="51"/>
      <c r="C355" s="51"/>
      <c r="D355" s="52"/>
      <c r="E355" s="51"/>
      <c r="F355" s="51"/>
      <c r="G355" s="51"/>
      <c r="H355" s="51"/>
      <c r="I355" s="52"/>
      <c r="J355" s="52"/>
      <c r="K355" s="52"/>
      <c r="L355" s="52"/>
      <c r="M355" s="52"/>
      <c r="N355" s="52"/>
      <c r="O355" s="51"/>
      <c r="P355" s="60"/>
      <c r="AK355" s="54"/>
      <c r="AR355" s="72"/>
      <c r="AS355" s="72"/>
    </row>
    <row r="356" spans="1:45" x14ac:dyDescent="0.25">
      <c r="A356" s="50"/>
      <c r="B356" s="51"/>
      <c r="C356" s="51"/>
      <c r="D356" s="52"/>
      <c r="E356" s="51"/>
      <c r="F356" s="51"/>
      <c r="G356" s="51"/>
      <c r="H356" s="51"/>
      <c r="I356" s="52"/>
      <c r="J356" s="52"/>
      <c r="K356" s="52"/>
      <c r="L356" s="52"/>
      <c r="M356" s="52"/>
      <c r="N356" s="52"/>
      <c r="O356" s="51"/>
      <c r="P356" s="60"/>
      <c r="AK356" s="54"/>
      <c r="AR356" s="72"/>
      <c r="AS356" s="72"/>
    </row>
    <row r="357" spans="1:45" x14ac:dyDescent="0.25">
      <c r="A357" s="50"/>
      <c r="B357" s="51"/>
      <c r="C357" s="51"/>
      <c r="D357" s="52"/>
      <c r="E357" s="51"/>
      <c r="F357" s="51"/>
      <c r="G357" s="51"/>
      <c r="H357" s="51"/>
      <c r="I357" s="52"/>
      <c r="J357" s="52"/>
      <c r="K357" s="52"/>
      <c r="L357" s="52"/>
      <c r="M357" s="52"/>
      <c r="N357" s="52"/>
      <c r="O357" s="51"/>
      <c r="P357" s="60"/>
      <c r="AK357" s="54"/>
      <c r="AR357" s="72"/>
      <c r="AS357" s="72"/>
    </row>
    <row r="358" spans="1:45" x14ac:dyDescent="0.25">
      <c r="A358" s="50"/>
      <c r="B358" s="51"/>
      <c r="C358" s="51"/>
      <c r="D358" s="52"/>
      <c r="E358" s="51"/>
      <c r="F358" s="51"/>
      <c r="G358" s="51"/>
      <c r="H358" s="51"/>
      <c r="I358" s="52"/>
      <c r="J358" s="52"/>
      <c r="K358" s="52"/>
      <c r="L358" s="52"/>
      <c r="M358" s="52"/>
      <c r="N358" s="52"/>
      <c r="O358" s="51"/>
      <c r="P358" s="60"/>
      <c r="AK358" s="54"/>
      <c r="AR358" s="72"/>
      <c r="AS358" s="72"/>
    </row>
    <row r="359" spans="1:45" x14ac:dyDescent="0.25">
      <c r="A359" s="50"/>
      <c r="B359" s="51"/>
      <c r="C359" s="51"/>
      <c r="D359" s="52"/>
      <c r="E359" s="51"/>
      <c r="F359" s="51"/>
      <c r="G359" s="51"/>
      <c r="H359" s="51"/>
      <c r="I359" s="52"/>
      <c r="J359" s="52"/>
      <c r="K359" s="52"/>
      <c r="L359" s="52"/>
      <c r="M359" s="52"/>
      <c r="N359" s="52"/>
      <c r="O359" s="51"/>
      <c r="P359" s="60"/>
      <c r="AK359" s="54"/>
      <c r="AR359" s="72"/>
      <c r="AS359" s="72"/>
    </row>
    <row r="360" spans="1:45" x14ac:dyDescent="0.25">
      <c r="A360" s="50"/>
      <c r="B360" s="51"/>
      <c r="C360" s="51"/>
      <c r="D360" s="52"/>
      <c r="E360" s="51"/>
      <c r="F360" s="51"/>
      <c r="G360" s="51"/>
      <c r="H360" s="51"/>
      <c r="I360" s="52"/>
      <c r="J360" s="52"/>
      <c r="K360" s="52"/>
      <c r="L360" s="52"/>
      <c r="M360" s="52"/>
      <c r="N360" s="52"/>
      <c r="O360" s="51"/>
      <c r="P360" s="60"/>
      <c r="AK360" s="54"/>
      <c r="AR360" s="72"/>
      <c r="AS360" s="72"/>
    </row>
    <row r="361" spans="1:45" x14ac:dyDescent="0.25">
      <c r="A361" s="50"/>
      <c r="B361" s="51"/>
      <c r="C361" s="51"/>
      <c r="D361" s="52"/>
      <c r="E361" s="51"/>
      <c r="F361" s="51"/>
      <c r="G361" s="51"/>
      <c r="H361" s="51"/>
      <c r="I361" s="52"/>
      <c r="J361" s="52"/>
      <c r="K361" s="52"/>
      <c r="L361" s="52"/>
      <c r="M361" s="52"/>
      <c r="N361" s="52"/>
      <c r="O361" s="51"/>
      <c r="P361" s="60"/>
      <c r="AK361" s="54"/>
      <c r="AR361" s="72"/>
      <c r="AS361" s="72"/>
    </row>
    <row r="362" spans="1:45" x14ac:dyDescent="0.25">
      <c r="A362" s="50"/>
      <c r="B362" s="51"/>
      <c r="C362" s="51"/>
      <c r="D362" s="52"/>
      <c r="E362" s="51"/>
      <c r="F362" s="51"/>
      <c r="G362" s="51"/>
      <c r="H362" s="51"/>
      <c r="I362" s="52"/>
      <c r="J362" s="52"/>
      <c r="K362" s="52"/>
      <c r="L362" s="52"/>
      <c r="M362" s="52"/>
      <c r="N362" s="52"/>
      <c r="O362" s="51"/>
      <c r="P362" s="60"/>
      <c r="AK362" s="54"/>
      <c r="AR362" s="72"/>
      <c r="AS362" s="72"/>
    </row>
    <row r="363" spans="1:45" x14ac:dyDescent="0.25">
      <c r="A363" s="50"/>
      <c r="B363" s="51"/>
      <c r="C363" s="51"/>
      <c r="D363" s="52"/>
      <c r="E363" s="51"/>
      <c r="F363" s="51"/>
      <c r="G363" s="51"/>
      <c r="H363" s="51"/>
      <c r="I363" s="52"/>
      <c r="J363" s="52"/>
      <c r="K363" s="52"/>
      <c r="L363" s="52"/>
      <c r="M363" s="52"/>
      <c r="N363" s="52"/>
      <c r="O363" s="51"/>
      <c r="P363" s="60"/>
      <c r="AK363" s="54"/>
      <c r="AR363" s="72"/>
      <c r="AS363" s="72"/>
    </row>
    <row r="364" spans="1:45" x14ac:dyDescent="0.25">
      <c r="A364" s="50"/>
      <c r="B364" s="51"/>
      <c r="C364" s="51"/>
      <c r="D364" s="52"/>
      <c r="E364" s="51"/>
      <c r="F364" s="51"/>
      <c r="G364" s="51"/>
      <c r="H364" s="51"/>
      <c r="I364" s="52"/>
      <c r="J364" s="52"/>
      <c r="K364" s="52"/>
      <c r="L364" s="52"/>
      <c r="M364" s="52"/>
      <c r="N364" s="52"/>
      <c r="O364" s="51"/>
      <c r="P364" s="60"/>
      <c r="AK364" s="54"/>
      <c r="AR364" s="72"/>
      <c r="AS364" s="72"/>
    </row>
    <row r="365" spans="1:45" x14ac:dyDescent="0.25">
      <c r="A365" s="50"/>
      <c r="B365" s="51"/>
      <c r="C365" s="51"/>
      <c r="D365" s="52"/>
      <c r="E365" s="51"/>
      <c r="F365" s="51"/>
      <c r="G365" s="51"/>
      <c r="H365" s="51"/>
      <c r="I365" s="52"/>
      <c r="J365" s="52"/>
      <c r="K365" s="52"/>
      <c r="L365" s="52"/>
      <c r="M365" s="52"/>
      <c r="N365" s="52"/>
      <c r="O365" s="51"/>
      <c r="P365" s="60"/>
      <c r="AK365" s="54"/>
      <c r="AR365" s="72"/>
      <c r="AS365" s="72"/>
    </row>
    <row r="366" spans="1:45" x14ac:dyDescent="0.25">
      <c r="A366" s="50"/>
      <c r="B366" s="51"/>
      <c r="C366" s="51"/>
      <c r="D366" s="52"/>
      <c r="E366" s="51"/>
      <c r="F366" s="51"/>
      <c r="G366" s="51"/>
      <c r="H366" s="51"/>
      <c r="I366" s="52"/>
      <c r="J366" s="52"/>
      <c r="K366" s="52"/>
      <c r="L366" s="52"/>
      <c r="M366" s="52"/>
      <c r="N366" s="52"/>
      <c r="O366" s="51"/>
      <c r="P366" s="60"/>
      <c r="AK366" s="54"/>
      <c r="AR366" s="72"/>
      <c r="AS366" s="72"/>
    </row>
    <row r="367" spans="1:45" x14ac:dyDescent="0.25">
      <c r="A367" s="50"/>
      <c r="B367" s="51"/>
      <c r="C367" s="51"/>
      <c r="D367" s="52"/>
      <c r="E367" s="51"/>
      <c r="F367" s="51"/>
      <c r="G367" s="51"/>
      <c r="H367" s="51"/>
      <c r="I367" s="52"/>
      <c r="J367" s="52"/>
      <c r="K367" s="52"/>
      <c r="L367" s="52"/>
      <c r="M367" s="52"/>
      <c r="N367" s="52"/>
      <c r="O367" s="51"/>
      <c r="P367" s="60"/>
      <c r="AK367" s="54"/>
      <c r="AR367" s="72"/>
      <c r="AS367" s="72"/>
    </row>
    <row r="368" spans="1:45" x14ac:dyDescent="0.25">
      <c r="A368" s="50"/>
      <c r="B368" s="51"/>
      <c r="C368" s="51"/>
      <c r="D368" s="52"/>
      <c r="E368" s="51"/>
      <c r="F368" s="51"/>
      <c r="G368" s="51"/>
      <c r="H368" s="51"/>
      <c r="I368" s="52"/>
      <c r="J368" s="52"/>
      <c r="K368" s="52"/>
      <c r="L368" s="52"/>
      <c r="M368" s="52"/>
      <c r="N368" s="52"/>
      <c r="O368" s="51"/>
      <c r="P368" s="60"/>
      <c r="AK368" s="54"/>
      <c r="AR368" s="72"/>
      <c r="AS368" s="72"/>
    </row>
    <row r="369" spans="1:45" x14ac:dyDescent="0.25">
      <c r="A369" s="50"/>
      <c r="B369" s="51"/>
      <c r="C369" s="51"/>
      <c r="D369" s="52"/>
      <c r="E369" s="51"/>
      <c r="F369" s="51"/>
      <c r="G369" s="51"/>
      <c r="H369" s="51"/>
      <c r="I369" s="52"/>
      <c r="J369" s="52"/>
      <c r="K369" s="52"/>
      <c r="L369" s="52"/>
      <c r="M369" s="52"/>
      <c r="N369" s="52"/>
      <c r="O369" s="51"/>
      <c r="P369" s="60"/>
      <c r="AK369" s="54"/>
      <c r="AR369" s="72"/>
      <c r="AS369" s="72"/>
    </row>
    <row r="370" spans="1:45" x14ac:dyDescent="0.25">
      <c r="A370" s="50"/>
      <c r="B370" s="51"/>
      <c r="C370" s="51"/>
      <c r="D370" s="52"/>
      <c r="E370" s="51"/>
      <c r="F370" s="51"/>
      <c r="G370" s="51"/>
      <c r="H370" s="51"/>
      <c r="I370" s="52"/>
      <c r="J370" s="52"/>
      <c r="K370" s="52"/>
      <c r="L370" s="52"/>
      <c r="M370" s="52"/>
      <c r="N370" s="52"/>
      <c r="O370" s="51"/>
      <c r="P370" s="60"/>
      <c r="AK370" s="54"/>
      <c r="AR370" s="72"/>
      <c r="AS370" s="72"/>
    </row>
    <row r="371" spans="1:45" x14ac:dyDescent="0.25">
      <c r="A371" s="50"/>
      <c r="B371" s="51"/>
      <c r="C371" s="51"/>
      <c r="D371" s="52"/>
      <c r="E371" s="51"/>
      <c r="F371" s="51"/>
      <c r="G371" s="51"/>
      <c r="H371" s="51"/>
      <c r="I371" s="52"/>
      <c r="J371" s="52"/>
      <c r="K371" s="52"/>
      <c r="L371" s="52"/>
      <c r="M371" s="52"/>
      <c r="N371" s="52"/>
      <c r="O371" s="51"/>
      <c r="P371" s="60"/>
      <c r="AK371" s="54"/>
      <c r="AR371" s="72"/>
      <c r="AS371" s="72"/>
    </row>
    <row r="372" spans="1:45" x14ac:dyDescent="0.25">
      <c r="A372" s="50"/>
      <c r="B372" s="51"/>
      <c r="C372" s="51"/>
      <c r="D372" s="52"/>
      <c r="E372" s="51"/>
      <c r="F372" s="51"/>
      <c r="G372" s="51"/>
      <c r="H372" s="51"/>
      <c r="I372" s="52"/>
      <c r="J372" s="52"/>
      <c r="K372" s="52"/>
      <c r="L372" s="52"/>
      <c r="M372" s="52"/>
      <c r="N372" s="52"/>
      <c r="O372" s="51"/>
      <c r="P372" s="60"/>
      <c r="AK372" s="54"/>
      <c r="AR372" s="72"/>
      <c r="AS372" s="72"/>
    </row>
    <row r="373" spans="1:45" x14ac:dyDescent="0.25">
      <c r="A373" s="50"/>
      <c r="B373" s="51"/>
      <c r="C373" s="51"/>
      <c r="D373" s="52"/>
      <c r="E373" s="51"/>
      <c r="F373" s="51"/>
      <c r="G373" s="51"/>
      <c r="H373" s="51"/>
      <c r="I373" s="52"/>
      <c r="J373" s="52"/>
      <c r="K373" s="52"/>
      <c r="L373" s="52"/>
      <c r="M373" s="52"/>
      <c r="N373" s="52"/>
      <c r="O373" s="51"/>
      <c r="P373" s="60"/>
      <c r="AK373" s="54"/>
      <c r="AR373" s="72"/>
      <c r="AS373" s="72"/>
    </row>
    <row r="374" spans="1:45" x14ac:dyDescent="0.25">
      <c r="A374" s="50"/>
      <c r="B374" s="51"/>
      <c r="C374" s="51"/>
      <c r="D374" s="52"/>
      <c r="E374" s="51"/>
      <c r="F374" s="51"/>
      <c r="G374" s="51"/>
      <c r="H374" s="51"/>
      <c r="I374" s="52"/>
      <c r="J374" s="52"/>
      <c r="K374" s="52"/>
      <c r="L374" s="52"/>
      <c r="M374" s="52"/>
      <c r="N374" s="52"/>
      <c r="O374" s="51"/>
      <c r="P374" s="60"/>
      <c r="AK374" s="54"/>
      <c r="AR374" s="72"/>
      <c r="AS374" s="72"/>
    </row>
    <row r="375" spans="1:45" x14ac:dyDescent="0.25">
      <c r="A375" s="50"/>
      <c r="B375" s="51"/>
      <c r="C375" s="51"/>
      <c r="D375" s="52"/>
      <c r="E375" s="51"/>
      <c r="F375" s="51"/>
      <c r="G375" s="51"/>
      <c r="H375" s="51"/>
      <c r="I375" s="52"/>
      <c r="J375" s="52"/>
      <c r="K375" s="52"/>
      <c r="L375" s="52"/>
      <c r="M375" s="52"/>
      <c r="N375" s="52"/>
      <c r="O375" s="51"/>
      <c r="P375" s="60"/>
      <c r="AK375" s="54"/>
      <c r="AR375" s="72"/>
      <c r="AS375" s="72"/>
    </row>
    <row r="376" spans="1:45" x14ac:dyDescent="0.25">
      <c r="A376" s="50"/>
      <c r="B376" s="51"/>
      <c r="C376" s="51"/>
      <c r="D376" s="52"/>
      <c r="E376" s="51"/>
      <c r="F376" s="51"/>
      <c r="G376" s="51"/>
      <c r="H376" s="51"/>
      <c r="I376" s="52"/>
      <c r="J376" s="52"/>
      <c r="K376" s="52"/>
      <c r="L376" s="52"/>
      <c r="M376" s="52"/>
      <c r="N376" s="52"/>
      <c r="O376" s="51"/>
      <c r="P376" s="60"/>
      <c r="AK376" s="54"/>
      <c r="AR376" s="72"/>
      <c r="AS376" s="72"/>
    </row>
    <row r="377" spans="1:45" x14ac:dyDescent="0.25">
      <c r="A377" s="50"/>
      <c r="B377" s="51"/>
      <c r="C377" s="51"/>
      <c r="D377" s="52"/>
      <c r="E377" s="51"/>
      <c r="F377" s="51"/>
      <c r="G377" s="51"/>
      <c r="H377" s="51"/>
      <c r="I377" s="52"/>
      <c r="J377" s="52"/>
      <c r="K377" s="52"/>
      <c r="L377" s="52"/>
      <c r="M377" s="52"/>
      <c r="N377" s="52"/>
      <c r="O377" s="51"/>
      <c r="P377" s="60"/>
      <c r="AK377" s="54"/>
      <c r="AR377" s="72"/>
      <c r="AS377" s="72"/>
    </row>
    <row r="378" spans="1:45" x14ac:dyDescent="0.25">
      <c r="A378" s="50"/>
      <c r="B378" s="51"/>
      <c r="C378" s="51"/>
      <c r="D378" s="52"/>
      <c r="E378" s="51"/>
      <c r="F378" s="51"/>
      <c r="G378" s="51"/>
      <c r="H378" s="51"/>
      <c r="I378" s="52"/>
      <c r="J378" s="52"/>
      <c r="K378" s="52"/>
      <c r="L378" s="52"/>
      <c r="M378" s="52"/>
      <c r="N378" s="52"/>
      <c r="O378" s="51"/>
      <c r="P378" s="60"/>
      <c r="AK378" s="54"/>
      <c r="AR378" s="72"/>
      <c r="AS378" s="72"/>
    </row>
    <row r="379" spans="1:45" x14ac:dyDescent="0.25">
      <c r="A379" s="50"/>
      <c r="B379" s="51"/>
      <c r="C379" s="51"/>
      <c r="D379" s="52"/>
      <c r="E379" s="51"/>
      <c r="F379" s="51"/>
      <c r="G379" s="51"/>
      <c r="H379" s="51"/>
      <c r="I379" s="52"/>
      <c r="J379" s="52"/>
      <c r="K379" s="52"/>
      <c r="L379" s="52"/>
      <c r="M379" s="52"/>
      <c r="N379" s="52"/>
      <c r="O379" s="51"/>
      <c r="P379" s="60"/>
      <c r="AK379" s="54"/>
      <c r="AR379" s="72"/>
      <c r="AS379" s="72"/>
    </row>
    <row r="380" spans="1:45" x14ac:dyDescent="0.25">
      <c r="A380" s="50"/>
      <c r="B380" s="51"/>
      <c r="C380" s="51"/>
      <c r="D380" s="52"/>
      <c r="E380" s="51"/>
      <c r="F380" s="51"/>
      <c r="G380" s="51"/>
      <c r="H380" s="51"/>
      <c r="I380" s="52"/>
      <c r="J380" s="52"/>
      <c r="K380" s="52"/>
      <c r="L380" s="52"/>
      <c r="M380" s="52"/>
      <c r="N380" s="52"/>
      <c r="O380" s="51"/>
      <c r="P380" s="60"/>
      <c r="AK380" s="54"/>
      <c r="AR380" s="72"/>
      <c r="AS380" s="72"/>
    </row>
    <row r="381" spans="1:45" x14ac:dyDescent="0.25">
      <c r="A381" s="50"/>
      <c r="B381" s="51"/>
      <c r="C381" s="51"/>
      <c r="D381" s="52"/>
      <c r="E381" s="51"/>
      <c r="F381" s="51"/>
      <c r="G381" s="51"/>
      <c r="H381" s="51"/>
      <c r="I381" s="52"/>
      <c r="J381" s="52"/>
      <c r="K381" s="52"/>
      <c r="L381" s="52"/>
      <c r="M381" s="52"/>
      <c r="N381" s="52"/>
      <c r="O381" s="51"/>
      <c r="P381" s="60"/>
      <c r="AK381" s="54"/>
      <c r="AR381" s="72"/>
      <c r="AS381" s="72"/>
    </row>
    <row r="382" spans="1:45" x14ac:dyDescent="0.25">
      <c r="A382" s="50"/>
      <c r="B382" s="51"/>
      <c r="C382" s="51"/>
      <c r="D382" s="52"/>
      <c r="E382" s="51"/>
      <c r="F382" s="51"/>
      <c r="G382" s="51"/>
      <c r="H382" s="51"/>
      <c r="I382" s="52"/>
      <c r="J382" s="52"/>
      <c r="K382" s="52"/>
      <c r="L382" s="52"/>
      <c r="M382" s="52"/>
      <c r="N382" s="52"/>
      <c r="O382" s="51"/>
      <c r="P382" s="60"/>
      <c r="AK382" s="54"/>
      <c r="AR382" s="72"/>
      <c r="AS382" s="72"/>
    </row>
    <row r="383" spans="1:45" x14ac:dyDescent="0.25">
      <c r="A383" s="50"/>
      <c r="B383" s="51"/>
      <c r="C383" s="51"/>
      <c r="D383" s="52"/>
      <c r="E383" s="51"/>
      <c r="F383" s="51"/>
      <c r="G383" s="51"/>
      <c r="H383" s="51"/>
      <c r="I383" s="52"/>
      <c r="J383" s="52"/>
      <c r="K383" s="52"/>
      <c r="L383" s="52"/>
      <c r="M383" s="52"/>
      <c r="N383" s="52"/>
      <c r="O383" s="51"/>
      <c r="P383" s="60"/>
      <c r="AK383" s="54"/>
      <c r="AR383" s="72"/>
      <c r="AS383" s="72"/>
    </row>
    <row r="384" spans="1:45" x14ac:dyDescent="0.25">
      <c r="A384" s="50"/>
      <c r="B384" s="51"/>
      <c r="C384" s="51"/>
      <c r="D384" s="52"/>
      <c r="E384" s="51"/>
      <c r="F384" s="51"/>
      <c r="G384" s="51"/>
      <c r="H384" s="51"/>
      <c r="I384" s="52"/>
      <c r="J384" s="52"/>
      <c r="K384" s="52"/>
      <c r="L384" s="52"/>
      <c r="M384" s="52"/>
      <c r="N384" s="52"/>
      <c r="O384" s="51"/>
      <c r="P384" s="60"/>
      <c r="AK384" s="54"/>
      <c r="AR384" s="72"/>
      <c r="AS384" s="72"/>
    </row>
    <row r="385" spans="1:45" x14ac:dyDescent="0.25">
      <c r="A385" s="50"/>
      <c r="B385" s="51"/>
      <c r="C385" s="51"/>
      <c r="D385" s="52"/>
      <c r="E385" s="51"/>
      <c r="F385" s="51"/>
      <c r="G385" s="51"/>
      <c r="H385" s="51"/>
      <c r="I385" s="52"/>
      <c r="J385" s="52"/>
      <c r="K385" s="52"/>
      <c r="L385" s="52"/>
      <c r="M385" s="52"/>
      <c r="N385" s="52"/>
      <c r="O385" s="51"/>
      <c r="P385" s="60"/>
      <c r="AK385" s="54"/>
      <c r="AR385" s="72"/>
      <c r="AS385" s="72"/>
    </row>
    <row r="386" spans="1:45" x14ac:dyDescent="0.25">
      <c r="A386" s="50"/>
      <c r="B386" s="51"/>
      <c r="C386" s="51"/>
      <c r="D386" s="52"/>
      <c r="E386" s="51"/>
      <c r="F386" s="51"/>
      <c r="G386" s="51"/>
      <c r="H386" s="51"/>
      <c r="I386" s="52"/>
      <c r="J386" s="52"/>
      <c r="K386" s="52"/>
      <c r="L386" s="52"/>
      <c r="M386" s="52"/>
      <c r="N386" s="52"/>
      <c r="O386" s="51"/>
      <c r="P386" s="60"/>
      <c r="AK386" s="54"/>
      <c r="AR386" s="72"/>
      <c r="AS386" s="72"/>
    </row>
    <row r="387" spans="1:45" x14ac:dyDescent="0.25">
      <c r="A387" s="50"/>
      <c r="B387" s="51"/>
      <c r="C387" s="51"/>
      <c r="D387" s="52"/>
      <c r="E387" s="51"/>
      <c r="F387" s="51"/>
      <c r="G387" s="51"/>
      <c r="H387" s="51"/>
      <c r="I387" s="52"/>
      <c r="J387" s="52"/>
      <c r="K387" s="52"/>
      <c r="L387" s="52"/>
      <c r="M387" s="52"/>
      <c r="N387" s="52"/>
      <c r="O387" s="51"/>
      <c r="P387" s="60"/>
      <c r="AK387" s="54"/>
      <c r="AR387" s="72"/>
      <c r="AS387" s="72"/>
    </row>
    <row r="388" spans="1:45" x14ac:dyDescent="0.25">
      <c r="A388" s="50"/>
      <c r="B388" s="51"/>
      <c r="C388" s="51"/>
      <c r="D388" s="52"/>
      <c r="E388" s="51"/>
      <c r="F388" s="51"/>
      <c r="G388" s="51"/>
      <c r="H388" s="51"/>
      <c r="I388" s="52"/>
      <c r="J388" s="52"/>
      <c r="K388" s="52"/>
      <c r="L388" s="52"/>
      <c r="M388" s="52"/>
      <c r="N388" s="52"/>
      <c r="O388" s="51"/>
      <c r="P388" s="60"/>
      <c r="AK388" s="54"/>
      <c r="AR388" s="72"/>
      <c r="AS388" s="72"/>
    </row>
    <row r="389" spans="1:45" x14ac:dyDescent="0.25">
      <c r="A389" s="50"/>
      <c r="B389" s="51"/>
      <c r="C389" s="51"/>
      <c r="D389" s="52"/>
      <c r="E389" s="51"/>
      <c r="F389" s="51"/>
      <c r="G389" s="51"/>
      <c r="H389" s="51"/>
      <c r="I389" s="52"/>
      <c r="J389" s="52"/>
      <c r="K389" s="52"/>
      <c r="L389" s="52"/>
      <c r="M389" s="52"/>
      <c r="N389" s="52"/>
      <c r="O389" s="51"/>
      <c r="P389" s="60"/>
      <c r="AK389" s="54"/>
      <c r="AR389" s="72"/>
      <c r="AS389" s="72"/>
    </row>
    <row r="390" spans="1:45" x14ac:dyDescent="0.25">
      <c r="A390" s="50"/>
      <c r="B390" s="51"/>
      <c r="C390" s="51"/>
      <c r="D390" s="52"/>
      <c r="E390" s="51"/>
      <c r="F390" s="51"/>
      <c r="G390" s="51"/>
      <c r="H390" s="51"/>
      <c r="I390" s="52"/>
      <c r="J390" s="52"/>
      <c r="K390" s="52"/>
      <c r="L390" s="52"/>
      <c r="M390" s="52"/>
      <c r="N390" s="52"/>
      <c r="O390" s="51"/>
      <c r="P390" s="60"/>
      <c r="AK390" s="54"/>
      <c r="AR390" s="72"/>
      <c r="AS390" s="72"/>
    </row>
    <row r="391" spans="1:45" x14ac:dyDescent="0.25">
      <c r="A391" s="50"/>
      <c r="B391" s="51"/>
      <c r="C391" s="51"/>
      <c r="D391" s="52"/>
      <c r="E391" s="51"/>
      <c r="F391" s="51"/>
      <c r="G391" s="51"/>
      <c r="H391" s="51"/>
      <c r="I391" s="52"/>
      <c r="J391" s="52"/>
      <c r="K391" s="52"/>
      <c r="L391" s="52"/>
      <c r="M391" s="52"/>
      <c r="N391" s="52"/>
      <c r="O391" s="51"/>
      <c r="P391" s="60"/>
      <c r="AK391" s="54"/>
      <c r="AR391" s="72"/>
      <c r="AS391" s="72"/>
    </row>
    <row r="392" spans="1:45" x14ac:dyDescent="0.25">
      <c r="A392" s="50"/>
      <c r="B392" s="51"/>
      <c r="C392" s="51"/>
      <c r="D392" s="52"/>
      <c r="E392" s="51"/>
      <c r="F392" s="51"/>
      <c r="G392" s="51"/>
      <c r="H392" s="51"/>
      <c r="I392" s="52"/>
      <c r="J392" s="52"/>
      <c r="K392" s="52"/>
      <c r="L392" s="52"/>
      <c r="M392" s="52"/>
      <c r="N392" s="52"/>
      <c r="O392" s="51"/>
      <c r="P392" s="60"/>
      <c r="AK392" s="54"/>
      <c r="AR392" s="72"/>
      <c r="AS392" s="72"/>
    </row>
    <row r="393" spans="1:45" x14ac:dyDescent="0.25">
      <c r="A393" s="50"/>
      <c r="B393" s="51"/>
      <c r="C393" s="51"/>
      <c r="D393" s="52"/>
      <c r="E393" s="51"/>
      <c r="F393" s="51"/>
      <c r="G393" s="51"/>
      <c r="H393" s="51"/>
      <c r="I393" s="52"/>
      <c r="J393" s="52"/>
      <c r="K393" s="52"/>
      <c r="L393" s="52"/>
      <c r="M393" s="52"/>
      <c r="N393" s="52"/>
      <c r="O393" s="51"/>
      <c r="P393" s="60"/>
      <c r="AK393" s="54"/>
      <c r="AR393" s="72"/>
      <c r="AS393" s="72"/>
    </row>
    <row r="394" spans="1:45" x14ac:dyDescent="0.25">
      <c r="A394" s="50"/>
      <c r="B394" s="51"/>
      <c r="C394" s="51"/>
      <c r="D394" s="52"/>
      <c r="E394" s="51"/>
      <c r="F394" s="51"/>
      <c r="G394" s="51"/>
      <c r="H394" s="51"/>
      <c r="I394" s="52"/>
      <c r="J394" s="52"/>
      <c r="K394" s="52"/>
      <c r="L394" s="52"/>
      <c r="M394" s="52"/>
      <c r="N394" s="52"/>
      <c r="O394" s="51"/>
      <c r="P394" s="60"/>
      <c r="AK394" s="54"/>
      <c r="AR394" s="72"/>
      <c r="AS394" s="72"/>
    </row>
    <row r="395" spans="1:45" x14ac:dyDescent="0.25">
      <c r="A395" s="50"/>
      <c r="B395" s="51"/>
      <c r="C395" s="51"/>
      <c r="D395" s="52"/>
      <c r="E395" s="51"/>
      <c r="F395" s="51"/>
      <c r="G395" s="51"/>
      <c r="H395" s="51"/>
      <c r="I395" s="52"/>
      <c r="J395" s="52"/>
      <c r="K395" s="52"/>
      <c r="L395" s="52"/>
      <c r="M395" s="52"/>
      <c r="N395" s="52"/>
      <c r="O395" s="51"/>
      <c r="P395" s="60"/>
      <c r="AK395" s="54"/>
      <c r="AR395" s="72"/>
      <c r="AS395" s="72"/>
    </row>
    <row r="396" spans="1:45" x14ac:dyDescent="0.25">
      <c r="A396" s="50"/>
      <c r="B396" s="51"/>
      <c r="C396" s="51"/>
      <c r="D396" s="52"/>
      <c r="E396" s="51"/>
      <c r="F396" s="51"/>
      <c r="G396" s="51"/>
      <c r="H396" s="51"/>
      <c r="I396" s="52"/>
      <c r="J396" s="52"/>
      <c r="K396" s="52"/>
      <c r="L396" s="52"/>
      <c r="M396" s="52"/>
      <c r="N396" s="52"/>
      <c r="O396" s="51"/>
      <c r="P396" s="60"/>
      <c r="AK396" s="54"/>
      <c r="AR396" s="72"/>
      <c r="AS396" s="72"/>
    </row>
    <row r="397" spans="1:45" x14ac:dyDescent="0.25">
      <c r="A397" s="50"/>
      <c r="B397" s="51"/>
      <c r="C397" s="51"/>
      <c r="D397" s="52"/>
      <c r="E397" s="51"/>
      <c r="F397" s="51"/>
      <c r="G397" s="51"/>
      <c r="H397" s="51"/>
      <c r="I397" s="52"/>
      <c r="J397" s="52"/>
      <c r="K397" s="52"/>
      <c r="L397" s="52"/>
      <c r="M397" s="52"/>
      <c r="N397" s="52"/>
      <c r="O397" s="51"/>
      <c r="P397" s="60"/>
      <c r="AK397" s="54"/>
      <c r="AR397" s="72"/>
      <c r="AS397" s="72"/>
    </row>
    <row r="398" spans="1:45" x14ac:dyDescent="0.25">
      <c r="A398" s="50"/>
      <c r="B398" s="51"/>
      <c r="C398" s="51"/>
      <c r="D398" s="52"/>
      <c r="E398" s="51"/>
      <c r="F398" s="51"/>
      <c r="G398" s="51"/>
      <c r="H398" s="51"/>
      <c r="I398" s="52"/>
      <c r="J398" s="52"/>
      <c r="K398" s="52"/>
      <c r="L398" s="52"/>
      <c r="M398" s="52"/>
      <c r="N398" s="52"/>
      <c r="O398" s="51"/>
      <c r="P398" s="60"/>
      <c r="AK398" s="54"/>
      <c r="AR398" s="72"/>
      <c r="AS398" s="72"/>
    </row>
    <row r="399" spans="1:45" x14ac:dyDescent="0.25">
      <c r="A399" s="50"/>
      <c r="B399" s="51"/>
      <c r="C399" s="51"/>
      <c r="D399" s="52"/>
      <c r="E399" s="51"/>
      <c r="F399" s="51"/>
      <c r="G399" s="51"/>
      <c r="H399" s="51"/>
      <c r="I399" s="52"/>
      <c r="J399" s="52"/>
      <c r="K399" s="52"/>
      <c r="L399" s="52"/>
      <c r="M399" s="52"/>
      <c r="N399" s="52"/>
      <c r="O399" s="51"/>
      <c r="P399" s="60"/>
      <c r="AK399" s="54"/>
      <c r="AR399" s="72"/>
      <c r="AS399" s="72"/>
    </row>
    <row r="400" spans="1:45" x14ac:dyDescent="0.25">
      <c r="A400" s="50"/>
      <c r="B400" s="51"/>
      <c r="C400" s="51"/>
      <c r="D400" s="52"/>
      <c r="E400" s="51"/>
      <c r="F400" s="51"/>
      <c r="G400" s="51"/>
      <c r="H400" s="51"/>
      <c r="I400" s="52"/>
      <c r="J400" s="52"/>
      <c r="K400" s="52"/>
      <c r="L400" s="52"/>
      <c r="M400" s="52"/>
      <c r="N400" s="52"/>
      <c r="O400" s="51"/>
      <c r="P400" s="60"/>
      <c r="AK400" s="54"/>
      <c r="AR400" s="72"/>
      <c r="AS400" s="72"/>
    </row>
    <row r="401" spans="1:45" x14ac:dyDescent="0.25">
      <c r="A401" s="50"/>
      <c r="B401" s="51"/>
      <c r="C401" s="51"/>
      <c r="D401" s="52"/>
      <c r="E401" s="51"/>
      <c r="F401" s="51"/>
      <c r="G401" s="51"/>
      <c r="H401" s="51"/>
      <c r="I401" s="52"/>
      <c r="J401" s="52"/>
      <c r="K401" s="52"/>
      <c r="L401" s="52"/>
      <c r="M401" s="52"/>
      <c r="N401" s="52"/>
      <c r="O401" s="51"/>
      <c r="P401" s="60"/>
      <c r="AR401" s="72"/>
      <c r="AS401" s="72"/>
    </row>
    <row r="402" spans="1:45" x14ac:dyDescent="0.25">
      <c r="A402" s="51"/>
      <c r="B402" s="51"/>
      <c r="C402" s="51"/>
      <c r="D402" s="52"/>
      <c r="E402" s="51"/>
      <c r="F402" s="51"/>
      <c r="G402" s="51"/>
      <c r="H402" s="51"/>
      <c r="I402" s="52"/>
      <c r="J402" s="52"/>
      <c r="K402" s="52"/>
      <c r="L402" s="52"/>
      <c r="M402" s="52"/>
      <c r="N402" s="52"/>
      <c r="O402" s="51"/>
      <c r="P402" s="51"/>
      <c r="AR402" s="72"/>
      <c r="AS402" s="72"/>
    </row>
    <row r="403" spans="1:45" x14ac:dyDescent="0.25">
      <c r="AR403" s="72"/>
      <c r="AS403" s="72"/>
    </row>
    <row r="404" spans="1:45" x14ac:dyDescent="0.25">
      <c r="AR404" s="72"/>
      <c r="AS404" s="72"/>
    </row>
    <row r="405" spans="1:45" x14ac:dyDescent="0.25">
      <c r="AR405" s="72"/>
      <c r="AS405" s="72"/>
    </row>
    <row r="406" spans="1:45" x14ac:dyDescent="0.25">
      <c r="AR406" s="72"/>
      <c r="AS406" s="72"/>
    </row>
    <row r="407" spans="1:45" x14ac:dyDescent="0.25">
      <c r="AR407" s="72"/>
      <c r="AS407" s="72"/>
    </row>
    <row r="408" spans="1:45" x14ac:dyDescent="0.25">
      <c r="AR408" s="72"/>
      <c r="AS408" s="72"/>
    </row>
    <row r="409" spans="1:45" x14ac:dyDescent="0.25">
      <c r="AR409" s="72"/>
      <c r="AS409" s="72"/>
    </row>
    <row r="410" spans="1:45" x14ac:dyDescent="0.25">
      <c r="AR410" s="72"/>
      <c r="AS410" s="72"/>
    </row>
    <row r="411" spans="1:45" x14ac:dyDescent="0.25">
      <c r="AR411" s="72"/>
      <c r="AS411" s="72"/>
    </row>
    <row r="412" spans="1:45" x14ac:dyDescent="0.25">
      <c r="AR412" s="72"/>
      <c r="AS412" s="72"/>
    </row>
    <row r="413" spans="1:45" x14ac:dyDescent="0.25">
      <c r="AR413" s="72"/>
      <c r="AS413" s="72"/>
    </row>
    <row r="414" spans="1:45" x14ac:dyDescent="0.25">
      <c r="AR414" s="72"/>
      <c r="AS414" s="72"/>
    </row>
    <row r="415" spans="1:45" x14ac:dyDescent="0.25">
      <c r="AR415" s="72"/>
      <c r="AS415" s="72"/>
    </row>
    <row r="416" spans="1:45" x14ac:dyDescent="0.25">
      <c r="AR416" s="72"/>
      <c r="AS416" s="72"/>
    </row>
    <row r="417" spans="44:45" x14ac:dyDescent="0.25">
      <c r="AR417" s="72"/>
      <c r="AS417" s="72"/>
    </row>
    <row r="418" spans="44:45" x14ac:dyDescent="0.25">
      <c r="AR418" s="72"/>
      <c r="AS418" s="72"/>
    </row>
    <row r="419" spans="44:45" x14ac:dyDescent="0.25">
      <c r="AR419" s="72"/>
      <c r="AS419" s="72"/>
    </row>
    <row r="420" spans="44:45" x14ac:dyDescent="0.25">
      <c r="AR420" s="72"/>
      <c r="AS420" s="72"/>
    </row>
    <row r="421" spans="44:45" x14ac:dyDescent="0.25">
      <c r="AR421" s="72"/>
      <c r="AS421" s="72"/>
    </row>
    <row r="422" spans="44:45" x14ac:dyDescent="0.25">
      <c r="AR422" s="72"/>
      <c r="AS422" s="72"/>
    </row>
    <row r="423" spans="44:45" x14ac:dyDescent="0.25">
      <c r="AR423" s="72"/>
      <c r="AS423" s="72"/>
    </row>
    <row r="424" spans="44:45" x14ac:dyDescent="0.25">
      <c r="AR424" s="72"/>
      <c r="AS424" s="72"/>
    </row>
    <row r="425" spans="44:45" x14ac:dyDescent="0.25">
      <c r="AR425" s="72"/>
      <c r="AS425" s="72"/>
    </row>
    <row r="426" spans="44:45" x14ac:dyDescent="0.25">
      <c r="AR426" s="72"/>
      <c r="AS426" s="72"/>
    </row>
    <row r="427" spans="44:45" x14ac:dyDescent="0.25">
      <c r="AR427" s="72"/>
      <c r="AS427" s="72"/>
    </row>
    <row r="428" spans="44:45" x14ac:dyDescent="0.25">
      <c r="AR428" s="72"/>
      <c r="AS428" s="72"/>
    </row>
    <row r="429" spans="44:45" x14ac:dyDescent="0.25">
      <c r="AR429" s="72"/>
      <c r="AS429" s="72"/>
    </row>
    <row r="430" spans="44:45" x14ac:dyDescent="0.25">
      <c r="AR430" s="72"/>
      <c r="AS430" s="72"/>
    </row>
    <row r="431" spans="44:45" x14ac:dyDescent="0.25">
      <c r="AR431" s="72"/>
      <c r="AS431" s="72"/>
    </row>
    <row r="432" spans="44:45" x14ac:dyDescent="0.25">
      <c r="AR432" s="72"/>
      <c r="AS432" s="72"/>
    </row>
    <row r="433" spans="44:45" x14ac:dyDescent="0.25">
      <c r="AR433" s="72"/>
      <c r="AS433" s="72"/>
    </row>
    <row r="434" spans="44:45" x14ac:dyDescent="0.25">
      <c r="AR434" s="72"/>
      <c r="AS434" s="72"/>
    </row>
    <row r="435" spans="44:45" x14ac:dyDescent="0.25">
      <c r="AR435" s="72"/>
      <c r="AS435" s="72"/>
    </row>
    <row r="436" spans="44:45" x14ac:dyDescent="0.25">
      <c r="AR436" s="72"/>
      <c r="AS436" s="72"/>
    </row>
    <row r="437" spans="44:45" x14ac:dyDescent="0.25">
      <c r="AR437" s="72"/>
      <c r="AS437" s="72"/>
    </row>
    <row r="438" spans="44:45" x14ac:dyDescent="0.25">
      <c r="AR438" s="72"/>
      <c r="AS438" s="72"/>
    </row>
    <row r="439" spans="44:45" x14ac:dyDescent="0.25">
      <c r="AR439" s="72"/>
      <c r="AS439" s="72"/>
    </row>
    <row r="440" spans="44:45" x14ac:dyDescent="0.25">
      <c r="AR440" s="72"/>
      <c r="AS440" s="72"/>
    </row>
    <row r="441" spans="44:45" x14ac:dyDescent="0.25">
      <c r="AR441" s="72"/>
      <c r="AS441" s="72"/>
    </row>
    <row r="442" spans="44:45" x14ac:dyDescent="0.25">
      <c r="AR442" s="72"/>
      <c r="AS442" s="72"/>
    </row>
    <row r="443" spans="44:45" x14ac:dyDescent="0.25">
      <c r="AR443" s="72"/>
      <c r="AS443" s="72"/>
    </row>
    <row r="444" spans="44:45" x14ac:dyDescent="0.25">
      <c r="AR444" s="72"/>
      <c r="AS444" s="72"/>
    </row>
    <row r="445" spans="44:45" x14ac:dyDescent="0.25">
      <c r="AR445" s="72"/>
      <c r="AS445" s="72"/>
    </row>
    <row r="446" spans="44:45" x14ac:dyDescent="0.25">
      <c r="AR446" s="72"/>
      <c r="AS446" s="72"/>
    </row>
    <row r="447" spans="44:45" x14ac:dyDescent="0.25">
      <c r="AR447" s="72"/>
      <c r="AS447" s="72"/>
    </row>
    <row r="448" spans="44:45" x14ac:dyDescent="0.25">
      <c r="AR448" s="72"/>
      <c r="AS448" s="72"/>
    </row>
    <row r="449" spans="44:45" x14ac:dyDescent="0.25">
      <c r="AR449" s="72"/>
      <c r="AS449" s="72"/>
    </row>
    <row r="450" spans="44:45" x14ac:dyDescent="0.25">
      <c r="AR450" s="72"/>
      <c r="AS450" s="72"/>
    </row>
    <row r="451" spans="44:45" x14ac:dyDescent="0.25">
      <c r="AR451" s="72"/>
      <c r="AS451" s="72"/>
    </row>
    <row r="452" spans="44:45" x14ac:dyDescent="0.25">
      <c r="AR452" s="72"/>
      <c r="AS452" s="72"/>
    </row>
    <row r="453" spans="44:45" x14ac:dyDescent="0.25">
      <c r="AR453" s="72"/>
      <c r="AS453" s="72"/>
    </row>
    <row r="454" spans="44:45" x14ac:dyDescent="0.25">
      <c r="AR454" s="72"/>
      <c r="AS454" s="72"/>
    </row>
    <row r="455" spans="44:45" x14ac:dyDescent="0.25">
      <c r="AR455" s="72"/>
      <c r="AS455" s="72"/>
    </row>
    <row r="456" spans="44:45" x14ac:dyDescent="0.25">
      <c r="AR456" s="72"/>
      <c r="AS456" s="72"/>
    </row>
    <row r="457" spans="44:45" x14ac:dyDescent="0.25">
      <c r="AR457" s="72"/>
      <c r="AS457" s="72"/>
    </row>
    <row r="458" spans="44:45" x14ac:dyDescent="0.25">
      <c r="AR458" s="72"/>
      <c r="AS458" s="72"/>
    </row>
    <row r="459" spans="44:45" x14ac:dyDescent="0.25">
      <c r="AR459" s="72"/>
      <c r="AS459" s="72"/>
    </row>
    <row r="460" spans="44:45" x14ac:dyDescent="0.25">
      <c r="AR460" s="72"/>
      <c r="AS460" s="72"/>
    </row>
    <row r="461" spans="44:45" x14ac:dyDescent="0.25">
      <c r="AR461" s="72"/>
      <c r="AS461" s="72"/>
    </row>
    <row r="462" spans="44:45" x14ac:dyDescent="0.25">
      <c r="AR462" s="72"/>
      <c r="AS462" s="72"/>
    </row>
    <row r="463" spans="44:45" x14ac:dyDescent="0.25">
      <c r="AR463" s="72"/>
      <c r="AS463" s="72"/>
    </row>
    <row r="464" spans="44:45" x14ac:dyDescent="0.25">
      <c r="AR464" s="72"/>
      <c r="AS464" s="72"/>
    </row>
    <row r="465" spans="44:45" x14ac:dyDescent="0.25">
      <c r="AR465" s="72"/>
      <c r="AS465" s="72"/>
    </row>
    <row r="466" spans="44:45" x14ac:dyDescent="0.25">
      <c r="AR466" s="72"/>
      <c r="AS466" s="72"/>
    </row>
    <row r="467" spans="44:45" x14ac:dyDescent="0.25">
      <c r="AR467" s="72"/>
      <c r="AS467" s="72"/>
    </row>
    <row r="468" spans="44:45" x14ac:dyDescent="0.25">
      <c r="AR468" s="72"/>
      <c r="AS468" s="72"/>
    </row>
    <row r="469" spans="44:45" x14ac:dyDescent="0.25">
      <c r="AR469" s="72"/>
      <c r="AS469" s="72"/>
    </row>
    <row r="470" spans="44:45" x14ac:dyDescent="0.25">
      <c r="AR470" s="72"/>
      <c r="AS470" s="72"/>
    </row>
    <row r="471" spans="44:45" x14ac:dyDescent="0.25">
      <c r="AR471" s="72"/>
      <c r="AS471" s="72"/>
    </row>
    <row r="472" spans="44:45" x14ac:dyDescent="0.25">
      <c r="AR472" s="72"/>
      <c r="AS472" s="72"/>
    </row>
    <row r="473" spans="44:45" x14ac:dyDescent="0.25">
      <c r="AR473" s="72"/>
      <c r="AS473" s="72"/>
    </row>
    <row r="474" spans="44:45" x14ac:dyDescent="0.25">
      <c r="AR474" s="72"/>
      <c r="AS474" s="72"/>
    </row>
    <row r="475" spans="44:45" x14ac:dyDescent="0.25">
      <c r="AR475" s="72"/>
      <c r="AS475" s="72"/>
    </row>
    <row r="476" spans="44:45" x14ac:dyDescent="0.25">
      <c r="AR476" s="72"/>
      <c r="AS476" s="72"/>
    </row>
    <row r="477" spans="44:45" x14ac:dyDescent="0.25">
      <c r="AR477" s="72"/>
      <c r="AS477" s="72"/>
    </row>
    <row r="478" spans="44:45" x14ac:dyDescent="0.25">
      <c r="AR478" s="72"/>
      <c r="AS478" s="72"/>
    </row>
    <row r="479" spans="44:45" x14ac:dyDescent="0.25">
      <c r="AR479" s="72"/>
      <c r="AS479" s="72"/>
    </row>
    <row r="480" spans="44:45" x14ac:dyDescent="0.25">
      <c r="AR480" s="72"/>
      <c r="AS480" s="72"/>
    </row>
    <row r="481" spans="44:45" x14ac:dyDescent="0.25">
      <c r="AR481" s="72"/>
      <c r="AS481" s="72"/>
    </row>
    <row r="482" spans="44:45" x14ac:dyDescent="0.25">
      <c r="AR482" s="72"/>
      <c r="AS482" s="72"/>
    </row>
    <row r="483" spans="44:45" x14ac:dyDescent="0.25">
      <c r="AR483" s="72"/>
      <c r="AS483" s="72"/>
    </row>
    <row r="484" spans="44:45" x14ac:dyDescent="0.25">
      <c r="AR484" s="72"/>
      <c r="AS484" s="72"/>
    </row>
    <row r="485" spans="44:45" x14ac:dyDescent="0.25">
      <c r="AR485" s="72"/>
      <c r="AS485" s="72"/>
    </row>
    <row r="486" spans="44:45" x14ac:dyDescent="0.25">
      <c r="AR486" s="72"/>
      <c r="AS486" s="72"/>
    </row>
    <row r="487" spans="44:45" x14ac:dyDescent="0.25">
      <c r="AR487" s="72"/>
      <c r="AS487" s="72"/>
    </row>
    <row r="488" spans="44:45" x14ac:dyDescent="0.25">
      <c r="AR488" s="72"/>
      <c r="AS488" s="72"/>
    </row>
    <row r="489" spans="44:45" x14ac:dyDescent="0.25">
      <c r="AR489" s="72"/>
      <c r="AS489" s="72"/>
    </row>
    <row r="490" spans="44:45" x14ac:dyDescent="0.25">
      <c r="AR490" s="72"/>
      <c r="AS490" s="72"/>
    </row>
    <row r="491" spans="44:45" x14ac:dyDescent="0.25">
      <c r="AR491" s="72"/>
      <c r="AS491" s="72"/>
    </row>
    <row r="492" spans="44:45" x14ac:dyDescent="0.25">
      <c r="AR492" s="72"/>
      <c r="AS492" s="72"/>
    </row>
    <row r="493" spans="44:45" x14ac:dyDescent="0.25">
      <c r="AR493" s="72"/>
      <c r="AS493" s="72"/>
    </row>
    <row r="494" spans="44:45" x14ac:dyDescent="0.25">
      <c r="AR494" s="72"/>
      <c r="AS494" s="72"/>
    </row>
    <row r="495" spans="44:45" x14ac:dyDescent="0.25">
      <c r="AR495" s="72"/>
      <c r="AS495" s="72"/>
    </row>
    <row r="496" spans="44:45" x14ac:dyDescent="0.25">
      <c r="AR496" s="72"/>
      <c r="AS496" s="72"/>
    </row>
    <row r="497" spans="44:45" x14ac:dyDescent="0.25">
      <c r="AR497" s="72"/>
      <c r="AS497" s="72"/>
    </row>
  </sheetData>
  <sortState ref="AW1:AW255">
    <sortCondition ref="AW1"/>
  </sortState>
  <mergeCells count="1">
    <mergeCell ref="X1:AJ1"/>
  </mergeCells>
  <conditionalFormatting sqref="A2:P401">
    <cfRule type="expression" dxfId="3" priority="3" stopIfTrue="1">
      <formula>ISBLANK($B2)</formula>
    </cfRule>
    <cfRule type="expression" dxfId="2" priority="4">
      <formula>MOD(ROW(A2),2)=1</formula>
    </cfRule>
  </conditionalFormatting>
  <conditionalFormatting sqref="AU244:AU800">
    <cfRule type="expression" dxfId="1" priority="1" stopIfTrue="1">
      <formula>ISBLANK($B487)</formula>
    </cfRule>
    <cfRule type="expression" dxfId="0" priority="2">
      <formula>MOD(ROW(AU244),2)=1</formula>
    </cfRule>
  </conditionalFormatting>
  <pageMargins left="0.7" right="0.7" top="0.75" bottom="0.75" header="0.3" footer="0.3"/>
  <pageSetup paperSize="256" orientation="portrait" horizontalDpi="203" verticalDpi="203" r:id="rId1"/>
  <drawing r:id="rId2"/>
  <legacyDrawing r:id="rId3"/>
  <controls>
    <mc:AlternateContent xmlns:mc="http://schemas.openxmlformats.org/markup-compatibility/2006">
      <mc:Choice Requires="x14">
        <control shapeId="26627" r:id="rId4" name="CommandButton3">
          <controlPr defaultSize="0" autoLine="0" r:id="rId5">
            <anchor moveWithCells="1">
              <from>
                <xdr:col>18</xdr:col>
                <xdr:colOff>0</xdr:colOff>
                <xdr:row>3</xdr:row>
                <xdr:rowOff>19050</xdr:rowOff>
              </from>
              <to>
                <xdr:col>21</xdr:col>
                <xdr:colOff>590550</xdr:colOff>
                <xdr:row>6</xdr:row>
                <xdr:rowOff>76200</xdr:rowOff>
              </to>
            </anchor>
          </controlPr>
        </control>
      </mc:Choice>
      <mc:Fallback>
        <control shapeId="26627" r:id="rId4" name="CommandButton3"/>
      </mc:Fallback>
    </mc:AlternateContent>
    <mc:AlternateContent xmlns:mc="http://schemas.openxmlformats.org/markup-compatibility/2006">
      <mc:Choice Requires="x14">
        <control shapeId="26626" r:id="rId6" name="CommandButton2">
          <controlPr defaultSize="0" autoLine="0" r:id="rId7">
            <anchor moveWithCells="1">
              <from>
                <xdr:col>20</xdr:col>
                <xdr:colOff>285750</xdr:colOff>
                <xdr:row>0</xdr:row>
                <xdr:rowOff>76200</xdr:rowOff>
              </from>
              <to>
                <xdr:col>21</xdr:col>
                <xdr:colOff>647700</xdr:colOff>
                <xdr:row>1</xdr:row>
                <xdr:rowOff>47625</xdr:rowOff>
              </to>
            </anchor>
          </controlPr>
        </control>
      </mc:Choice>
      <mc:Fallback>
        <control shapeId="26626" r:id="rId6" name="CommandButton2"/>
      </mc:Fallback>
    </mc:AlternateContent>
    <mc:AlternateContent xmlns:mc="http://schemas.openxmlformats.org/markup-compatibility/2006">
      <mc:Choice Requires="x14">
        <control shapeId="26625" r:id="rId8" name="CommandButton1">
          <controlPr defaultSize="0" autoLine="0" r:id="rId9">
            <anchor moveWithCells="1">
              <from>
                <xdr:col>18</xdr:col>
                <xdr:colOff>19050</xdr:colOff>
                <xdr:row>0</xdr:row>
                <xdr:rowOff>85725</xdr:rowOff>
              </from>
              <to>
                <xdr:col>19</xdr:col>
                <xdr:colOff>381000</xdr:colOff>
                <xdr:row>1</xdr:row>
                <xdr:rowOff>57150</xdr:rowOff>
              </to>
            </anchor>
          </controlPr>
        </control>
      </mc:Choice>
      <mc:Fallback>
        <control shapeId="26625" r:id="rId8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2" tint="-0.249977111117893"/>
  </sheetPr>
  <dimension ref="A1:B57"/>
  <sheetViews>
    <sheetView workbookViewId="0"/>
  </sheetViews>
  <sheetFormatPr baseColWidth="10" defaultRowHeight="15" x14ac:dyDescent="0.25"/>
  <sheetData>
    <row r="1" spans="1:2" ht="15.75" thickBot="1" x14ac:dyDescent="0.3">
      <c r="A1" s="26">
        <v>1</v>
      </c>
      <c r="B1" s="27">
        <v>2</v>
      </c>
    </row>
    <row r="2" spans="1:2" ht="15.75" thickBot="1" x14ac:dyDescent="0.3">
      <c r="A2" s="28">
        <v>1704</v>
      </c>
      <c r="B2" s="22" t="s">
        <v>19</v>
      </c>
    </row>
    <row r="3" spans="1:2" ht="15.75" thickBot="1" x14ac:dyDescent="0.3">
      <c r="A3" s="29">
        <v>1706</v>
      </c>
      <c r="B3" s="21" t="s">
        <v>18</v>
      </c>
    </row>
    <row r="4" spans="1:2" ht="15.75" thickBot="1" x14ac:dyDescent="0.3">
      <c r="A4" s="30">
        <v>1706</v>
      </c>
      <c r="B4" s="21" t="s">
        <v>18</v>
      </c>
    </row>
    <row r="5" spans="1:2" ht="15.75" thickBot="1" x14ac:dyDescent="0.3">
      <c r="A5" s="31">
        <v>1714</v>
      </c>
      <c r="B5" s="22" t="s">
        <v>19</v>
      </c>
    </row>
    <row r="6" spans="1:2" ht="15.75" thickBot="1" x14ac:dyDescent="0.3">
      <c r="A6" s="31">
        <v>1716</v>
      </c>
      <c r="B6" s="20" t="s">
        <v>17</v>
      </c>
    </row>
    <row r="7" spans="1:2" ht="15.75" thickBot="1" x14ac:dyDescent="0.3">
      <c r="A7" s="30">
        <v>1719</v>
      </c>
      <c r="B7" s="19" t="s">
        <v>16</v>
      </c>
    </row>
    <row r="8" spans="1:2" ht="15.75" thickBot="1" x14ac:dyDescent="0.3">
      <c r="A8" s="30">
        <v>1723</v>
      </c>
      <c r="B8" s="19" t="s">
        <v>16</v>
      </c>
    </row>
    <row r="9" spans="1:2" ht="15.75" thickBot="1" x14ac:dyDescent="0.3">
      <c r="A9" s="31">
        <v>1727</v>
      </c>
      <c r="B9" s="14" t="s">
        <v>15</v>
      </c>
    </row>
    <row r="10" spans="1:2" ht="15.75" thickBot="1" x14ac:dyDescent="0.3">
      <c r="A10" s="31">
        <v>1733</v>
      </c>
      <c r="B10" s="21" t="s">
        <v>18</v>
      </c>
    </row>
    <row r="11" spans="1:2" ht="15.75" thickBot="1" x14ac:dyDescent="0.3">
      <c r="A11" s="31">
        <v>1737</v>
      </c>
      <c r="B11" s="24" t="s">
        <v>14</v>
      </c>
    </row>
    <row r="12" spans="1:2" ht="15.75" thickBot="1" x14ac:dyDescent="0.3">
      <c r="A12" s="31">
        <v>1737</v>
      </c>
      <c r="B12" s="24" t="s">
        <v>14</v>
      </c>
    </row>
    <row r="13" spans="1:2" ht="15.75" thickBot="1" x14ac:dyDescent="0.3">
      <c r="A13" s="30">
        <v>1745</v>
      </c>
      <c r="B13" s="19" t="s">
        <v>16</v>
      </c>
    </row>
    <row r="14" spans="1:2" ht="15.75" thickBot="1" x14ac:dyDescent="0.3">
      <c r="A14" s="32">
        <v>1745</v>
      </c>
      <c r="B14" s="19" t="s">
        <v>16</v>
      </c>
    </row>
    <row r="15" spans="1:2" ht="15.75" thickBot="1" x14ac:dyDescent="0.3">
      <c r="A15" s="33">
        <v>1747</v>
      </c>
      <c r="B15" s="16" t="s">
        <v>17</v>
      </c>
    </row>
    <row r="16" spans="1:2" ht="15.75" thickBot="1" x14ac:dyDescent="0.3">
      <c r="A16" s="31">
        <v>1753</v>
      </c>
      <c r="B16" s="16" t="s">
        <v>17</v>
      </c>
    </row>
    <row r="17" spans="1:2" ht="15.75" thickBot="1" x14ac:dyDescent="0.3">
      <c r="A17" s="31">
        <v>1753</v>
      </c>
      <c r="B17" s="16" t="s">
        <v>17</v>
      </c>
    </row>
    <row r="18" spans="1:2" ht="15.75" thickBot="1" x14ac:dyDescent="0.3">
      <c r="A18" s="31">
        <v>1756</v>
      </c>
      <c r="B18" s="18" t="s">
        <v>19</v>
      </c>
    </row>
    <row r="19" spans="1:2" ht="15.75" thickBot="1" x14ac:dyDescent="0.3">
      <c r="A19" s="31">
        <v>1756</v>
      </c>
      <c r="B19" s="18" t="s">
        <v>19</v>
      </c>
    </row>
    <row r="20" spans="1:2" ht="15.75" thickBot="1" x14ac:dyDescent="0.3">
      <c r="A20" s="31">
        <v>1757</v>
      </c>
      <c r="B20" s="13" t="s">
        <v>15</v>
      </c>
    </row>
    <row r="21" spans="1:2" ht="15.75" thickBot="1" x14ac:dyDescent="0.3">
      <c r="A21" s="30">
        <v>1759</v>
      </c>
      <c r="B21" s="17" t="s">
        <v>18</v>
      </c>
    </row>
    <row r="22" spans="1:2" ht="15.75" thickBot="1" x14ac:dyDescent="0.3">
      <c r="A22" s="31">
        <v>1764</v>
      </c>
      <c r="B22" s="16" t="s">
        <v>17</v>
      </c>
    </row>
    <row r="23" spans="1:2" ht="15.75" thickBot="1" x14ac:dyDescent="0.3">
      <c r="A23" s="28">
        <v>1765</v>
      </c>
      <c r="B23" s="22" t="s">
        <v>19</v>
      </c>
    </row>
    <row r="24" spans="1:2" ht="15.75" thickBot="1" x14ac:dyDescent="0.3">
      <c r="A24" s="29">
        <v>1767</v>
      </c>
      <c r="B24" s="15" t="s">
        <v>16</v>
      </c>
    </row>
    <row r="25" spans="1:2" ht="15.75" thickBot="1" x14ac:dyDescent="0.3">
      <c r="A25" s="31">
        <v>1768</v>
      </c>
      <c r="B25" s="13" t="s">
        <v>15</v>
      </c>
    </row>
    <row r="26" spans="1:2" ht="15.75" thickBot="1" x14ac:dyDescent="0.3">
      <c r="A26" s="30">
        <v>1773</v>
      </c>
      <c r="B26" s="15" t="s">
        <v>16</v>
      </c>
    </row>
    <row r="27" spans="1:2" ht="15.75" thickBot="1" x14ac:dyDescent="0.3">
      <c r="A27" s="31">
        <v>1777</v>
      </c>
      <c r="B27" s="13" t="s">
        <v>15</v>
      </c>
    </row>
    <row r="28" spans="1:2" ht="15.75" thickBot="1" x14ac:dyDescent="0.3">
      <c r="A28" s="31">
        <v>1778</v>
      </c>
      <c r="B28" s="13" t="s">
        <v>15</v>
      </c>
    </row>
    <row r="29" spans="1:2" ht="15.75" thickBot="1" x14ac:dyDescent="0.3">
      <c r="A29" s="31">
        <v>1783</v>
      </c>
      <c r="B29" s="23" t="s">
        <v>14</v>
      </c>
    </row>
    <row r="30" spans="1:2" ht="15.75" thickBot="1" x14ac:dyDescent="0.3">
      <c r="A30" s="31">
        <v>1785</v>
      </c>
      <c r="B30" s="16" t="s">
        <v>17</v>
      </c>
    </row>
    <row r="31" spans="1:2" ht="15.75" thickBot="1" x14ac:dyDescent="0.3">
      <c r="A31" s="31">
        <v>1791</v>
      </c>
      <c r="B31" s="23" t="s">
        <v>14</v>
      </c>
    </row>
    <row r="32" spans="1:2" ht="15.75" thickBot="1" x14ac:dyDescent="0.3">
      <c r="A32" s="31">
        <v>1792</v>
      </c>
      <c r="B32" s="18" t="s">
        <v>19</v>
      </c>
    </row>
    <row r="33" spans="1:2" ht="15.75" thickBot="1" x14ac:dyDescent="0.3">
      <c r="A33" s="31">
        <v>1795</v>
      </c>
      <c r="B33" s="13" t="s">
        <v>15</v>
      </c>
    </row>
    <row r="34" spans="1:2" ht="15.75" thickBot="1" x14ac:dyDescent="0.3">
      <c r="A34" s="31">
        <v>1797</v>
      </c>
      <c r="B34" s="23" t="s">
        <v>14</v>
      </c>
    </row>
    <row r="35" spans="1:2" ht="15.75" thickBot="1" x14ac:dyDescent="0.3">
      <c r="A35" s="31">
        <v>1900</v>
      </c>
      <c r="B35" s="16" t="s">
        <v>17</v>
      </c>
    </row>
    <row r="36" spans="1:2" ht="15.75" thickBot="1" x14ac:dyDescent="0.3">
      <c r="A36" s="31">
        <v>1901</v>
      </c>
      <c r="B36" s="17" t="s">
        <v>18</v>
      </c>
    </row>
    <row r="37" spans="1:2" ht="15.75" thickBot="1" x14ac:dyDescent="0.3">
      <c r="A37" s="31">
        <v>1902</v>
      </c>
      <c r="B37" s="17" t="s">
        <v>18</v>
      </c>
    </row>
    <row r="38" spans="1:2" ht="15.75" thickBot="1" x14ac:dyDescent="0.3">
      <c r="A38" s="31">
        <v>1903</v>
      </c>
      <c r="B38" s="17" t="s">
        <v>18</v>
      </c>
    </row>
    <row r="39" spans="1:2" ht="15.75" thickBot="1" x14ac:dyDescent="0.3">
      <c r="A39" s="31">
        <v>1904</v>
      </c>
      <c r="B39" s="23" t="s">
        <v>14</v>
      </c>
    </row>
    <row r="40" spans="1:2" ht="15.75" thickBot="1" x14ac:dyDescent="0.3">
      <c r="A40" s="31">
        <v>1904</v>
      </c>
      <c r="B40" s="23" t="s">
        <v>14</v>
      </c>
    </row>
    <row r="41" spans="1:2" ht="15.75" thickBot="1" x14ac:dyDescent="0.3">
      <c r="A41" s="31">
        <v>1907</v>
      </c>
      <c r="B41" s="13" t="s">
        <v>15</v>
      </c>
    </row>
    <row r="42" spans="1:2" ht="15.75" thickBot="1" x14ac:dyDescent="0.3">
      <c r="A42" s="31">
        <v>1911</v>
      </c>
      <c r="B42" s="13" t="s">
        <v>15</v>
      </c>
    </row>
    <row r="43" spans="1:2" ht="15.75" thickBot="1" x14ac:dyDescent="0.3">
      <c r="A43" s="31">
        <v>1912</v>
      </c>
      <c r="B43" s="23" t="s">
        <v>14</v>
      </c>
    </row>
    <row r="44" spans="1:2" ht="15.75" thickBot="1" x14ac:dyDescent="0.3">
      <c r="A44" s="30">
        <v>1914</v>
      </c>
      <c r="B44" s="17" t="s">
        <v>18</v>
      </c>
    </row>
    <row r="45" spans="1:2" ht="15.75" thickBot="1" x14ac:dyDescent="0.3">
      <c r="A45" s="31">
        <v>1915</v>
      </c>
      <c r="B45" s="23" t="s">
        <v>14</v>
      </c>
    </row>
    <row r="46" spans="1:2" ht="15.75" thickBot="1" x14ac:dyDescent="0.3">
      <c r="A46" s="30">
        <v>1919</v>
      </c>
      <c r="B46" s="17" t="s">
        <v>18</v>
      </c>
    </row>
    <row r="47" spans="1:2" ht="15.75" thickBot="1" x14ac:dyDescent="0.3">
      <c r="A47" s="31">
        <v>1920</v>
      </c>
      <c r="B47" s="23" t="s">
        <v>14</v>
      </c>
    </row>
    <row r="48" spans="1:2" ht="15.75" thickBot="1" x14ac:dyDescent="0.3">
      <c r="A48" s="31">
        <v>1922</v>
      </c>
      <c r="B48" s="18" t="s">
        <v>19</v>
      </c>
    </row>
    <row r="49" spans="1:2" ht="15.75" thickBot="1" x14ac:dyDescent="0.3">
      <c r="A49" s="31">
        <v>1934</v>
      </c>
      <c r="B49" s="23" t="s">
        <v>14</v>
      </c>
    </row>
    <row r="50" spans="1:2" ht="15.75" thickBot="1" x14ac:dyDescent="0.3">
      <c r="A50" s="31">
        <v>1934</v>
      </c>
      <c r="B50" s="24" t="s">
        <v>14</v>
      </c>
    </row>
    <row r="51" spans="1:2" ht="15.75" thickBot="1" x14ac:dyDescent="0.3">
      <c r="A51" s="33">
        <v>1935</v>
      </c>
      <c r="B51" s="25" t="s">
        <v>13</v>
      </c>
    </row>
    <row r="52" spans="1:2" ht="15.75" thickBot="1" x14ac:dyDescent="0.3">
      <c r="A52" s="29">
        <v>1936</v>
      </c>
      <c r="B52" s="15" t="s">
        <v>16</v>
      </c>
    </row>
    <row r="53" spans="1:2" ht="15.75" thickBot="1" x14ac:dyDescent="0.3">
      <c r="A53" s="30">
        <v>1940</v>
      </c>
      <c r="B53" s="15" t="s">
        <v>16</v>
      </c>
    </row>
    <row r="54" spans="1:2" ht="15.75" thickBot="1" x14ac:dyDescent="0.3">
      <c r="A54" s="31">
        <v>1943</v>
      </c>
      <c r="B54" s="17" t="s">
        <v>18</v>
      </c>
    </row>
    <row r="55" spans="1:2" ht="16.5" customHeight="1" thickBot="1" x14ac:dyDescent="0.3">
      <c r="A55" s="31">
        <v>1943</v>
      </c>
      <c r="B55" s="17" t="s">
        <v>18</v>
      </c>
    </row>
    <row r="56" spans="1:2" ht="15.75" thickBot="1" x14ac:dyDescent="0.3">
      <c r="A56" s="31">
        <v>1944</v>
      </c>
      <c r="B56" s="16" t="s">
        <v>17</v>
      </c>
    </row>
    <row r="57" spans="1:2" ht="15.75" thickBot="1" x14ac:dyDescent="0.3">
      <c r="A57" s="28">
        <v>1951</v>
      </c>
      <c r="B57" s="14" t="s">
        <v>15</v>
      </c>
    </row>
  </sheetData>
  <autoFilter ref="A1:B57">
    <sortState ref="A2:B57">
      <sortCondition ref="A1:A57"/>
    </sortState>
  </autoFilter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F0"/>
  </sheetPr>
  <dimension ref="A1:H28"/>
  <sheetViews>
    <sheetView workbookViewId="0">
      <selection activeCell="X1" sqref="X1:AK106"/>
    </sheetView>
  </sheetViews>
  <sheetFormatPr baseColWidth="10" defaultRowHeight="15" x14ac:dyDescent="0.25"/>
  <sheetData>
    <row r="1" spans="1:8" ht="15.75" x14ac:dyDescent="0.25">
      <c r="A1" s="12"/>
      <c r="B1" s="12" t="s">
        <v>13</v>
      </c>
      <c r="C1" s="12" t="s">
        <v>14</v>
      </c>
      <c r="D1" s="12" t="s">
        <v>15</v>
      </c>
      <c r="E1" s="12" t="s">
        <v>16</v>
      </c>
      <c r="F1" s="12" t="s">
        <v>17</v>
      </c>
      <c r="G1" s="12" t="s">
        <v>18</v>
      </c>
      <c r="H1" s="12" t="s">
        <v>19</v>
      </c>
    </row>
    <row r="2" spans="1:8" ht="15.75" x14ac:dyDescent="0.25">
      <c r="A2" s="12" t="s">
        <v>13</v>
      </c>
      <c r="B2" s="11">
        <v>0</v>
      </c>
      <c r="C2" s="2">
        <v>1</v>
      </c>
      <c r="D2" s="2">
        <v>2</v>
      </c>
      <c r="E2" s="2">
        <v>3</v>
      </c>
      <c r="F2" s="2">
        <v>4</v>
      </c>
      <c r="G2" s="2">
        <v>5</v>
      </c>
      <c r="H2" s="2">
        <v>6</v>
      </c>
    </row>
    <row r="3" spans="1:8" ht="15.75" x14ac:dyDescent="0.25">
      <c r="A3" s="12" t="s">
        <v>14</v>
      </c>
      <c r="B3" s="2">
        <v>1</v>
      </c>
      <c r="C3" s="11">
        <v>0</v>
      </c>
      <c r="D3" s="2">
        <v>1</v>
      </c>
      <c r="E3" s="2">
        <v>2</v>
      </c>
      <c r="F3" s="2">
        <v>3</v>
      </c>
      <c r="G3" s="2">
        <v>4</v>
      </c>
      <c r="H3" s="2">
        <v>5</v>
      </c>
    </row>
    <row r="4" spans="1:8" ht="15.75" x14ac:dyDescent="0.25">
      <c r="A4" s="12" t="s">
        <v>15</v>
      </c>
      <c r="B4" s="2">
        <v>2</v>
      </c>
      <c r="C4" s="2">
        <v>1</v>
      </c>
      <c r="D4" s="11">
        <v>0</v>
      </c>
      <c r="E4" s="2">
        <v>1</v>
      </c>
      <c r="F4" s="2">
        <v>2</v>
      </c>
      <c r="G4" s="2">
        <v>3</v>
      </c>
      <c r="H4" s="2">
        <v>4</v>
      </c>
    </row>
    <row r="5" spans="1:8" ht="15.75" x14ac:dyDescent="0.25">
      <c r="A5" s="12" t="s">
        <v>16</v>
      </c>
      <c r="B5" s="2">
        <v>3</v>
      </c>
      <c r="C5" s="2">
        <v>2</v>
      </c>
      <c r="D5" s="2">
        <v>1</v>
      </c>
      <c r="E5" s="11">
        <v>0</v>
      </c>
      <c r="F5" s="2">
        <v>1</v>
      </c>
      <c r="G5" s="2">
        <v>2</v>
      </c>
      <c r="H5" s="2">
        <v>3</v>
      </c>
    </row>
    <row r="6" spans="1:8" ht="15.75" x14ac:dyDescent="0.25">
      <c r="A6" s="12" t="s">
        <v>17</v>
      </c>
      <c r="B6" s="2">
        <v>4</v>
      </c>
      <c r="C6" s="2">
        <v>3</v>
      </c>
      <c r="D6" s="2">
        <v>2</v>
      </c>
      <c r="E6" s="2">
        <v>1</v>
      </c>
      <c r="F6" s="11">
        <v>0</v>
      </c>
      <c r="G6" s="2">
        <v>1</v>
      </c>
      <c r="H6" s="2">
        <v>2</v>
      </c>
    </row>
    <row r="7" spans="1:8" ht="15.75" x14ac:dyDescent="0.25">
      <c r="A7" s="12" t="s">
        <v>18</v>
      </c>
      <c r="B7" s="2">
        <v>5</v>
      </c>
      <c r="C7" s="2">
        <v>4</v>
      </c>
      <c r="D7" s="2">
        <v>3</v>
      </c>
      <c r="E7" s="2">
        <v>2</v>
      </c>
      <c r="F7" s="2">
        <v>1</v>
      </c>
      <c r="G7" s="11">
        <v>0</v>
      </c>
      <c r="H7" s="2">
        <v>1</v>
      </c>
    </row>
    <row r="8" spans="1:8" ht="15.75" x14ac:dyDescent="0.25">
      <c r="A8" s="12" t="s">
        <v>19</v>
      </c>
      <c r="B8" s="2">
        <v>6</v>
      </c>
      <c r="C8" s="2">
        <v>5</v>
      </c>
      <c r="D8" s="2">
        <v>4</v>
      </c>
      <c r="E8" s="2">
        <v>3</v>
      </c>
      <c r="F8" s="2">
        <v>2</v>
      </c>
      <c r="G8" s="2">
        <v>1</v>
      </c>
      <c r="H8" s="11">
        <v>0</v>
      </c>
    </row>
    <row r="11" spans="1:8" ht="15.75" x14ac:dyDescent="0.25">
      <c r="A11" s="12"/>
      <c r="B11" s="12" t="s">
        <v>13</v>
      </c>
      <c r="C11" s="12" t="s">
        <v>14</v>
      </c>
      <c r="D11" s="12" t="s">
        <v>15</v>
      </c>
      <c r="E11" s="12" t="s">
        <v>16</v>
      </c>
      <c r="F11" s="12" t="s">
        <v>17</v>
      </c>
      <c r="G11" s="12" t="s">
        <v>18</v>
      </c>
      <c r="H11" s="12" t="s">
        <v>19</v>
      </c>
    </row>
    <row r="12" spans="1:8" ht="15.75" x14ac:dyDescent="0.25">
      <c r="A12" s="12" t="s">
        <v>13</v>
      </c>
      <c r="B12" s="2">
        <f>B2*paramètres!$C$8+(SUM(paramètres!$C$6:$C$7)*(1+paramètres!$C$4+paramètres!$C$5))</f>
        <v>47.5</v>
      </c>
      <c r="C12" s="2">
        <f>C2*paramètres!$C$8+(SUM(paramètres!$C$6:$C$7)*(1+paramètres!$C$4+paramètres!$C$5))</f>
        <v>62.5</v>
      </c>
      <c r="D12" s="2">
        <f>D2*paramètres!$C$8+(SUM(paramètres!$C$6:$C$7)*(1+paramètres!$C$4+paramètres!$C$5))</f>
        <v>77.5</v>
      </c>
      <c r="E12" s="2">
        <f>E2*paramètres!$C$8+(SUM(paramètres!$C$6:$C$7)*(1+paramètres!$C$4+paramètres!$C$5))</f>
        <v>92.5</v>
      </c>
      <c r="F12" s="2">
        <f>F2*paramètres!$C$8+(SUM(paramètres!$C$6:$C$7)*(1+paramètres!$C$4+paramètres!$C$5))</f>
        <v>107.5</v>
      </c>
      <c r="G12" s="2">
        <f>G2*paramètres!$C$8+(SUM(paramètres!$C$6:$C$7)*(1+paramètres!$C$4+paramètres!$C$5))</f>
        <v>122.5</v>
      </c>
      <c r="H12" s="2">
        <f>H2*paramètres!$C$8+(SUM(paramètres!$C$6:$C$7)*(1+paramètres!$C$4+paramètres!$C$5))</f>
        <v>137.5</v>
      </c>
    </row>
    <row r="13" spans="1:8" ht="15.75" x14ac:dyDescent="0.25">
      <c r="A13" s="12" t="s">
        <v>14</v>
      </c>
      <c r="B13" s="2">
        <f>B3*paramètres!$C$8+(SUM(paramètres!$C$6:$C$7)*(1+paramètres!$C$4+paramètres!$C$5))</f>
        <v>62.5</v>
      </c>
      <c r="C13" s="2">
        <f>C3*paramètres!$C$8+(SUM(paramètres!$C$6:$C$7)*(1+paramètres!$C$4+paramètres!$C$5))</f>
        <v>47.5</v>
      </c>
      <c r="D13" s="2">
        <f>D3*paramètres!$C$8+(SUM(paramètres!$C$6:$C$7)*(1+paramètres!$C$4+paramètres!$C$5))</f>
        <v>62.5</v>
      </c>
      <c r="E13" s="2">
        <f>E3*paramètres!$C$8+(SUM(paramètres!$C$6:$C$7)*(1+paramètres!$C$4+paramètres!$C$5))</f>
        <v>77.5</v>
      </c>
      <c r="F13" s="2">
        <f>F3*paramètres!$C$8+(SUM(paramètres!$C$6:$C$7)*(1+paramètres!$C$4+paramètres!$C$5))</f>
        <v>92.5</v>
      </c>
      <c r="G13" s="2">
        <f>G3*paramètres!$C$8+(SUM(paramètres!$C$6:$C$7)*(1+paramètres!$C$4+paramètres!$C$5))</f>
        <v>107.5</v>
      </c>
      <c r="H13" s="2">
        <f>H3*paramètres!$C$8+(SUM(paramètres!$C$6:$C$7)*(1+paramètres!$C$4+paramètres!$C$5))</f>
        <v>122.5</v>
      </c>
    </row>
    <row r="14" spans="1:8" ht="15.75" x14ac:dyDescent="0.25">
      <c r="A14" s="12" t="s">
        <v>15</v>
      </c>
      <c r="B14" s="2">
        <f>B4*paramètres!$C$8+(SUM(paramètres!$C$6:$C$7)*(1+paramètres!$C$4+paramètres!$C$5))</f>
        <v>77.5</v>
      </c>
      <c r="C14" s="2">
        <f>C4*paramètres!$C$8+(SUM(paramètres!$C$6:$C$7)*(1+paramètres!$C$4+paramètres!$C$5))</f>
        <v>62.5</v>
      </c>
      <c r="D14" s="2">
        <f>D4*paramètres!$C$8+(SUM(paramètres!$C$6:$C$7)*(1+paramètres!$C$4+paramètres!$C$5))</f>
        <v>47.5</v>
      </c>
      <c r="E14" s="2">
        <f>E4*paramètres!$C$8+(SUM(paramètres!$C$6:$C$7)*(1+paramètres!$C$4+paramètres!$C$5))</f>
        <v>62.5</v>
      </c>
      <c r="F14" s="2">
        <f>F4*paramètres!$C$8+(SUM(paramètres!$C$6:$C$7)*(1+paramètres!$C$4+paramètres!$C$5))</f>
        <v>77.5</v>
      </c>
      <c r="G14" s="2">
        <f>G4*paramètres!$C$8+(SUM(paramètres!$C$6:$C$7)*(1+paramètres!$C$4+paramètres!$C$5))</f>
        <v>92.5</v>
      </c>
      <c r="H14" s="2">
        <f>H4*paramètres!$C$8+(SUM(paramètres!$C$6:$C$7)*(1+paramètres!$C$4+paramètres!$C$5))</f>
        <v>107.5</v>
      </c>
    </row>
    <row r="15" spans="1:8" ht="15.75" x14ac:dyDescent="0.25">
      <c r="A15" s="12" t="s">
        <v>16</v>
      </c>
      <c r="B15" s="2">
        <f>B5*paramètres!$C$8+(SUM(paramètres!$C$6:$C$7)*(1+paramètres!$C$4+paramètres!$C$5))</f>
        <v>92.5</v>
      </c>
      <c r="C15" s="2">
        <f>C5*paramètres!$C$8+(SUM(paramètres!$C$6:$C$7)*(1+paramètres!$C$4+paramètres!$C$5))</f>
        <v>77.5</v>
      </c>
      <c r="D15" s="2">
        <f>D5*paramètres!$C$8+(SUM(paramètres!$C$6:$C$7)*(1+paramètres!$C$4+paramètres!$C$5))</f>
        <v>62.5</v>
      </c>
      <c r="E15" s="2">
        <f>E5*paramètres!$C$8+(SUM(paramètres!$C$6:$C$7)*(1+paramètres!$C$4+paramètres!$C$5))</f>
        <v>47.5</v>
      </c>
      <c r="F15" s="2">
        <f>F5*paramètres!$C$8+(SUM(paramètres!$C$6:$C$7)*(1+paramètres!$C$4+paramètres!$C$5))</f>
        <v>62.5</v>
      </c>
      <c r="G15" s="2">
        <f>G5*paramètres!$C$8+(SUM(paramètres!$C$6:$C$7)*(1+paramètres!$C$4+paramètres!$C$5))</f>
        <v>77.5</v>
      </c>
      <c r="H15" s="2">
        <f>H5*paramètres!$C$8+(SUM(paramètres!$C$6:$C$7)*(1+paramètres!$C$4+paramètres!$C$5))</f>
        <v>92.5</v>
      </c>
    </row>
    <row r="16" spans="1:8" ht="15.75" x14ac:dyDescent="0.25">
      <c r="A16" s="12" t="s">
        <v>17</v>
      </c>
      <c r="B16" s="2">
        <f>B6*paramètres!$C$8+(SUM(paramètres!$C$6:$C$7)*(1+paramètres!$C$4+paramètres!$C$5))</f>
        <v>107.5</v>
      </c>
      <c r="C16" s="2">
        <f>C6*paramètres!$C$8+(SUM(paramètres!$C$6:$C$7)*(1+paramètres!$C$4+paramètres!$C$5))</f>
        <v>92.5</v>
      </c>
      <c r="D16" s="2">
        <f>D6*paramètres!$C$8+(SUM(paramètres!$C$6:$C$7)*(1+paramètres!$C$4+paramètres!$C$5))</f>
        <v>77.5</v>
      </c>
      <c r="E16" s="2">
        <f>E6*paramètres!$C$8+(SUM(paramètres!$C$6:$C$7)*(1+paramètres!$C$4+paramètres!$C$5))</f>
        <v>62.5</v>
      </c>
      <c r="F16" s="2">
        <f>F6*paramètres!$C$8+(SUM(paramètres!$C$6:$C$7)*(1+paramètres!$C$4+paramètres!$C$5))</f>
        <v>47.5</v>
      </c>
      <c r="G16" s="2">
        <f>G6*paramètres!$C$8+(SUM(paramètres!$C$6:$C$7)*(1+paramètres!$C$4+paramètres!$C$5))</f>
        <v>62.5</v>
      </c>
      <c r="H16" s="2">
        <f>H6*paramètres!$C$8+(SUM(paramètres!$C$6:$C$7)*(1+paramètres!$C$4+paramètres!$C$5))</f>
        <v>77.5</v>
      </c>
    </row>
    <row r="17" spans="1:8" ht="15.75" x14ac:dyDescent="0.25">
      <c r="A17" s="12" t="s">
        <v>18</v>
      </c>
      <c r="B17" s="2">
        <f>B7*paramètres!$C$8+(SUM(paramètres!$C$6:$C$7)*(1+paramètres!$C$4+paramètres!$C$5))</f>
        <v>122.5</v>
      </c>
      <c r="C17" s="2">
        <f>C7*paramètres!$C$8+(SUM(paramètres!$C$6:$C$7)*(1+paramètres!$C$4+paramètres!$C$5))</f>
        <v>107.5</v>
      </c>
      <c r="D17" s="2">
        <f>D7*paramètres!$C$8+(SUM(paramètres!$C$6:$C$7)*(1+paramètres!$C$4+paramètres!$C$5))</f>
        <v>92.5</v>
      </c>
      <c r="E17" s="2">
        <f>E7*paramètres!$C$8+(SUM(paramètres!$C$6:$C$7)*(1+paramètres!$C$4+paramètres!$C$5))</f>
        <v>77.5</v>
      </c>
      <c r="F17" s="2">
        <f>F7*paramètres!$C$8+(SUM(paramètres!$C$6:$C$7)*(1+paramètres!$C$4+paramètres!$C$5))</f>
        <v>62.5</v>
      </c>
      <c r="G17" s="2">
        <f>G7*paramètres!$C$8+(SUM(paramètres!$C$6:$C$7)*(1+paramètres!$C$4+paramètres!$C$5))</f>
        <v>47.5</v>
      </c>
      <c r="H17" s="2">
        <f>H7*paramètres!$C$8+(SUM(paramètres!$C$6:$C$7)*(1+paramètres!$C$4+paramètres!$C$5))</f>
        <v>62.5</v>
      </c>
    </row>
    <row r="18" spans="1:8" ht="15.75" x14ac:dyDescent="0.25">
      <c r="A18" s="12" t="s">
        <v>19</v>
      </c>
      <c r="B18" s="2">
        <f>B8*paramètres!$C$8+(SUM(paramètres!$C$6:$C$7)*(1+paramètres!$C$4+paramètres!$C$5))</f>
        <v>137.5</v>
      </c>
      <c r="C18" s="2">
        <f>C8*paramètres!$C$8+(SUM(paramètres!$C$6:$C$7)*(1+paramètres!$C$4+paramètres!$C$5))</f>
        <v>122.5</v>
      </c>
      <c r="D18" s="2">
        <f>D8*paramètres!$C$8+(SUM(paramètres!$C$6:$C$7)*(1+paramètres!$C$4+paramètres!$C$5))</f>
        <v>107.5</v>
      </c>
      <c r="E18" s="2">
        <f>E8*paramètres!$C$8+(SUM(paramètres!$C$6:$C$7)*(1+paramètres!$C$4+paramètres!$C$5))</f>
        <v>92.5</v>
      </c>
      <c r="F18" s="2">
        <f>F8*paramètres!$C$8+(SUM(paramètres!$C$6:$C$7)*(1+paramètres!$C$4+paramètres!$C$5))</f>
        <v>77.5</v>
      </c>
      <c r="G18" s="2">
        <f>G8*paramètres!$C$8+(SUM(paramètres!$C$6:$C$7)*(1+paramètres!$C$4+paramètres!$C$5))</f>
        <v>62.5</v>
      </c>
      <c r="H18" s="2">
        <f>H8*paramètres!$C$8+(SUM(paramètres!$C$6:$C$7)*(1+paramètres!$C$4+paramètres!$C$5))</f>
        <v>47.5</v>
      </c>
    </row>
    <row r="21" spans="1:8" ht="15.75" x14ac:dyDescent="0.25">
      <c r="A21" s="2"/>
      <c r="B21" s="12" t="s">
        <v>13</v>
      </c>
      <c r="C21" s="12" t="s">
        <v>14</v>
      </c>
      <c r="D21" s="12" t="s">
        <v>15</v>
      </c>
      <c r="E21" s="12" t="s">
        <v>16</v>
      </c>
      <c r="F21" s="12" t="s">
        <v>17</v>
      </c>
      <c r="G21" s="12" t="s">
        <v>18</v>
      </c>
      <c r="H21" s="12" t="s">
        <v>19</v>
      </c>
    </row>
    <row r="22" spans="1:8" ht="15.75" x14ac:dyDescent="0.25">
      <c r="A22" s="12" t="s">
        <v>13</v>
      </c>
      <c r="B22" s="2">
        <f>B2*paramètres!$C$8</f>
        <v>0</v>
      </c>
      <c r="C22" s="2">
        <f>C2*paramètres!$C$8</f>
        <v>15</v>
      </c>
      <c r="D22" s="2">
        <f>D2*paramètres!$C$8</f>
        <v>30</v>
      </c>
      <c r="E22" s="2">
        <f>E2*paramètres!$C$8</f>
        <v>45</v>
      </c>
      <c r="F22" s="2">
        <f>F2*paramètres!$C$8</f>
        <v>60</v>
      </c>
      <c r="G22" s="2">
        <f>G2*paramètres!$C$8</f>
        <v>75</v>
      </c>
      <c r="H22" s="2">
        <f>H2*paramètres!$C$8</f>
        <v>90</v>
      </c>
    </row>
    <row r="23" spans="1:8" ht="15.75" x14ac:dyDescent="0.25">
      <c r="A23" s="12" t="s">
        <v>14</v>
      </c>
      <c r="B23" s="2">
        <f>B3*paramètres!$C$8</f>
        <v>15</v>
      </c>
      <c r="C23" s="2">
        <f>C3*paramètres!$C$8</f>
        <v>0</v>
      </c>
      <c r="D23" s="2">
        <f>D3*paramètres!$C$8</f>
        <v>15</v>
      </c>
      <c r="E23" s="2">
        <f>E3*paramètres!$C$8</f>
        <v>30</v>
      </c>
      <c r="F23" s="2">
        <f>F3*paramètres!$C$8</f>
        <v>45</v>
      </c>
      <c r="G23" s="2">
        <f>G3*paramètres!$C$8</f>
        <v>60</v>
      </c>
      <c r="H23" s="2">
        <f>H3*paramètres!$C$8</f>
        <v>75</v>
      </c>
    </row>
    <row r="24" spans="1:8" ht="15.75" x14ac:dyDescent="0.25">
      <c r="A24" s="12" t="s">
        <v>15</v>
      </c>
      <c r="B24" s="2">
        <f>B4*paramètres!$C$8</f>
        <v>30</v>
      </c>
      <c r="C24" s="2">
        <f>C4*paramètres!$C$8</f>
        <v>15</v>
      </c>
      <c r="D24" s="2">
        <f>D4*paramètres!$C$8</f>
        <v>0</v>
      </c>
      <c r="E24" s="2">
        <f>E4*paramètres!$C$8</f>
        <v>15</v>
      </c>
      <c r="F24" s="2">
        <f>F4*paramètres!$C$8</f>
        <v>30</v>
      </c>
      <c r="G24" s="2">
        <f>G4*paramètres!$C$8</f>
        <v>45</v>
      </c>
      <c r="H24" s="2">
        <f>H4*paramètres!$C$8</f>
        <v>60</v>
      </c>
    </row>
    <row r="25" spans="1:8" ht="15.75" x14ac:dyDescent="0.25">
      <c r="A25" s="12" t="s">
        <v>16</v>
      </c>
      <c r="B25" s="2">
        <f>B5*paramètres!$C$8</f>
        <v>45</v>
      </c>
      <c r="C25" s="2">
        <f>C5*paramètres!$C$8</f>
        <v>30</v>
      </c>
      <c r="D25" s="2">
        <f>D5*paramètres!$C$8</f>
        <v>15</v>
      </c>
      <c r="E25" s="2">
        <f>E5*paramètres!$C$8</f>
        <v>0</v>
      </c>
      <c r="F25" s="2">
        <f>F5*paramètres!$C$8</f>
        <v>15</v>
      </c>
      <c r="G25" s="2">
        <f>G5*paramètres!$C$8</f>
        <v>30</v>
      </c>
      <c r="H25" s="2">
        <f>H5*paramètres!$C$8</f>
        <v>45</v>
      </c>
    </row>
    <row r="26" spans="1:8" ht="15.75" x14ac:dyDescent="0.25">
      <c r="A26" s="12" t="s">
        <v>17</v>
      </c>
      <c r="B26" s="2">
        <f>B6*paramètres!$C$8</f>
        <v>60</v>
      </c>
      <c r="C26" s="2">
        <f>C6*paramètres!$C$8</f>
        <v>45</v>
      </c>
      <c r="D26" s="2">
        <f>D6*paramètres!$C$8</f>
        <v>30</v>
      </c>
      <c r="E26" s="2">
        <f>E6*paramètres!$C$8</f>
        <v>15</v>
      </c>
      <c r="F26" s="2">
        <f>F6*paramètres!$C$8</f>
        <v>0</v>
      </c>
      <c r="G26" s="2">
        <f>G6*paramètres!$C$8</f>
        <v>15</v>
      </c>
      <c r="H26" s="2">
        <f>H6*paramètres!$C$8</f>
        <v>30</v>
      </c>
    </row>
    <row r="27" spans="1:8" ht="15.75" x14ac:dyDescent="0.25">
      <c r="A27" s="12" t="s">
        <v>18</v>
      </c>
      <c r="B27" s="2">
        <f>B7*paramètres!$C$8</f>
        <v>75</v>
      </c>
      <c r="C27" s="2">
        <f>C7*paramètres!$C$8</f>
        <v>60</v>
      </c>
      <c r="D27" s="2">
        <f>D7*paramètres!$C$8</f>
        <v>45</v>
      </c>
      <c r="E27" s="2">
        <f>E7*paramètres!$C$8</f>
        <v>30</v>
      </c>
      <c r="F27" s="2">
        <f>F7*paramètres!$C$8</f>
        <v>15</v>
      </c>
      <c r="G27" s="2">
        <f>G7*paramètres!$C$8</f>
        <v>0</v>
      </c>
      <c r="H27" s="2">
        <f>H7*paramètres!$C$8</f>
        <v>15</v>
      </c>
    </row>
    <row r="28" spans="1:8" ht="15.75" x14ac:dyDescent="0.25">
      <c r="A28" s="12" t="s">
        <v>19</v>
      </c>
      <c r="B28" s="2">
        <f>B8*paramètres!$C$8</f>
        <v>90</v>
      </c>
      <c r="C28" s="2">
        <f>C8*paramètres!$C$8</f>
        <v>75</v>
      </c>
      <c r="D28" s="2">
        <f>D8*paramètres!$C$8</f>
        <v>60</v>
      </c>
      <c r="E28" s="2">
        <f>E8*paramètres!$C$8</f>
        <v>45</v>
      </c>
      <c r="F28" s="2">
        <f>F8*paramètres!$C$8</f>
        <v>30</v>
      </c>
      <c r="G28" s="2">
        <f>G8*paramètres!$C$8</f>
        <v>15</v>
      </c>
      <c r="H28" s="2">
        <f>H8*paramètres!$C$8</f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265" r:id="rId3" name="CommandButton1">
          <controlPr defaultSize="0" autoLine="0" r:id="rId4">
            <anchor moveWithCells="1">
              <from>
                <xdr:col>10</xdr:col>
                <xdr:colOff>0</xdr:colOff>
                <xdr:row>0</xdr:row>
                <xdr:rowOff>76200</xdr:rowOff>
              </from>
              <to>
                <xdr:col>11</xdr:col>
                <xdr:colOff>257175</xdr:colOff>
                <xdr:row>2</xdr:row>
                <xdr:rowOff>66675</xdr:rowOff>
              </to>
            </anchor>
          </controlPr>
        </control>
      </mc:Choice>
      <mc:Fallback>
        <control shapeId="11265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</sheetPr>
  <dimension ref="A3:U146"/>
  <sheetViews>
    <sheetView tabSelected="1" zoomScaleNormal="100" workbookViewId="0">
      <selection activeCell="G31" sqref="G31"/>
    </sheetView>
  </sheetViews>
  <sheetFormatPr baseColWidth="10" defaultRowHeight="15" x14ac:dyDescent="0.25"/>
  <cols>
    <col min="1" max="1" width="4.875" customWidth="1"/>
    <col min="2" max="2" width="39.375" customWidth="1"/>
    <col min="3" max="3" width="55" customWidth="1"/>
    <col min="4" max="4" width="26.5" customWidth="1"/>
    <col min="9" max="10" width="3.625" customWidth="1"/>
    <col min="11" max="11" width="18.25" customWidth="1"/>
    <col min="12" max="12" width="18" customWidth="1"/>
    <col min="13" max="13" width="11.75" customWidth="1"/>
  </cols>
  <sheetData>
    <row r="3" spans="2:14" ht="15.75" thickBot="1" x14ac:dyDescent="0.3"/>
    <row r="4" spans="2:14" ht="23.25" x14ac:dyDescent="0.35">
      <c r="B4" s="4" t="s">
        <v>20</v>
      </c>
      <c r="C4" s="5">
        <v>0.15</v>
      </c>
      <c r="D4" s="6" t="s">
        <v>24</v>
      </c>
    </row>
    <row r="5" spans="2:14" ht="23.25" x14ac:dyDescent="0.35">
      <c r="B5" s="7" t="s">
        <v>21</v>
      </c>
      <c r="C5" s="3">
        <v>0.1</v>
      </c>
      <c r="D5" s="8" t="s">
        <v>24</v>
      </c>
    </row>
    <row r="6" spans="2:14" ht="23.25" x14ac:dyDescent="0.35">
      <c r="B6" s="7" t="s">
        <v>22</v>
      </c>
      <c r="C6" s="3">
        <v>18</v>
      </c>
      <c r="D6" s="8" t="s">
        <v>23</v>
      </c>
    </row>
    <row r="7" spans="2:14" ht="23.25" x14ac:dyDescent="0.35">
      <c r="B7" s="7" t="s">
        <v>25</v>
      </c>
      <c r="C7" s="3">
        <v>20</v>
      </c>
      <c r="D7" s="8" t="s">
        <v>23</v>
      </c>
    </row>
    <row r="8" spans="2:14" ht="24" thickBot="1" x14ac:dyDescent="0.4">
      <c r="B8" s="9" t="s">
        <v>26</v>
      </c>
      <c r="C8" s="77">
        <v>15</v>
      </c>
      <c r="D8" s="10" t="s">
        <v>23</v>
      </c>
    </row>
    <row r="9" spans="2:14" x14ac:dyDescent="0.25">
      <c r="I9" s="43"/>
      <c r="J9" s="43"/>
      <c r="K9" s="43"/>
      <c r="L9" s="43"/>
      <c r="M9" s="43"/>
      <c r="N9" s="43"/>
    </row>
    <row r="10" spans="2:14" x14ac:dyDescent="0.25">
      <c r="I10" s="43"/>
      <c r="J10" s="43"/>
      <c r="K10" s="43"/>
      <c r="L10" s="43"/>
      <c r="M10" s="43"/>
      <c r="N10" s="43"/>
    </row>
    <row r="11" spans="2:14" ht="18.75" x14ac:dyDescent="0.3">
      <c r="B11" s="39" t="s">
        <v>28</v>
      </c>
      <c r="C11" s="42" t="s">
        <v>29</v>
      </c>
      <c r="D11" t="s">
        <v>559</v>
      </c>
      <c r="I11" s="44" t="str">
        <f>"Le dossier "&amp;répertoire_de_travail&amp;" contient les fichiers suivants :"</f>
        <v>Le dossier D:\roulage\ contient les fichiers suivants :</v>
      </c>
      <c r="J11" s="43"/>
      <c r="K11" s="43"/>
      <c r="L11" s="43"/>
      <c r="M11" s="43"/>
      <c r="N11" s="43"/>
    </row>
    <row r="12" spans="2:14" x14ac:dyDescent="0.25">
      <c r="B12" s="39" t="s">
        <v>30</v>
      </c>
      <c r="C12" s="34" t="str">
        <f>LEFT(C11,2)</f>
        <v>D:</v>
      </c>
      <c r="D12" t="s">
        <v>561</v>
      </c>
      <c r="I12" s="43"/>
      <c r="J12" s="43" t="s">
        <v>34</v>
      </c>
      <c r="K12" s="43"/>
      <c r="L12" s="43"/>
      <c r="M12" s="43"/>
      <c r="N12" s="43"/>
    </row>
    <row r="13" spans="2:14" x14ac:dyDescent="0.25">
      <c r="B13" s="39" t="s">
        <v>31</v>
      </c>
      <c r="C13" s="42" t="s">
        <v>27</v>
      </c>
      <c r="I13" s="43"/>
      <c r="J13" s="43" t="str">
        <f>nom_fichier&amp;".mod"</f>
        <v>roulage.mod</v>
      </c>
      <c r="K13" s="43"/>
      <c r="L13" s="43"/>
      <c r="M13" s="43"/>
      <c r="N13" s="43"/>
    </row>
    <row r="14" spans="2:14" ht="18.75" x14ac:dyDescent="0.3">
      <c r="B14" s="39" t="s">
        <v>39</v>
      </c>
      <c r="C14" s="42" t="s">
        <v>558</v>
      </c>
      <c r="D14" s="75" t="s">
        <v>560</v>
      </c>
      <c r="I14" s="43"/>
      <c r="J14" s="43" t="str">
        <f>nom_fichier&amp;".dat"</f>
        <v>roulage.dat</v>
      </c>
      <c r="K14" s="43"/>
      <c r="L14" s="43"/>
      <c r="M14" s="43"/>
      <c r="N14" s="43"/>
    </row>
    <row r="15" spans="2:14" x14ac:dyDescent="0.25">
      <c r="I15" s="43"/>
      <c r="J15" s="43" t="str">
        <f>nom_fichier&amp;".xlsm"</f>
        <v>roulage.xlsm</v>
      </c>
      <c r="K15" s="43"/>
      <c r="L15" s="43"/>
      <c r="M15" s="43"/>
      <c r="N15" s="43"/>
    </row>
    <row r="16" spans="2:14" x14ac:dyDescent="0.25">
      <c r="B16" s="39" t="s">
        <v>32</v>
      </c>
      <c r="C16" s="34" t="str">
        <f>répertoire_de_travail&amp;nom_fichier&amp;".mod"</f>
        <v>D:\roulage\roulage.mod</v>
      </c>
      <c r="D16" t="s">
        <v>562</v>
      </c>
      <c r="I16" s="43"/>
      <c r="J16" s="44" t="s">
        <v>35</v>
      </c>
      <c r="K16" s="43"/>
      <c r="L16" s="43"/>
      <c r="M16" s="43"/>
      <c r="N16" s="43"/>
    </row>
    <row r="17" spans="1:14" x14ac:dyDescent="0.25">
      <c r="B17" s="39" t="s">
        <v>38</v>
      </c>
      <c r="C17" s="34" t="str">
        <f>répertoire_de_travail&amp;nom_fichier&amp;".dat"</f>
        <v>D:\roulage\roulage.dat</v>
      </c>
      <c r="D17" s="75" t="s">
        <v>562</v>
      </c>
      <c r="I17" s="43"/>
      <c r="J17" s="43"/>
      <c r="K17" s="43" t="str">
        <f>J14&amp;" horodatés"</f>
        <v>roulage.dat horodatés</v>
      </c>
      <c r="L17" s="43"/>
      <c r="M17" s="43"/>
      <c r="N17" s="43"/>
    </row>
    <row r="18" spans="1:14" x14ac:dyDescent="0.25">
      <c r="B18" s="39" t="s">
        <v>33</v>
      </c>
      <c r="C18" s="34" t="str">
        <f>répertoire_de_travail&amp;nom_fichier&amp;".xlsm"</f>
        <v>D:\roulage\roulage.xlsm</v>
      </c>
      <c r="D18" s="75" t="s">
        <v>562</v>
      </c>
      <c r="I18" s="43"/>
      <c r="J18" s="43"/>
      <c r="K18" s="43" t="str">
        <f>nom_fichier&amp;".csv"&amp;" horodatés"</f>
        <v>roulage.csv horodatés</v>
      </c>
      <c r="L18" s="43"/>
      <c r="M18" s="43"/>
      <c r="N18" s="43"/>
    </row>
    <row r="19" spans="1:14" x14ac:dyDescent="0.25">
      <c r="B19" s="39" t="s">
        <v>36</v>
      </c>
      <c r="C19" s="34" t="str">
        <f>répertoire_historique&amp;nom_fichier&amp;"_horodaté.dat"</f>
        <v>D:\roulage\historique\roulage_horodaté.dat</v>
      </c>
      <c r="D19" s="75" t="s">
        <v>562</v>
      </c>
    </row>
    <row r="20" spans="1:14" x14ac:dyDescent="0.25">
      <c r="A20" s="75"/>
      <c r="B20" s="39" t="s">
        <v>37</v>
      </c>
      <c r="C20" s="34" t="str">
        <f>répertoire_historique&amp;nom_fichier&amp;"_horodaté.csv"</f>
        <v>D:\roulage\historique\roulage_horodaté.csv</v>
      </c>
      <c r="D20" s="75" t="s">
        <v>562</v>
      </c>
      <c r="E20" s="75"/>
    </row>
    <row r="21" spans="1:14" x14ac:dyDescent="0.25">
      <c r="A21" s="75"/>
      <c r="B21" s="39" t="s">
        <v>563</v>
      </c>
      <c r="C21" s="34" t="str">
        <f>répertoire_historique&amp;"Optimisé_horodaté.xlsx"</f>
        <v>D:\roulage\historique\Optimisé_horodaté.xlsx</v>
      </c>
      <c r="D21" s="75" t="s">
        <v>562</v>
      </c>
      <c r="E21" s="75"/>
    </row>
    <row r="22" spans="1:14" x14ac:dyDescent="0.25">
      <c r="B22" s="39" t="s">
        <v>564</v>
      </c>
      <c r="C22" s="34" t="str">
        <f>répertoire_historique&amp;"Report_horodaté.xlsx"</f>
        <v>D:\roulage\historique\Report_horodaté.xlsx</v>
      </c>
      <c r="D22" s="75" t="s">
        <v>562</v>
      </c>
    </row>
    <row r="23" spans="1:14" ht="20.25" customHeight="1" x14ac:dyDescent="0.25">
      <c r="C23" s="38"/>
    </row>
    <row r="25" spans="1:14" x14ac:dyDescent="0.25">
      <c r="B25" s="95" t="s">
        <v>556</v>
      </c>
      <c r="C25" s="94" t="s">
        <v>557</v>
      </c>
    </row>
    <row r="26" spans="1:14" x14ac:dyDescent="0.25">
      <c r="B26" s="39" t="s">
        <v>41</v>
      </c>
      <c r="C26" s="46">
        <v>8</v>
      </c>
    </row>
    <row r="27" spans="1:14" x14ac:dyDescent="0.25">
      <c r="B27" s="39" t="s">
        <v>42</v>
      </c>
      <c r="C27" s="46">
        <v>13</v>
      </c>
    </row>
    <row r="28" spans="1:14" x14ac:dyDescent="0.25">
      <c r="B28" s="39" t="s">
        <v>43</v>
      </c>
      <c r="C28" s="46">
        <v>13</v>
      </c>
    </row>
    <row r="29" spans="1:14" ht="21" customHeight="1" x14ac:dyDescent="0.25">
      <c r="B29" s="39" t="s">
        <v>44</v>
      </c>
      <c r="C29" s="46">
        <v>2</v>
      </c>
    </row>
    <row r="30" spans="1:14" x14ac:dyDescent="0.25">
      <c r="B30" s="39" t="s">
        <v>45</v>
      </c>
      <c r="C30" s="46">
        <v>1</v>
      </c>
    </row>
    <row r="31" spans="1:14" x14ac:dyDescent="0.25">
      <c r="B31" s="95" t="s">
        <v>549</v>
      </c>
      <c r="C31" s="94" t="s">
        <v>555</v>
      </c>
    </row>
    <row r="32" spans="1:14" x14ac:dyDescent="0.25">
      <c r="B32" s="39" t="s">
        <v>551</v>
      </c>
      <c r="C32" s="46" t="s">
        <v>554</v>
      </c>
    </row>
    <row r="33" spans="1:21" x14ac:dyDescent="0.25">
      <c r="B33" s="39" t="s">
        <v>550</v>
      </c>
      <c r="C33" s="46" t="s">
        <v>554</v>
      </c>
    </row>
    <row r="34" spans="1:21" ht="18.75" x14ac:dyDescent="0.3">
      <c r="B34" s="39" t="s">
        <v>552</v>
      </c>
      <c r="C34" s="46" t="s">
        <v>554</v>
      </c>
      <c r="K34" s="56" t="s">
        <v>47</v>
      </c>
      <c r="R34" s="86" t="s">
        <v>79</v>
      </c>
      <c r="S34" s="86"/>
      <c r="T34" s="86"/>
    </row>
    <row r="35" spans="1:21" ht="30" x14ac:dyDescent="0.25">
      <c r="B35" s="39" t="s">
        <v>553</v>
      </c>
      <c r="C35" s="46" t="s">
        <v>554</v>
      </c>
      <c r="K35" s="70" t="s">
        <v>71</v>
      </c>
      <c r="L35" s="70" t="s">
        <v>50</v>
      </c>
      <c r="M35" s="70" t="s">
        <v>48</v>
      </c>
      <c r="N35" s="70" t="s">
        <v>49</v>
      </c>
      <c r="O35" s="96" t="s">
        <v>74</v>
      </c>
      <c r="P35" s="70" t="s">
        <v>73</v>
      </c>
      <c r="Q35" s="70" t="s">
        <v>75</v>
      </c>
      <c r="R35" s="70" t="s">
        <v>76</v>
      </c>
      <c r="S35" s="70" t="s">
        <v>77</v>
      </c>
      <c r="T35" s="70" t="s">
        <v>78</v>
      </c>
      <c r="U35" s="45"/>
    </row>
    <row r="36" spans="1:21" s="75" customFormat="1" x14ac:dyDescent="0.25">
      <c r="K36" s="55" t="s">
        <v>72</v>
      </c>
      <c r="L36" s="55" t="s">
        <v>593</v>
      </c>
      <c r="M36" s="55">
        <v>3975</v>
      </c>
      <c r="N36" s="55">
        <v>1710</v>
      </c>
      <c r="O36" s="97">
        <v>2265</v>
      </c>
      <c r="P36" s="2">
        <v>106</v>
      </c>
      <c r="Q36" s="2" t="s">
        <v>594</v>
      </c>
      <c r="R36" s="2" t="s">
        <v>80</v>
      </c>
      <c r="S36" s="2" t="s">
        <v>595</v>
      </c>
      <c r="T36" s="2" t="s">
        <v>121</v>
      </c>
    </row>
    <row r="37" spans="1:21" s="75" customFormat="1" x14ac:dyDescent="0.25">
      <c r="K37" s="55" t="s">
        <v>72</v>
      </c>
      <c r="L37" s="55" t="s">
        <v>584</v>
      </c>
      <c r="M37" s="55">
        <v>1725</v>
      </c>
      <c r="N37" s="55">
        <v>915</v>
      </c>
      <c r="O37" s="97">
        <v>810</v>
      </c>
      <c r="P37" s="2">
        <v>61</v>
      </c>
      <c r="Q37" s="2" t="s">
        <v>544</v>
      </c>
      <c r="R37" s="2" t="s">
        <v>80</v>
      </c>
      <c r="S37" s="2" t="s">
        <v>585</v>
      </c>
      <c r="T37" s="2" t="s">
        <v>577</v>
      </c>
    </row>
    <row r="38" spans="1:21" s="75" customFormat="1" x14ac:dyDescent="0.25">
      <c r="K38" s="55" t="s">
        <v>72</v>
      </c>
      <c r="L38" s="55" t="s">
        <v>583</v>
      </c>
      <c r="M38" s="55">
        <v>1725</v>
      </c>
      <c r="N38" s="55">
        <v>915</v>
      </c>
      <c r="O38" s="97">
        <v>810</v>
      </c>
      <c r="P38" s="2">
        <v>61</v>
      </c>
      <c r="Q38" s="2" t="s">
        <v>536</v>
      </c>
      <c r="R38" s="2" t="s">
        <v>126</v>
      </c>
      <c r="S38" s="2" t="s">
        <v>580</v>
      </c>
      <c r="T38" s="2" t="s">
        <v>121</v>
      </c>
    </row>
    <row r="39" spans="1:21" s="75" customFormat="1" x14ac:dyDescent="0.25">
      <c r="K39" s="55" t="s">
        <v>72</v>
      </c>
      <c r="L39" s="55" t="s">
        <v>581</v>
      </c>
      <c r="M39" s="55">
        <v>1725</v>
      </c>
      <c r="N39" s="55">
        <v>915</v>
      </c>
      <c r="O39" s="97">
        <v>810</v>
      </c>
      <c r="P39" s="2">
        <v>61</v>
      </c>
      <c r="Q39" s="2" t="s">
        <v>582</v>
      </c>
      <c r="R39" s="2" t="s">
        <v>126</v>
      </c>
      <c r="S39" s="2" t="s">
        <v>580</v>
      </c>
      <c r="T39" s="2" t="s">
        <v>137</v>
      </c>
    </row>
    <row r="40" spans="1:21" s="75" customFormat="1" x14ac:dyDescent="0.25">
      <c r="K40" s="55" t="s">
        <v>72</v>
      </c>
      <c r="L40" s="55" t="s">
        <v>578</v>
      </c>
      <c r="M40" s="55">
        <v>1725</v>
      </c>
      <c r="N40" s="55">
        <v>915</v>
      </c>
      <c r="O40" s="97">
        <v>810</v>
      </c>
      <c r="P40" s="2">
        <v>61</v>
      </c>
      <c r="Q40" s="2" t="s">
        <v>579</v>
      </c>
      <c r="R40" s="2" t="s">
        <v>126</v>
      </c>
      <c r="S40" s="2" t="s">
        <v>580</v>
      </c>
      <c r="T40" s="2" t="s">
        <v>121</v>
      </c>
    </row>
    <row r="41" spans="1:21" s="75" customFormat="1" x14ac:dyDescent="0.25">
      <c r="K41" s="55" t="s">
        <v>72</v>
      </c>
      <c r="L41" s="55" t="s">
        <v>575</v>
      </c>
      <c r="M41" s="55">
        <v>3945</v>
      </c>
      <c r="N41" s="55">
        <v>1740</v>
      </c>
      <c r="O41" s="97">
        <v>2205</v>
      </c>
      <c r="P41" s="2">
        <v>105</v>
      </c>
      <c r="Q41" s="2" t="s">
        <v>576</v>
      </c>
      <c r="R41" s="2" t="s">
        <v>80</v>
      </c>
      <c r="S41" s="2" t="s">
        <v>536</v>
      </c>
      <c r="T41" s="2" t="s">
        <v>577</v>
      </c>
    </row>
    <row r="42" spans="1:21" s="75" customFormat="1" x14ac:dyDescent="0.25">
      <c r="K42" s="55" t="s">
        <v>72</v>
      </c>
      <c r="L42" s="55" t="s">
        <v>572</v>
      </c>
      <c r="M42" s="55">
        <v>3945</v>
      </c>
      <c r="N42" s="55">
        <v>1740</v>
      </c>
      <c r="O42" s="97">
        <v>2205</v>
      </c>
      <c r="P42" s="2">
        <v>105</v>
      </c>
      <c r="Q42" s="2" t="s">
        <v>573</v>
      </c>
      <c r="R42" s="2" t="s">
        <v>80</v>
      </c>
      <c r="S42" s="2" t="s">
        <v>536</v>
      </c>
      <c r="T42" s="2" t="s">
        <v>574</v>
      </c>
    </row>
    <row r="43" spans="1:21" s="75" customFormat="1" x14ac:dyDescent="0.25">
      <c r="K43" s="55" t="s">
        <v>72</v>
      </c>
      <c r="L43" s="55" t="s">
        <v>569</v>
      </c>
      <c r="M43" s="55">
        <v>3945</v>
      </c>
      <c r="N43" s="55">
        <v>1740</v>
      </c>
      <c r="O43" s="97">
        <v>2205</v>
      </c>
      <c r="P43" s="2">
        <v>105</v>
      </c>
      <c r="Q43" s="2" t="s">
        <v>570</v>
      </c>
      <c r="R43" s="2" t="s">
        <v>80</v>
      </c>
      <c r="S43" s="2" t="s">
        <v>536</v>
      </c>
      <c r="T43" s="2" t="s">
        <v>571</v>
      </c>
    </row>
    <row r="44" spans="1:21" s="75" customFormat="1" x14ac:dyDescent="0.25">
      <c r="K44" s="55" t="s">
        <v>72</v>
      </c>
      <c r="L44" s="55" t="s">
        <v>565</v>
      </c>
      <c r="M44" s="55">
        <v>3945</v>
      </c>
      <c r="N44" s="55">
        <v>1740</v>
      </c>
      <c r="O44" s="97">
        <v>2205</v>
      </c>
      <c r="P44" s="2">
        <v>105</v>
      </c>
      <c r="Q44" s="2" t="s">
        <v>566</v>
      </c>
      <c r="R44" s="2" t="s">
        <v>80</v>
      </c>
      <c r="S44" s="2" t="s">
        <v>567</v>
      </c>
      <c r="T44" s="2" t="s">
        <v>568</v>
      </c>
    </row>
    <row r="45" spans="1:21" s="75" customFormat="1" x14ac:dyDescent="0.25">
      <c r="A45"/>
      <c r="B45"/>
      <c r="C45"/>
      <c r="D45"/>
      <c r="E45"/>
      <c r="K45" s="55" t="s">
        <v>72</v>
      </c>
      <c r="L45" s="55" t="s">
        <v>546</v>
      </c>
      <c r="M45" s="55">
        <v>3945</v>
      </c>
      <c r="N45" s="55">
        <v>1740</v>
      </c>
      <c r="O45" s="97">
        <v>2205</v>
      </c>
      <c r="P45" s="2">
        <v>105</v>
      </c>
      <c r="Q45" s="2" t="s">
        <v>547</v>
      </c>
      <c r="R45" s="2" t="s">
        <v>80</v>
      </c>
      <c r="S45" s="2" t="s">
        <v>536</v>
      </c>
      <c r="T45" s="2" t="s">
        <v>548</v>
      </c>
    </row>
    <row r="46" spans="1:21" s="75" customFormat="1" x14ac:dyDescent="0.25">
      <c r="A46"/>
      <c r="B46"/>
      <c r="C46"/>
      <c r="D46"/>
      <c r="E46"/>
      <c r="K46" s="55" t="s">
        <v>72</v>
      </c>
      <c r="L46" s="55" t="s">
        <v>545</v>
      </c>
      <c r="M46" s="55">
        <v>3945</v>
      </c>
      <c r="N46" s="55">
        <v>1740</v>
      </c>
      <c r="O46" s="97">
        <v>2205</v>
      </c>
      <c r="P46" s="2">
        <v>105</v>
      </c>
      <c r="Q46" s="2" t="s">
        <v>535</v>
      </c>
      <c r="R46" s="2" t="s">
        <v>80</v>
      </c>
      <c r="S46" s="2" t="s">
        <v>536</v>
      </c>
      <c r="T46" s="2" t="s">
        <v>89</v>
      </c>
    </row>
    <row r="47" spans="1:21" s="75" customFormat="1" x14ac:dyDescent="0.25">
      <c r="K47" s="55" t="s">
        <v>72</v>
      </c>
      <c r="L47" s="55" t="s">
        <v>543</v>
      </c>
      <c r="M47" s="55">
        <v>3945</v>
      </c>
      <c r="N47" s="55">
        <v>1740</v>
      </c>
      <c r="O47" s="97">
        <v>2205</v>
      </c>
      <c r="P47" s="2">
        <v>105</v>
      </c>
      <c r="Q47" s="2" t="s">
        <v>538</v>
      </c>
      <c r="R47" s="2" t="s">
        <v>80</v>
      </c>
      <c r="S47" s="2" t="s">
        <v>544</v>
      </c>
      <c r="T47" s="2" t="s">
        <v>148</v>
      </c>
    </row>
    <row r="48" spans="1:21" s="75" customFormat="1" x14ac:dyDescent="0.25">
      <c r="K48" s="55" t="s">
        <v>72</v>
      </c>
      <c r="L48" s="55" t="s">
        <v>542</v>
      </c>
      <c r="M48" s="55">
        <v>3945</v>
      </c>
      <c r="N48" s="55">
        <v>1740</v>
      </c>
      <c r="O48" s="97">
        <v>2205</v>
      </c>
      <c r="P48" s="2">
        <v>105</v>
      </c>
      <c r="Q48" s="2" t="s">
        <v>538</v>
      </c>
      <c r="R48" s="2" t="s">
        <v>80</v>
      </c>
      <c r="S48" s="2" t="s">
        <v>536</v>
      </c>
      <c r="T48" s="2" t="s">
        <v>148</v>
      </c>
    </row>
    <row r="49" spans="1:20" s="75" customFormat="1" x14ac:dyDescent="0.25">
      <c r="K49" s="55" t="s">
        <v>72</v>
      </c>
      <c r="L49" s="55" t="s">
        <v>540</v>
      </c>
      <c r="M49" s="55">
        <v>3945</v>
      </c>
      <c r="N49" s="55">
        <v>1740</v>
      </c>
      <c r="O49" s="97">
        <v>2205</v>
      </c>
      <c r="P49" s="2">
        <v>105</v>
      </c>
      <c r="Q49" s="2" t="s">
        <v>541</v>
      </c>
      <c r="R49" s="2" t="s">
        <v>87</v>
      </c>
      <c r="S49" s="2" t="s">
        <v>536</v>
      </c>
      <c r="T49" s="2" t="s">
        <v>533</v>
      </c>
    </row>
    <row r="50" spans="1:20" s="75" customFormat="1" x14ac:dyDescent="0.25">
      <c r="K50" s="55" t="s">
        <v>72</v>
      </c>
      <c r="L50" s="55" t="s">
        <v>539</v>
      </c>
      <c r="M50" s="55">
        <v>3945</v>
      </c>
      <c r="N50" s="55">
        <v>1740</v>
      </c>
      <c r="O50" s="97">
        <v>2205</v>
      </c>
      <c r="P50" s="2">
        <v>105</v>
      </c>
      <c r="Q50" s="2" t="s">
        <v>535</v>
      </c>
      <c r="R50" s="2" t="s">
        <v>87</v>
      </c>
      <c r="S50" s="2" t="s">
        <v>536</v>
      </c>
      <c r="T50" s="2" t="s">
        <v>533</v>
      </c>
    </row>
    <row r="51" spans="1:20" s="75" customFormat="1" x14ac:dyDescent="0.25">
      <c r="K51" s="55" t="s">
        <v>72</v>
      </c>
      <c r="L51" s="55" t="s">
        <v>537</v>
      </c>
      <c r="M51" s="55">
        <v>3945</v>
      </c>
      <c r="N51" s="55">
        <v>1740</v>
      </c>
      <c r="O51" s="97">
        <v>2205</v>
      </c>
      <c r="P51" s="2">
        <v>105</v>
      </c>
      <c r="Q51" s="2" t="s">
        <v>538</v>
      </c>
      <c r="R51" s="2" t="s">
        <v>80</v>
      </c>
      <c r="S51" s="2" t="s">
        <v>536</v>
      </c>
      <c r="T51" s="2" t="s">
        <v>89</v>
      </c>
    </row>
    <row r="52" spans="1:20" s="75" customFormat="1" x14ac:dyDescent="0.25">
      <c r="K52" s="55" t="s">
        <v>72</v>
      </c>
      <c r="L52" s="55" t="s">
        <v>534</v>
      </c>
      <c r="M52" s="55">
        <v>3945</v>
      </c>
      <c r="N52" s="55">
        <v>1740</v>
      </c>
      <c r="O52" s="97">
        <v>2205</v>
      </c>
      <c r="P52" s="2">
        <v>105</v>
      </c>
      <c r="Q52" s="2" t="s">
        <v>535</v>
      </c>
      <c r="R52" s="2" t="s">
        <v>80</v>
      </c>
      <c r="S52" s="2" t="s">
        <v>536</v>
      </c>
      <c r="T52" s="2" t="s">
        <v>89</v>
      </c>
    </row>
    <row r="53" spans="1:20" s="75" customFormat="1" x14ac:dyDescent="0.25">
      <c r="K53" s="55" t="s">
        <v>72</v>
      </c>
      <c r="L53" s="55" t="s">
        <v>532</v>
      </c>
      <c r="M53" s="55">
        <v>4830</v>
      </c>
      <c r="N53" s="55">
        <v>1935</v>
      </c>
      <c r="O53" s="97">
        <v>2895</v>
      </c>
      <c r="P53" s="2">
        <v>141</v>
      </c>
      <c r="Q53" s="2" t="s">
        <v>168</v>
      </c>
      <c r="R53" s="2" t="s">
        <v>80</v>
      </c>
      <c r="S53" s="2" t="s">
        <v>123</v>
      </c>
      <c r="T53" s="2" t="s">
        <v>533</v>
      </c>
    </row>
    <row r="54" spans="1:20" s="75" customFormat="1" x14ac:dyDescent="0.25">
      <c r="K54" s="55" t="s">
        <v>72</v>
      </c>
      <c r="L54" s="55" t="s">
        <v>507</v>
      </c>
      <c r="M54" s="55">
        <v>4830</v>
      </c>
      <c r="N54" s="55">
        <v>1935</v>
      </c>
      <c r="O54" s="97">
        <v>2895</v>
      </c>
      <c r="P54" s="2">
        <v>141</v>
      </c>
      <c r="Q54" s="2" t="s">
        <v>157</v>
      </c>
      <c r="R54" s="2" t="s">
        <v>80</v>
      </c>
      <c r="S54" s="2" t="s">
        <v>508</v>
      </c>
      <c r="T54" s="2" t="s">
        <v>89</v>
      </c>
    </row>
    <row r="55" spans="1:20" s="75" customFormat="1" x14ac:dyDescent="0.25">
      <c r="K55" s="55" t="s">
        <v>72</v>
      </c>
      <c r="L55" s="55" t="s">
        <v>236</v>
      </c>
      <c r="M55" s="55">
        <v>6060</v>
      </c>
      <c r="N55" s="55">
        <v>2655</v>
      </c>
      <c r="O55" s="97">
        <v>3405</v>
      </c>
      <c r="P55" s="2">
        <v>255</v>
      </c>
      <c r="Q55" s="2" t="s">
        <v>237</v>
      </c>
      <c r="R55" s="2" t="s">
        <v>80</v>
      </c>
      <c r="S55" s="2" t="s">
        <v>238</v>
      </c>
      <c r="T55" s="2" t="s">
        <v>131</v>
      </c>
    </row>
    <row r="56" spans="1:20" s="75" customFormat="1" x14ac:dyDescent="0.25">
      <c r="K56" s="55" t="s">
        <v>72</v>
      </c>
      <c r="L56" s="55" t="s">
        <v>169</v>
      </c>
      <c r="M56" s="55">
        <v>6060</v>
      </c>
      <c r="N56" s="55">
        <v>2655</v>
      </c>
      <c r="O56" s="97">
        <v>3405</v>
      </c>
      <c r="P56" s="2">
        <v>255</v>
      </c>
      <c r="Q56" s="2" t="s">
        <v>170</v>
      </c>
      <c r="R56" s="2" t="s">
        <v>80</v>
      </c>
      <c r="S56" s="2" t="s">
        <v>171</v>
      </c>
      <c r="T56" s="2" t="s">
        <v>93</v>
      </c>
    </row>
    <row r="57" spans="1:20" s="75" customFormat="1" x14ac:dyDescent="0.25">
      <c r="K57" s="55" t="s">
        <v>72</v>
      </c>
      <c r="L57" s="55" t="s">
        <v>167</v>
      </c>
      <c r="M57" s="55">
        <v>4830</v>
      </c>
      <c r="N57" s="55">
        <v>1935</v>
      </c>
      <c r="O57" s="97">
        <v>2895</v>
      </c>
      <c r="P57" s="2">
        <v>141</v>
      </c>
      <c r="Q57" s="2" t="s">
        <v>168</v>
      </c>
      <c r="R57" s="2" t="s">
        <v>126</v>
      </c>
      <c r="S57" s="2" t="s">
        <v>145</v>
      </c>
      <c r="T57" s="2" t="s">
        <v>89</v>
      </c>
    </row>
    <row r="58" spans="1:20" s="75" customFormat="1" x14ac:dyDescent="0.25">
      <c r="K58" s="55" t="s">
        <v>72</v>
      </c>
      <c r="L58" s="55" t="s">
        <v>165</v>
      </c>
      <c r="M58" s="55">
        <v>6060</v>
      </c>
      <c r="N58" s="55">
        <v>2655</v>
      </c>
      <c r="O58" s="97">
        <v>3405</v>
      </c>
      <c r="P58" s="2">
        <v>251</v>
      </c>
      <c r="Q58" s="2" t="s">
        <v>99</v>
      </c>
      <c r="R58" s="2" t="s">
        <v>80</v>
      </c>
      <c r="S58" s="2" t="s">
        <v>166</v>
      </c>
      <c r="T58" s="2" t="s">
        <v>84</v>
      </c>
    </row>
    <row r="59" spans="1:20" s="73" customFormat="1" x14ac:dyDescent="0.25">
      <c r="A59" s="75"/>
      <c r="B59" s="75"/>
      <c r="C59" s="75"/>
      <c r="D59" s="75"/>
      <c r="E59" s="75"/>
      <c r="K59" s="55" t="s">
        <v>72</v>
      </c>
      <c r="L59" s="55" t="s">
        <v>164</v>
      </c>
      <c r="M59" s="55">
        <v>6060</v>
      </c>
      <c r="N59" s="55">
        <v>2655</v>
      </c>
      <c r="O59" s="97">
        <v>3405</v>
      </c>
      <c r="P59" s="2">
        <v>255</v>
      </c>
      <c r="Q59" s="2" t="s">
        <v>119</v>
      </c>
      <c r="R59" s="2" t="s">
        <v>126</v>
      </c>
      <c r="S59" s="2" t="s">
        <v>116</v>
      </c>
      <c r="T59" s="2" t="s">
        <v>84</v>
      </c>
    </row>
    <row r="60" spans="1:20" s="73" customFormat="1" x14ac:dyDescent="0.25">
      <c r="A60" s="75"/>
      <c r="B60" s="75"/>
      <c r="C60" s="75"/>
      <c r="D60" s="75"/>
      <c r="E60" s="75"/>
      <c r="K60" s="55" t="s">
        <v>72</v>
      </c>
      <c r="L60" s="55" t="s">
        <v>163</v>
      </c>
      <c r="M60" s="55">
        <v>4830</v>
      </c>
      <c r="N60" s="55">
        <v>1935</v>
      </c>
      <c r="O60" s="97">
        <v>2895</v>
      </c>
      <c r="P60" s="2">
        <v>141</v>
      </c>
      <c r="Q60" s="2" t="s">
        <v>157</v>
      </c>
      <c r="R60" s="2" t="s">
        <v>80</v>
      </c>
      <c r="S60" s="2" t="s">
        <v>150</v>
      </c>
      <c r="T60" s="2" t="s">
        <v>148</v>
      </c>
    </row>
    <row r="61" spans="1:20" s="73" customFormat="1" x14ac:dyDescent="0.25">
      <c r="C61" s="75"/>
      <c r="K61" s="55" t="s">
        <v>72</v>
      </c>
      <c r="L61" s="55" t="s">
        <v>160</v>
      </c>
      <c r="M61" s="55">
        <v>6060</v>
      </c>
      <c r="N61" s="55">
        <v>2655</v>
      </c>
      <c r="O61" s="97">
        <v>3405</v>
      </c>
      <c r="P61" s="2">
        <v>251</v>
      </c>
      <c r="Q61" s="2" t="s">
        <v>161</v>
      </c>
      <c r="R61" s="2" t="s">
        <v>80</v>
      </c>
      <c r="S61" s="2" t="s">
        <v>162</v>
      </c>
      <c r="T61" s="2" t="s">
        <v>84</v>
      </c>
    </row>
    <row r="62" spans="1:20" s="73" customFormat="1" x14ac:dyDescent="0.25">
      <c r="C62" s="75"/>
      <c r="K62" s="55" t="s">
        <v>72</v>
      </c>
      <c r="L62" s="55" t="s">
        <v>158</v>
      </c>
      <c r="M62" s="55">
        <v>6060</v>
      </c>
      <c r="N62" s="55">
        <v>2655</v>
      </c>
      <c r="O62" s="97">
        <v>3405</v>
      </c>
      <c r="P62" s="2">
        <v>255</v>
      </c>
      <c r="Q62" s="2" t="s">
        <v>159</v>
      </c>
      <c r="R62" s="2" t="s">
        <v>80</v>
      </c>
      <c r="S62" s="2" t="s">
        <v>130</v>
      </c>
      <c r="T62" s="2" t="s">
        <v>101</v>
      </c>
    </row>
    <row r="63" spans="1:20" s="73" customFormat="1" x14ac:dyDescent="0.25">
      <c r="C63" s="75"/>
      <c r="K63" s="55" t="s">
        <v>72</v>
      </c>
      <c r="L63" s="55" t="s">
        <v>156</v>
      </c>
      <c r="M63" s="55">
        <v>4830</v>
      </c>
      <c r="N63" s="55">
        <v>1935</v>
      </c>
      <c r="O63" s="97">
        <v>2895</v>
      </c>
      <c r="P63" s="2">
        <v>141</v>
      </c>
      <c r="Q63" s="2" t="s">
        <v>157</v>
      </c>
      <c r="R63" s="2" t="s">
        <v>80</v>
      </c>
      <c r="S63" s="2" t="s">
        <v>150</v>
      </c>
      <c r="T63" s="2" t="s">
        <v>89</v>
      </c>
    </row>
    <row r="64" spans="1:20" s="73" customFormat="1" x14ac:dyDescent="0.25">
      <c r="C64" s="75"/>
      <c r="K64" s="55" t="s">
        <v>72</v>
      </c>
      <c r="L64" s="55" t="s">
        <v>154</v>
      </c>
      <c r="M64" s="55">
        <v>6060</v>
      </c>
      <c r="N64" s="55">
        <v>2655</v>
      </c>
      <c r="O64" s="97">
        <v>3405</v>
      </c>
      <c r="P64" s="2">
        <v>255</v>
      </c>
      <c r="Q64" s="2" t="s">
        <v>152</v>
      </c>
      <c r="R64" s="2" t="s">
        <v>126</v>
      </c>
      <c r="S64" s="2" t="s">
        <v>155</v>
      </c>
      <c r="T64" s="2" t="s">
        <v>101</v>
      </c>
    </row>
    <row r="65" spans="1:20" s="73" customFormat="1" x14ac:dyDescent="0.25">
      <c r="C65" s="75"/>
      <c r="K65" s="55" t="s">
        <v>72</v>
      </c>
      <c r="L65" s="55" t="s">
        <v>151</v>
      </c>
      <c r="M65" s="55">
        <v>6060</v>
      </c>
      <c r="N65" s="55">
        <v>2655</v>
      </c>
      <c r="O65" s="97">
        <v>3405</v>
      </c>
      <c r="P65" s="2">
        <v>255</v>
      </c>
      <c r="Q65" s="2" t="s">
        <v>152</v>
      </c>
      <c r="R65" s="2" t="s">
        <v>80</v>
      </c>
      <c r="S65" s="2" t="s">
        <v>153</v>
      </c>
      <c r="T65" s="2" t="s">
        <v>93</v>
      </c>
    </row>
    <row r="66" spans="1:20" s="73" customFormat="1" x14ac:dyDescent="0.25">
      <c r="C66" s="75"/>
      <c r="K66" s="55" t="s">
        <v>72</v>
      </c>
      <c r="L66" s="55" t="s">
        <v>149</v>
      </c>
      <c r="M66" s="55">
        <v>4830</v>
      </c>
      <c r="N66" s="55">
        <v>1935</v>
      </c>
      <c r="O66" s="97">
        <v>2895</v>
      </c>
      <c r="P66" s="2">
        <v>141</v>
      </c>
      <c r="Q66" s="2" t="s">
        <v>144</v>
      </c>
      <c r="R66" s="2" t="s">
        <v>80</v>
      </c>
      <c r="S66" s="2" t="s">
        <v>150</v>
      </c>
      <c r="T66" s="2" t="s">
        <v>89</v>
      </c>
    </row>
    <row r="67" spans="1:20" s="73" customFormat="1" x14ac:dyDescent="0.25">
      <c r="C67" s="75"/>
      <c r="K67" s="55" t="s">
        <v>72</v>
      </c>
      <c r="L67" s="55" t="s">
        <v>146</v>
      </c>
      <c r="M67" s="55">
        <v>6060</v>
      </c>
      <c r="N67" s="55">
        <v>2655</v>
      </c>
      <c r="O67" s="97">
        <v>3405</v>
      </c>
      <c r="P67" s="2">
        <v>255</v>
      </c>
      <c r="Q67" s="2" t="s">
        <v>147</v>
      </c>
      <c r="R67" s="2" t="s">
        <v>80</v>
      </c>
      <c r="S67" s="2" t="s">
        <v>83</v>
      </c>
      <c r="T67" s="2" t="s">
        <v>148</v>
      </c>
    </row>
    <row r="68" spans="1:20" s="72" customFormat="1" ht="15.75" thickBot="1" x14ac:dyDescent="0.3">
      <c r="A68" s="73"/>
      <c r="B68" s="73"/>
      <c r="C68" s="73"/>
      <c r="D68" s="73"/>
      <c r="E68" s="73"/>
      <c r="K68" s="55" t="s">
        <v>72</v>
      </c>
      <c r="L68" s="55" t="s">
        <v>143</v>
      </c>
      <c r="M68" s="55">
        <v>4830</v>
      </c>
      <c r="N68" s="55">
        <v>1935</v>
      </c>
      <c r="O68" s="97">
        <v>2895</v>
      </c>
      <c r="P68" s="2">
        <v>141</v>
      </c>
      <c r="Q68" s="2" t="s">
        <v>144</v>
      </c>
      <c r="R68" s="2" t="s">
        <v>126</v>
      </c>
      <c r="S68" s="2" t="s">
        <v>145</v>
      </c>
      <c r="T68" s="2" t="s">
        <v>84</v>
      </c>
    </row>
    <row r="69" spans="1:20" s="72" customFormat="1" x14ac:dyDescent="0.25">
      <c r="A69" s="73"/>
      <c r="B69" s="88" t="s">
        <v>531</v>
      </c>
      <c r="C69" s="89"/>
      <c r="D69" s="73"/>
      <c r="E69" s="73"/>
      <c r="K69" s="55" t="s">
        <v>72</v>
      </c>
      <c r="L69" s="55" t="s">
        <v>140</v>
      </c>
      <c r="M69" s="55">
        <v>6060</v>
      </c>
      <c r="N69" s="55">
        <v>2655</v>
      </c>
      <c r="O69" s="97">
        <v>3405</v>
      </c>
      <c r="P69" s="2">
        <v>255</v>
      </c>
      <c r="Q69" s="2" t="s">
        <v>141</v>
      </c>
      <c r="R69" s="2" t="s">
        <v>126</v>
      </c>
      <c r="S69" s="2" t="s">
        <v>133</v>
      </c>
      <c r="T69" s="2" t="s">
        <v>142</v>
      </c>
    </row>
    <row r="70" spans="1:20" s="72" customFormat="1" ht="15.75" thickBot="1" x14ac:dyDescent="0.3">
      <c r="B70" s="90"/>
      <c r="C70" s="91"/>
      <c r="K70" s="55" t="s">
        <v>72</v>
      </c>
      <c r="L70" s="55" t="s">
        <v>138</v>
      </c>
      <c r="M70" s="55">
        <v>6060</v>
      </c>
      <c r="N70" s="55">
        <v>2655</v>
      </c>
      <c r="O70" s="97">
        <v>3405</v>
      </c>
      <c r="P70" s="2">
        <v>255</v>
      </c>
      <c r="Q70" s="2" t="s">
        <v>135</v>
      </c>
      <c r="R70" s="2" t="s">
        <v>80</v>
      </c>
      <c r="S70" s="2" t="s">
        <v>139</v>
      </c>
      <c r="T70" s="2" t="s">
        <v>137</v>
      </c>
    </row>
    <row r="71" spans="1:20" s="72" customFormat="1" x14ac:dyDescent="0.25">
      <c r="K71" s="55" t="s">
        <v>72</v>
      </c>
      <c r="L71" s="55" t="s">
        <v>134</v>
      </c>
      <c r="M71" s="55">
        <v>6060</v>
      </c>
      <c r="N71" s="55">
        <v>2655</v>
      </c>
      <c r="O71" s="97">
        <v>3405</v>
      </c>
      <c r="P71" s="2">
        <v>255</v>
      </c>
      <c r="Q71" s="2" t="s">
        <v>135</v>
      </c>
      <c r="R71" s="2" t="s">
        <v>80</v>
      </c>
      <c r="S71" s="2" t="s">
        <v>136</v>
      </c>
      <c r="T71" s="2" t="s">
        <v>137</v>
      </c>
    </row>
    <row r="72" spans="1:20" s="72" customFormat="1" ht="18.75" x14ac:dyDescent="0.25">
      <c r="B72" s="78" t="s">
        <v>518</v>
      </c>
      <c r="C72" s="79"/>
      <c r="K72" s="55" t="s">
        <v>72</v>
      </c>
      <c r="L72" s="55" t="s">
        <v>132</v>
      </c>
      <c r="M72" s="55">
        <v>6060</v>
      </c>
      <c r="N72" s="55">
        <v>2655</v>
      </c>
      <c r="O72" s="97">
        <v>3405</v>
      </c>
      <c r="P72" s="2">
        <v>255</v>
      </c>
      <c r="Q72" s="2" t="s">
        <v>119</v>
      </c>
      <c r="R72" s="2" t="s">
        <v>80</v>
      </c>
      <c r="S72" s="2" t="s">
        <v>133</v>
      </c>
      <c r="T72" s="2" t="s">
        <v>131</v>
      </c>
    </row>
    <row r="73" spans="1:20" s="72" customFormat="1" x14ac:dyDescent="0.25">
      <c r="B73" s="79"/>
      <c r="C73" s="79"/>
      <c r="K73" s="55" t="s">
        <v>72</v>
      </c>
      <c r="L73" s="55" t="s">
        <v>128</v>
      </c>
      <c r="M73" s="55">
        <v>6060</v>
      </c>
      <c r="N73" s="55">
        <v>2655</v>
      </c>
      <c r="O73" s="97">
        <v>3405</v>
      </c>
      <c r="P73" s="2">
        <v>255</v>
      </c>
      <c r="Q73" s="2" t="s">
        <v>129</v>
      </c>
      <c r="R73" s="2" t="s">
        <v>80</v>
      </c>
      <c r="S73" s="2" t="s">
        <v>130</v>
      </c>
      <c r="T73" s="2" t="s">
        <v>131</v>
      </c>
    </row>
    <row r="74" spans="1:20" s="72" customFormat="1" x14ac:dyDescent="0.25">
      <c r="B74" s="80" t="s">
        <v>30</v>
      </c>
      <c r="C74" s="81" t="s">
        <v>172</v>
      </c>
      <c r="K74" s="55" t="s">
        <v>72</v>
      </c>
      <c r="L74" s="55" t="s">
        <v>124</v>
      </c>
      <c r="M74" s="55">
        <v>4830</v>
      </c>
      <c r="N74" s="55">
        <v>1935</v>
      </c>
      <c r="O74" s="97">
        <v>2895</v>
      </c>
      <c r="P74" s="2">
        <v>141</v>
      </c>
      <c r="Q74" s="2" t="s">
        <v>125</v>
      </c>
      <c r="R74" s="2" t="s">
        <v>126</v>
      </c>
      <c r="S74" s="2" t="s">
        <v>127</v>
      </c>
      <c r="T74" s="2" t="s">
        <v>84</v>
      </c>
    </row>
    <row r="75" spans="1:20" s="72" customFormat="1" x14ac:dyDescent="0.25">
      <c r="B75" s="80" t="s">
        <v>186</v>
      </c>
      <c r="C75" s="81" t="s">
        <v>187</v>
      </c>
      <c r="K75" s="55" t="s">
        <v>72</v>
      </c>
      <c r="L75" s="55" t="s">
        <v>122</v>
      </c>
      <c r="M75" s="55">
        <v>4830</v>
      </c>
      <c r="N75" s="55">
        <v>1935</v>
      </c>
      <c r="O75" s="97">
        <v>2895</v>
      </c>
      <c r="P75" s="2">
        <v>141</v>
      </c>
      <c r="Q75" s="2" t="s">
        <v>86</v>
      </c>
      <c r="R75" s="2" t="s">
        <v>80</v>
      </c>
      <c r="S75" s="2" t="s">
        <v>123</v>
      </c>
      <c r="T75" s="2" t="s">
        <v>97</v>
      </c>
    </row>
    <row r="76" spans="1:20" s="72" customFormat="1" x14ac:dyDescent="0.25">
      <c r="B76" s="80" t="s">
        <v>190</v>
      </c>
      <c r="C76" s="81" t="s">
        <v>191</v>
      </c>
      <c r="K76" s="55" t="s">
        <v>72</v>
      </c>
      <c r="L76" s="55" t="s">
        <v>118</v>
      </c>
      <c r="M76" s="55">
        <v>6060</v>
      </c>
      <c r="N76" s="55">
        <v>2655</v>
      </c>
      <c r="O76" s="97">
        <v>3405</v>
      </c>
      <c r="P76" s="2">
        <v>255</v>
      </c>
      <c r="Q76" s="2" t="s">
        <v>119</v>
      </c>
      <c r="R76" s="2" t="s">
        <v>80</v>
      </c>
      <c r="S76" s="2" t="s">
        <v>120</v>
      </c>
      <c r="T76" s="2" t="s">
        <v>121</v>
      </c>
    </row>
    <row r="77" spans="1:20" s="72" customFormat="1" x14ac:dyDescent="0.25">
      <c r="B77" s="80" t="s">
        <v>192</v>
      </c>
      <c r="C77" s="81" t="s">
        <v>193</v>
      </c>
      <c r="K77" s="55" t="s">
        <v>72</v>
      </c>
      <c r="L77" s="55" t="s">
        <v>114</v>
      </c>
      <c r="M77" s="55">
        <v>6060</v>
      </c>
      <c r="N77" s="55">
        <v>2655</v>
      </c>
      <c r="O77" s="97">
        <v>3405</v>
      </c>
      <c r="P77" s="2">
        <v>255</v>
      </c>
      <c r="Q77" s="2" t="s">
        <v>115</v>
      </c>
      <c r="R77" s="2" t="s">
        <v>80</v>
      </c>
      <c r="S77" s="2" t="s">
        <v>116</v>
      </c>
      <c r="T77" s="2" t="s">
        <v>117</v>
      </c>
    </row>
    <row r="78" spans="1:20" s="72" customFormat="1" x14ac:dyDescent="0.25">
      <c r="B78" s="80" t="s">
        <v>196</v>
      </c>
      <c r="C78" s="81" t="s">
        <v>197</v>
      </c>
      <c r="K78" s="55" t="s">
        <v>72</v>
      </c>
      <c r="L78" s="55" t="s">
        <v>110</v>
      </c>
      <c r="M78" s="55">
        <v>6060</v>
      </c>
      <c r="N78" s="55">
        <v>2655</v>
      </c>
      <c r="O78" s="97">
        <v>3405</v>
      </c>
      <c r="P78" s="2">
        <v>255</v>
      </c>
      <c r="Q78" s="2" t="s">
        <v>111</v>
      </c>
      <c r="R78" s="2" t="s">
        <v>80</v>
      </c>
      <c r="S78" s="2" t="s">
        <v>112</v>
      </c>
      <c r="T78" s="2" t="s">
        <v>113</v>
      </c>
    </row>
    <row r="79" spans="1:20" s="72" customFormat="1" x14ac:dyDescent="0.25">
      <c r="B79" s="79" t="s">
        <v>521</v>
      </c>
      <c r="C79" s="79"/>
      <c r="K79" s="55" t="s">
        <v>72</v>
      </c>
      <c r="L79" s="55" t="s">
        <v>106</v>
      </c>
      <c r="M79" s="55">
        <v>6060</v>
      </c>
      <c r="N79" s="55">
        <v>2655</v>
      </c>
      <c r="O79" s="97">
        <v>3405</v>
      </c>
      <c r="P79" s="2">
        <v>255</v>
      </c>
      <c r="Q79" s="2" t="s">
        <v>107</v>
      </c>
      <c r="R79" s="2" t="s">
        <v>80</v>
      </c>
      <c r="S79" s="2" t="s">
        <v>108</v>
      </c>
      <c r="T79" s="2" t="s">
        <v>109</v>
      </c>
    </row>
    <row r="80" spans="1:20" s="72" customFormat="1" x14ac:dyDescent="0.25">
      <c r="A80" s="75"/>
      <c r="B80" s="79" t="s">
        <v>522</v>
      </c>
      <c r="C80" s="79"/>
      <c r="D80" s="75"/>
      <c r="E80" s="75"/>
      <c r="K80" s="55" t="s">
        <v>72</v>
      </c>
      <c r="L80" s="55" t="s">
        <v>102</v>
      </c>
      <c r="M80" s="55">
        <v>6060</v>
      </c>
      <c r="N80" s="55">
        <v>2640</v>
      </c>
      <c r="O80" s="97">
        <v>3420</v>
      </c>
      <c r="P80" s="2">
        <v>254</v>
      </c>
      <c r="Q80" s="2" t="s">
        <v>103</v>
      </c>
      <c r="R80" s="2" t="s">
        <v>80</v>
      </c>
      <c r="S80" s="2" t="s">
        <v>104</v>
      </c>
      <c r="T80" s="2" t="s">
        <v>105</v>
      </c>
    </row>
    <row r="81" spans="1:20" s="72" customFormat="1" x14ac:dyDescent="0.25">
      <c r="A81" s="75"/>
      <c r="B81" s="79" t="s">
        <v>523</v>
      </c>
      <c r="C81" s="79"/>
      <c r="D81" s="75"/>
      <c r="E81" s="75"/>
      <c r="K81" s="55" t="s">
        <v>72</v>
      </c>
      <c r="L81" s="55" t="s">
        <v>98</v>
      </c>
      <c r="M81" s="55">
        <v>6060</v>
      </c>
      <c r="N81" s="55">
        <v>2640</v>
      </c>
      <c r="O81" s="97">
        <v>3420</v>
      </c>
      <c r="P81" s="2">
        <v>254</v>
      </c>
      <c r="Q81" s="2" t="s">
        <v>99</v>
      </c>
      <c r="R81" s="2" t="s">
        <v>80</v>
      </c>
      <c r="S81" s="2" t="s">
        <v>100</v>
      </c>
      <c r="T81" s="2" t="s">
        <v>101</v>
      </c>
    </row>
    <row r="82" spans="1:20" s="72" customFormat="1" x14ac:dyDescent="0.25">
      <c r="A82" s="75"/>
      <c r="B82" s="82" t="s">
        <v>222</v>
      </c>
      <c r="C82" s="83"/>
      <c r="D82" s="75"/>
      <c r="K82" s="55" t="s">
        <v>72</v>
      </c>
      <c r="L82" s="55" t="s">
        <v>94</v>
      </c>
      <c r="M82" s="55">
        <v>6060</v>
      </c>
      <c r="N82" s="55">
        <v>2640</v>
      </c>
      <c r="O82" s="97">
        <v>3420</v>
      </c>
      <c r="P82" s="2">
        <v>254</v>
      </c>
      <c r="Q82" s="2" t="s">
        <v>95</v>
      </c>
      <c r="R82" s="2" t="s">
        <v>80</v>
      </c>
      <c r="S82" s="2" t="s">
        <v>96</v>
      </c>
      <c r="T82" s="2" t="s">
        <v>97</v>
      </c>
    </row>
    <row r="83" spans="1:20" s="72" customFormat="1" x14ac:dyDescent="0.25">
      <c r="B83" s="82" t="s">
        <v>223</v>
      </c>
      <c r="C83" s="83"/>
      <c r="K83" s="55" t="s">
        <v>72</v>
      </c>
      <c r="L83" s="55" t="s">
        <v>90</v>
      </c>
      <c r="M83" s="55">
        <v>4800</v>
      </c>
      <c r="N83" s="55">
        <v>1920</v>
      </c>
      <c r="O83" s="97">
        <v>2880</v>
      </c>
      <c r="P83" s="2">
        <v>140</v>
      </c>
      <c r="Q83" s="2" t="s">
        <v>91</v>
      </c>
      <c r="R83" s="2" t="s">
        <v>80</v>
      </c>
      <c r="S83" s="2" t="s">
        <v>92</v>
      </c>
      <c r="T83" s="2" t="s">
        <v>93</v>
      </c>
    </row>
    <row r="84" spans="1:20" s="71" customFormat="1" x14ac:dyDescent="0.25">
      <c r="A84" s="72"/>
      <c r="B84" s="82" t="s">
        <v>224</v>
      </c>
      <c r="C84" s="83"/>
      <c r="D84" s="72"/>
      <c r="E84" s="72"/>
      <c r="K84" s="55" t="s">
        <v>72</v>
      </c>
      <c r="L84" s="55" t="s">
        <v>85</v>
      </c>
      <c r="M84" s="55">
        <v>4830</v>
      </c>
      <c r="N84" s="55">
        <v>1935</v>
      </c>
      <c r="O84" s="97">
        <v>2895</v>
      </c>
      <c r="P84" s="2">
        <v>141</v>
      </c>
      <c r="Q84" s="2" t="s">
        <v>86</v>
      </c>
      <c r="R84" s="2" t="s">
        <v>87</v>
      </c>
      <c r="S84" s="2" t="s">
        <v>88</v>
      </c>
      <c r="T84" s="2" t="s">
        <v>89</v>
      </c>
    </row>
    <row r="85" spans="1:20" s="71" customFormat="1" x14ac:dyDescent="0.25">
      <c r="A85" s="72"/>
      <c r="B85" s="82" t="s">
        <v>225</v>
      </c>
      <c r="C85" s="83"/>
      <c r="D85" s="72"/>
      <c r="E85" s="72"/>
      <c r="K85" s="55" t="s">
        <v>72</v>
      </c>
      <c r="L85" s="55" t="s">
        <v>82</v>
      </c>
      <c r="M85" s="55">
        <v>6060</v>
      </c>
      <c r="N85" s="55">
        <v>2655</v>
      </c>
      <c r="O85" s="97">
        <v>3405</v>
      </c>
      <c r="P85" s="2">
        <v>255</v>
      </c>
      <c r="Q85" s="2" t="s">
        <v>81</v>
      </c>
      <c r="R85" s="2" t="s">
        <v>80</v>
      </c>
      <c r="S85" s="2" t="s">
        <v>83</v>
      </c>
      <c r="T85" s="2" t="s">
        <v>84</v>
      </c>
    </row>
    <row r="86" spans="1:20" s="71" customFormat="1" x14ac:dyDescent="0.25">
      <c r="A86" s="72"/>
      <c r="B86" s="82" t="s">
        <v>226</v>
      </c>
      <c r="C86" s="83"/>
      <c r="D86" s="72"/>
      <c r="E86" s="72"/>
      <c r="K86" s="55"/>
      <c r="L86" s="55"/>
      <c r="M86" s="55"/>
      <c r="N86" s="55"/>
      <c r="O86" s="97"/>
      <c r="P86" s="2"/>
      <c r="Q86" s="2"/>
      <c r="R86" s="2"/>
      <c r="S86" s="2"/>
      <c r="T86" s="2"/>
    </row>
    <row r="87" spans="1:20" s="45" customFormat="1" x14ac:dyDescent="0.25">
      <c r="A87" s="72"/>
      <c r="B87" s="82" t="s">
        <v>227</v>
      </c>
      <c r="C87" s="83"/>
      <c r="D87" s="72"/>
      <c r="E87" s="72"/>
      <c r="K87" s="71"/>
      <c r="L87" s="71"/>
      <c r="M87" s="71"/>
      <c r="N87" s="71"/>
      <c r="O87" s="71"/>
      <c r="P87" s="71"/>
      <c r="Q87" s="71"/>
      <c r="R87" s="71"/>
      <c r="S87" s="71"/>
      <c r="T87" s="71"/>
    </row>
    <row r="88" spans="1:20" s="45" customFormat="1" x14ac:dyDescent="0.25">
      <c r="A88" s="72"/>
      <c r="B88" s="82" t="s">
        <v>228</v>
      </c>
      <c r="C88" s="83"/>
      <c r="D88" s="72"/>
      <c r="E88" s="71"/>
      <c r="K88" s="71"/>
      <c r="L88" s="71"/>
      <c r="M88" s="71"/>
      <c r="N88" s="71"/>
      <c r="O88" s="71"/>
      <c r="P88" s="71"/>
      <c r="Q88" s="71"/>
      <c r="R88" s="71"/>
      <c r="S88" s="71"/>
      <c r="T88" s="71"/>
    </row>
    <row r="89" spans="1:20" s="45" customFormat="1" x14ac:dyDescent="0.25">
      <c r="A89" s="71"/>
      <c r="B89" s="82" t="s">
        <v>229</v>
      </c>
      <c r="C89" s="83"/>
      <c r="D89" s="71"/>
      <c r="E89" s="71"/>
      <c r="K89" s="71"/>
      <c r="L89" s="71"/>
      <c r="M89" s="71"/>
      <c r="N89" s="71"/>
      <c r="O89" s="71"/>
      <c r="P89" s="71"/>
      <c r="Q89" s="71"/>
      <c r="R89" s="71"/>
      <c r="S89" s="71"/>
      <c r="T89" s="71"/>
    </row>
    <row r="90" spans="1:20" s="45" customFormat="1" x14ac:dyDescent="0.25">
      <c r="A90" s="71"/>
      <c r="B90" s="82" t="s">
        <v>230</v>
      </c>
      <c r="C90" s="83"/>
      <c r="D90" s="71"/>
      <c r="E90" s="71"/>
      <c r="K90" s="71"/>
      <c r="L90" s="71"/>
      <c r="M90" s="71"/>
      <c r="N90" s="71"/>
      <c r="O90" s="71"/>
      <c r="P90" s="71"/>
      <c r="Q90" s="71"/>
      <c r="R90" s="71"/>
      <c r="S90" s="71"/>
      <c r="T90" s="71"/>
    </row>
    <row r="91" spans="1:20" s="45" customFormat="1" x14ac:dyDescent="0.25">
      <c r="B91" s="79"/>
      <c r="C91" s="79"/>
      <c r="K91" s="71"/>
      <c r="L91" s="71"/>
      <c r="M91" s="71"/>
      <c r="N91" s="71"/>
      <c r="O91" s="71"/>
      <c r="P91" s="71"/>
      <c r="Q91" s="71"/>
      <c r="R91" s="71"/>
      <c r="S91" s="71"/>
      <c r="T91" s="71"/>
    </row>
    <row r="92" spans="1:20" s="45" customFormat="1" x14ac:dyDescent="0.25">
      <c r="B92" s="81" t="s">
        <v>182</v>
      </c>
      <c r="C92" s="81" t="s">
        <v>183</v>
      </c>
      <c r="D92" s="72"/>
      <c r="K92" s="71"/>
      <c r="L92" s="71"/>
      <c r="M92" s="71"/>
      <c r="N92" s="71"/>
      <c r="O92" s="71"/>
      <c r="P92" s="71"/>
      <c r="Q92" s="71"/>
      <c r="R92" s="71"/>
      <c r="S92" s="71"/>
      <c r="T92" s="71"/>
    </row>
    <row r="93" spans="1:20" s="45" customFormat="1" x14ac:dyDescent="0.25">
      <c r="B93" s="81" t="s">
        <v>176</v>
      </c>
      <c r="C93" s="81" t="s">
        <v>177</v>
      </c>
      <c r="D93" s="72"/>
      <c r="K93" s="71"/>
      <c r="L93" s="71"/>
      <c r="M93" s="71"/>
      <c r="N93" s="71"/>
      <c r="O93" s="71"/>
      <c r="P93" s="71"/>
      <c r="Q93" s="71"/>
      <c r="R93" s="71"/>
      <c r="S93" s="71"/>
      <c r="T93" s="71"/>
    </row>
    <row r="94" spans="1:20" s="45" customFormat="1" x14ac:dyDescent="0.25">
      <c r="B94" s="81" t="s">
        <v>188</v>
      </c>
      <c r="C94" s="81" t="s">
        <v>189</v>
      </c>
      <c r="D94" s="71"/>
      <c r="K94" s="71"/>
      <c r="L94" s="71"/>
      <c r="M94" s="71"/>
      <c r="N94" s="71"/>
      <c r="O94" s="71"/>
      <c r="P94" s="71"/>
      <c r="Q94" s="71"/>
      <c r="R94" s="71"/>
      <c r="S94" s="71"/>
      <c r="T94" s="71"/>
    </row>
    <row r="95" spans="1:20" s="45" customFormat="1" x14ac:dyDescent="0.25">
      <c r="B95" s="81" t="s">
        <v>184</v>
      </c>
      <c r="C95" s="81" t="s">
        <v>185</v>
      </c>
      <c r="D95" s="71"/>
      <c r="K95" s="71"/>
      <c r="L95" s="71"/>
      <c r="M95" s="71"/>
      <c r="N95" s="71"/>
      <c r="O95" s="71"/>
      <c r="P95" s="71"/>
      <c r="Q95" s="71"/>
      <c r="R95" s="71"/>
      <c r="S95" s="71"/>
      <c r="T95" s="71"/>
    </row>
    <row r="96" spans="1:20" s="45" customFormat="1" x14ac:dyDescent="0.25">
      <c r="B96" s="79" t="s">
        <v>519</v>
      </c>
      <c r="C96" s="79"/>
      <c r="D96" s="71"/>
      <c r="K96" s="71"/>
      <c r="L96" s="71"/>
      <c r="M96" s="71"/>
      <c r="N96" s="71"/>
      <c r="O96" s="71"/>
      <c r="P96" s="71"/>
      <c r="Q96" s="71"/>
      <c r="R96" s="71"/>
      <c r="S96" s="71"/>
      <c r="T96" s="71"/>
    </row>
    <row r="97" spans="1:20" s="45" customFormat="1" x14ac:dyDescent="0.25">
      <c r="B97" s="79" t="s">
        <v>520</v>
      </c>
      <c r="C97" s="79"/>
      <c r="K97" s="71"/>
      <c r="L97" s="71"/>
      <c r="M97" s="71"/>
      <c r="N97" s="71"/>
      <c r="O97" s="71"/>
      <c r="P97" s="71"/>
      <c r="Q97" s="71"/>
      <c r="R97" s="71"/>
      <c r="S97" s="71"/>
      <c r="T97" s="71"/>
    </row>
    <row r="98" spans="1:20" s="45" customFormat="1" x14ac:dyDescent="0.25">
      <c r="B98" s="82" t="s">
        <v>213</v>
      </c>
      <c r="C98" s="83"/>
      <c r="K98" s="71"/>
      <c r="L98" s="71"/>
      <c r="M98" s="71"/>
      <c r="N98" s="71"/>
      <c r="O98" s="71"/>
      <c r="P98" s="71"/>
      <c r="Q98" s="71"/>
      <c r="R98" s="71"/>
      <c r="S98" s="71"/>
      <c r="T98" s="71"/>
    </row>
    <row r="99" spans="1:20" s="45" customFormat="1" x14ac:dyDescent="0.25">
      <c r="B99" s="79"/>
      <c r="C99" s="79"/>
      <c r="K99" s="71"/>
      <c r="L99" s="71"/>
      <c r="M99" s="71"/>
      <c r="N99" s="71"/>
      <c r="O99" s="71"/>
      <c r="P99" s="71"/>
      <c r="Q99" s="71"/>
      <c r="R99" s="71"/>
      <c r="S99" s="71"/>
      <c r="T99" s="71"/>
    </row>
    <row r="100" spans="1:20" s="45" customFormat="1" x14ac:dyDescent="0.25">
      <c r="B100" s="81" t="s">
        <v>47</v>
      </c>
      <c r="C100" s="81" t="s">
        <v>173</v>
      </c>
      <c r="K100" s="71"/>
      <c r="L100" s="71"/>
      <c r="M100" s="71"/>
      <c r="N100" s="71"/>
      <c r="O100" s="71"/>
      <c r="P100" s="71"/>
      <c r="Q100" s="71"/>
      <c r="R100" s="71"/>
      <c r="S100" s="71"/>
      <c r="T100" s="71"/>
    </row>
    <row r="101" spans="1:20" s="45" customFormat="1" x14ac:dyDescent="0.25">
      <c r="B101" s="79" t="s">
        <v>221</v>
      </c>
      <c r="C101" s="79"/>
      <c r="K101" s="71"/>
      <c r="L101" s="71"/>
      <c r="M101" s="71"/>
      <c r="N101" s="71"/>
      <c r="O101" s="71"/>
      <c r="P101" s="71"/>
      <c r="Q101" s="71"/>
      <c r="R101" s="71"/>
      <c r="S101" s="71"/>
      <c r="T101" s="71"/>
    </row>
    <row r="102" spans="1:20" s="45" customFormat="1" ht="30" customHeight="1" x14ac:dyDescent="0.25">
      <c r="B102" s="82" t="s">
        <v>198</v>
      </c>
      <c r="C102" s="83"/>
      <c r="K102" s="71"/>
      <c r="L102" s="71"/>
      <c r="M102" s="71"/>
      <c r="N102" s="71"/>
      <c r="O102" s="71"/>
      <c r="P102" s="71"/>
      <c r="Q102" s="71"/>
      <c r="R102" s="71"/>
      <c r="S102" s="71"/>
      <c r="T102" s="71"/>
    </row>
    <row r="103" spans="1:20" s="45" customFormat="1" x14ac:dyDescent="0.25">
      <c r="B103" s="82" t="s">
        <v>199</v>
      </c>
      <c r="C103" s="83"/>
      <c r="K103" s="71"/>
      <c r="L103" s="71"/>
      <c r="M103" s="71"/>
      <c r="N103" s="71"/>
      <c r="O103" s="71"/>
      <c r="P103" s="71"/>
      <c r="Q103" s="71"/>
      <c r="R103" s="71"/>
      <c r="S103" s="71"/>
      <c r="T103" s="71"/>
    </row>
    <row r="104" spans="1:20" s="45" customFormat="1" x14ac:dyDescent="0.25">
      <c r="B104" s="87" t="s">
        <v>200</v>
      </c>
      <c r="C104" s="87"/>
      <c r="J104"/>
      <c r="K104" s="71"/>
      <c r="L104" s="71"/>
      <c r="M104" s="71"/>
      <c r="N104" s="71"/>
      <c r="O104" s="71"/>
      <c r="P104" s="71"/>
      <c r="Q104" s="71"/>
      <c r="R104" s="71"/>
      <c r="S104" s="71"/>
      <c r="T104" s="71"/>
    </row>
    <row r="105" spans="1:20" s="45" customFormat="1" x14ac:dyDescent="0.25">
      <c r="B105" s="82" t="s">
        <v>201</v>
      </c>
      <c r="C105" s="83"/>
      <c r="J105"/>
      <c r="K105"/>
      <c r="L105"/>
      <c r="M105"/>
      <c r="N105"/>
    </row>
    <row r="106" spans="1:20" s="45" customFormat="1" x14ac:dyDescent="0.25">
      <c r="B106" s="82" t="s">
        <v>202</v>
      </c>
      <c r="C106" s="83"/>
      <c r="J106"/>
      <c r="K106"/>
      <c r="L106"/>
      <c r="M106"/>
      <c r="N106"/>
    </row>
    <row r="107" spans="1:20" s="45" customFormat="1" x14ac:dyDescent="0.25">
      <c r="B107" s="82" t="s">
        <v>203</v>
      </c>
      <c r="C107" s="83"/>
      <c r="J107"/>
      <c r="K107"/>
      <c r="L107"/>
      <c r="M107"/>
      <c r="N107"/>
    </row>
    <row r="108" spans="1:20" s="45" customFormat="1" x14ac:dyDescent="0.25">
      <c r="B108" s="82" t="s">
        <v>204</v>
      </c>
      <c r="C108" s="83"/>
      <c r="I108"/>
      <c r="J108"/>
      <c r="K108"/>
      <c r="L108"/>
      <c r="M108"/>
      <c r="N108"/>
    </row>
    <row r="109" spans="1:20" s="45" customFormat="1" x14ac:dyDescent="0.25">
      <c r="B109" s="82" t="s">
        <v>205</v>
      </c>
      <c r="C109" s="83"/>
      <c r="I109"/>
      <c r="J109"/>
      <c r="K109"/>
      <c r="L109"/>
      <c r="M109"/>
      <c r="N109"/>
    </row>
    <row r="110" spans="1:20" x14ac:dyDescent="0.25">
      <c r="A110" s="45"/>
      <c r="B110" s="82" t="s">
        <v>206</v>
      </c>
      <c r="C110" s="83"/>
      <c r="D110" s="45"/>
      <c r="E110" s="45"/>
    </row>
    <row r="111" spans="1:20" x14ac:dyDescent="0.25">
      <c r="A111" s="45"/>
      <c r="B111" s="82" t="s">
        <v>207</v>
      </c>
      <c r="C111" s="83"/>
      <c r="D111" s="45"/>
      <c r="E111" s="45"/>
    </row>
    <row r="112" spans="1:20" x14ac:dyDescent="0.25">
      <c r="A112" s="45"/>
      <c r="B112" s="82" t="s">
        <v>208</v>
      </c>
      <c r="C112" s="83"/>
      <c r="D112" s="45"/>
      <c r="E112" s="45"/>
    </row>
    <row r="113" spans="1:5" x14ac:dyDescent="0.25">
      <c r="B113" s="82" t="s">
        <v>209</v>
      </c>
      <c r="C113" s="83"/>
      <c r="D113" s="45"/>
      <c r="E113" s="45"/>
    </row>
    <row r="114" spans="1:5" x14ac:dyDescent="0.25">
      <c r="B114" s="82" t="s">
        <v>210</v>
      </c>
      <c r="C114" s="83"/>
      <c r="D114" s="45"/>
    </row>
    <row r="115" spans="1:5" x14ac:dyDescent="0.25">
      <c r="B115" s="82" t="s">
        <v>211</v>
      </c>
      <c r="C115" s="83"/>
      <c r="D115" s="45"/>
    </row>
    <row r="116" spans="1:5" x14ac:dyDescent="0.25">
      <c r="B116" s="79"/>
      <c r="C116" s="79"/>
      <c r="D116" s="45"/>
    </row>
    <row r="117" spans="1:5" s="75" customFormat="1" x14ac:dyDescent="0.25">
      <c r="A117"/>
      <c r="B117" s="81" t="s">
        <v>178</v>
      </c>
      <c r="C117" s="81" t="s">
        <v>179</v>
      </c>
      <c r="D117" s="45"/>
      <c r="E117"/>
    </row>
    <row r="118" spans="1:5" x14ac:dyDescent="0.25">
      <c r="B118" s="81" t="s">
        <v>180</v>
      </c>
      <c r="C118" s="81" t="s">
        <v>181</v>
      </c>
      <c r="D118" s="45"/>
    </row>
    <row r="119" spans="1:5" ht="28.5" customHeight="1" x14ac:dyDescent="0.25">
      <c r="B119" s="79" t="s">
        <v>524</v>
      </c>
      <c r="C119" s="79"/>
      <c r="D119" s="45"/>
      <c r="E119" s="75"/>
    </row>
    <row r="120" spans="1:5" s="75" customFormat="1" x14ac:dyDescent="0.25">
      <c r="B120" s="79" t="s">
        <v>525</v>
      </c>
      <c r="C120" s="79"/>
      <c r="E120"/>
    </row>
    <row r="121" spans="1:5" ht="32.25" customHeight="1" x14ac:dyDescent="0.25">
      <c r="B121" s="87" t="s">
        <v>509</v>
      </c>
      <c r="C121" s="87"/>
      <c r="D121" s="45"/>
    </row>
    <row r="122" spans="1:5" x14ac:dyDescent="0.25">
      <c r="A122" s="75"/>
      <c r="B122" s="75" t="s">
        <v>530</v>
      </c>
      <c r="C122" s="75"/>
      <c r="D122" s="75"/>
      <c r="E122" s="75"/>
    </row>
    <row r="123" spans="1:5" ht="25.5" customHeight="1" x14ac:dyDescent="0.25">
      <c r="A123" s="75"/>
      <c r="B123" s="87" t="s">
        <v>510</v>
      </c>
      <c r="C123" s="87"/>
    </row>
    <row r="124" spans="1:5" x14ac:dyDescent="0.25">
      <c r="A124" s="75"/>
      <c r="B124" s="79" t="s">
        <v>212</v>
      </c>
      <c r="C124" s="79"/>
    </row>
    <row r="125" spans="1:5" x14ac:dyDescent="0.25">
      <c r="B125" s="87" t="s">
        <v>511</v>
      </c>
      <c r="C125" s="87"/>
    </row>
    <row r="126" spans="1:5" x14ac:dyDescent="0.25">
      <c r="B126" s="79"/>
      <c r="C126" s="79"/>
    </row>
    <row r="127" spans="1:5" x14ac:dyDescent="0.25">
      <c r="B127" s="81" t="s">
        <v>174</v>
      </c>
      <c r="C127" s="81" t="s">
        <v>175</v>
      </c>
    </row>
    <row r="128" spans="1:5" x14ac:dyDescent="0.25">
      <c r="B128" s="79" t="s">
        <v>214</v>
      </c>
      <c r="C128" s="79"/>
    </row>
    <row r="129" spans="1:5" x14ac:dyDescent="0.25">
      <c r="B129" s="79" t="s">
        <v>215</v>
      </c>
      <c r="C129" s="79"/>
    </row>
    <row r="130" spans="1:5" x14ac:dyDescent="0.25">
      <c r="B130" s="82" t="s">
        <v>512</v>
      </c>
      <c r="C130" s="83"/>
    </row>
    <row r="131" spans="1:5" x14ac:dyDescent="0.25">
      <c r="B131" s="82" t="s">
        <v>513</v>
      </c>
      <c r="C131" s="83"/>
    </row>
    <row r="132" spans="1:5" x14ac:dyDescent="0.25">
      <c r="B132" s="79" t="s">
        <v>216</v>
      </c>
      <c r="C132" s="79"/>
    </row>
    <row r="133" spans="1:5" x14ac:dyDescent="0.25">
      <c r="B133" s="79"/>
      <c r="C133" s="79"/>
    </row>
    <row r="134" spans="1:5" ht="30" x14ac:dyDescent="0.25">
      <c r="B134" s="81" t="s">
        <v>194</v>
      </c>
      <c r="C134" s="84" t="s">
        <v>195</v>
      </c>
    </row>
    <row r="135" spans="1:5" x14ac:dyDescent="0.25">
      <c r="B135" s="79" t="s">
        <v>218</v>
      </c>
      <c r="C135" s="79"/>
    </row>
    <row r="136" spans="1:5" x14ac:dyDescent="0.25">
      <c r="B136" s="79" t="s">
        <v>526</v>
      </c>
      <c r="C136" s="79"/>
    </row>
    <row r="137" spans="1:5" s="75" customFormat="1" x14ac:dyDescent="0.25">
      <c r="A137"/>
      <c r="B137" s="79" t="s">
        <v>527</v>
      </c>
      <c r="C137" s="79"/>
      <c r="D137"/>
      <c r="E137"/>
    </row>
    <row r="138" spans="1:5" x14ac:dyDescent="0.25">
      <c r="B138" s="79" t="s">
        <v>528</v>
      </c>
      <c r="C138" s="79"/>
      <c r="D138" s="75"/>
    </row>
    <row r="139" spans="1:5" x14ac:dyDescent="0.25">
      <c r="A139" s="75"/>
      <c r="B139" s="79" t="s">
        <v>529</v>
      </c>
      <c r="C139" s="79"/>
      <c r="D139" s="75"/>
      <c r="E139" s="75"/>
    </row>
    <row r="140" spans="1:5" x14ac:dyDescent="0.25">
      <c r="B140" s="82" t="s">
        <v>217</v>
      </c>
      <c r="C140" s="83"/>
    </row>
    <row r="141" spans="1:5" x14ac:dyDescent="0.25">
      <c r="B141" s="79" t="s">
        <v>220</v>
      </c>
      <c r="C141" s="79"/>
      <c r="D141" s="75"/>
    </row>
    <row r="142" spans="1:5" x14ac:dyDescent="0.25">
      <c r="B142" s="82" t="s">
        <v>516</v>
      </c>
      <c r="C142" s="83"/>
    </row>
    <row r="143" spans="1:5" x14ac:dyDescent="0.25">
      <c r="B143" s="82" t="s">
        <v>515</v>
      </c>
      <c r="C143" s="83"/>
    </row>
    <row r="144" spans="1:5" x14ac:dyDescent="0.25">
      <c r="B144" s="82" t="s">
        <v>514</v>
      </c>
      <c r="C144" s="83"/>
    </row>
    <row r="145" spans="2:3" x14ac:dyDescent="0.25">
      <c r="B145" s="79" t="s">
        <v>219</v>
      </c>
      <c r="C145" s="79"/>
    </row>
    <row r="146" spans="2:3" x14ac:dyDescent="0.25">
      <c r="B146" s="82" t="s">
        <v>517</v>
      </c>
      <c r="C146" s="83"/>
    </row>
  </sheetData>
  <mergeCells count="6">
    <mergeCell ref="R34:T34"/>
    <mergeCell ref="B125:C125"/>
    <mergeCell ref="B121:C121"/>
    <mergeCell ref="B123:C123"/>
    <mergeCell ref="B104:C104"/>
    <mergeCell ref="B69:C70"/>
  </mergeCells>
  <dataValidations count="1">
    <dataValidation type="list" allowBlank="1" showInputMessage="1" showErrorMessage="1" sqref="C32:C35">
      <formula1>"O,N"</formula1>
    </dataValidation>
  </dataValidations>
  <pageMargins left="0.7" right="0.7" top="0.75" bottom="0.75" header="0.3" footer="0.3"/>
  <pageSetup paperSize="9" orientation="portrait" horizontalDpi="203" verticalDpi="20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56"/>
  <sheetViews>
    <sheetView topLeftCell="M1" workbookViewId="0">
      <selection activeCell="X1" sqref="X1:AK107"/>
    </sheetView>
  </sheetViews>
  <sheetFormatPr baseColWidth="10" defaultRowHeight="15" x14ac:dyDescent="0.25"/>
  <cols>
    <col min="1" max="1" width="11.25" style="36" customWidth="1"/>
    <col min="2" max="2" width="10.625" style="36" customWidth="1"/>
  </cols>
  <sheetData>
    <row r="1" spans="1:2" ht="30" x14ac:dyDescent="0.25">
      <c r="A1" s="37" t="s">
        <v>52</v>
      </c>
      <c r="B1" s="62" t="s">
        <v>51</v>
      </c>
    </row>
    <row r="2" spans="1:2" x14ac:dyDescent="0.25">
      <c r="A2" s="36">
        <v>85</v>
      </c>
      <c r="B2" s="53">
        <v>2</v>
      </c>
    </row>
    <row r="3" spans="1:2" x14ac:dyDescent="0.25">
      <c r="A3" s="36">
        <v>104</v>
      </c>
      <c r="B3" s="53">
        <v>85</v>
      </c>
    </row>
    <row r="4" spans="1:2" x14ac:dyDescent="0.25">
      <c r="A4" s="36">
        <v>5</v>
      </c>
      <c r="B4" s="53">
        <v>82</v>
      </c>
    </row>
    <row r="5" spans="1:2" x14ac:dyDescent="0.25">
      <c r="A5" s="36">
        <v>2</v>
      </c>
      <c r="B5" s="53">
        <v>20</v>
      </c>
    </row>
    <row r="6" spans="1:2" x14ac:dyDescent="0.25">
      <c r="A6" s="36">
        <v>101</v>
      </c>
      <c r="B6" s="53">
        <v>107</v>
      </c>
    </row>
    <row r="7" spans="1:2" x14ac:dyDescent="0.25">
      <c r="A7" s="36">
        <v>98</v>
      </c>
      <c r="B7" s="53">
        <v>69</v>
      </c>
    </row>
    <row r="8" spans="1:2" x14ac:dyDescent="0.25">
      <c r="A8" s="36">
        <v>94</v>
      </c>
      <c r="B8" s="53">
        <v>12</v>
      </c>
    </row>
    <row r="9" spans="1:2" x14ac:dyDescent="0.25">
      <c r="A9" s="36">
        <v>21</v>
      </c>
      <c r="B9" s="53">
        <v>77</v>
      </c>
    </row>
    <row r="10" spans="1:2" x14ac:dyDescent="0.25">
      <c r="A10" s="36">
        <v>11</v>
      </c>
      <c r="B10" s="53">
        <v>62</v>
      </c>
    </row>
    <row r="11" spans="1:2" x14ac:dyDescent="0.25">
      <c r="A11" s="36">
        <v>73</v>
      </c>
      <c r="B11" s="53">
        <v>58</v>
      </c>
    </row>
    <row r="12" spans="1:2" x14ac:dyDescent="0.25">
      <c r="A12" s="36">
        <v>77</v>
      </c>
      <c r="B12" s="53">
        <v>59</v>
      </c>
    </row>
    <row r="13" spans="1:2" x14ac:dyDescent="0.25">
      <c r="A13" s="36">
        <v>72</v>
      </c>
      <c r="B13" s="53">
        <v>56</v>
      </c>
    </row>
    <row r="14" spans="1:2" x14ac:dyDescent="0.25">
      <c r="A14" s="36">
        <v>15</v>
      </c>
      <c r="B14" s="53">
        <v>57</v>
      </c>
    </row>
    <row r="15" spans="1:2" x14ac:dyDescent="0.25">
      <c r="A15" s="36">
        <v>96</v>
      </c>
      <c r="B15" s="53">
        <v>54</v>
      </c>
    </row>
    <row r="16" spans="1:2" x14ac:dyDescent="0.25">
      <c r="A16" s="36">
        <v>17</v>
      </c>
      <c r="B16" s="53">
        <v>75</v>
      </c>
    </row>
    <row r="17" spans="1:2" x14ac:dyDescent="0.25">
      <c r="A17" s="36">
        <v>78</v>
      </c>
      <c r="B17" s="53">
        <v>99</v>
      </c>
    </row>
    <row r="18" spans="1:2" x14ac:dyDescent="0.25">
      <c r="A18" s="36">
        <v>19</v>
      </c>
      <c r="B18" s="53">
        <v>7</v>
      </c>
    </row>
    <row r="19" spans="1:2" x14ac:dyDescent="0.25">
      <c r="A19" s="36">
        <v>105</v>
      </c>
      <c r="B19" s="53">
        <v>98</v>
      </c>
    </row>
    <row r="20" spans="1:2" x14ac:dyDescent="0.25">
      <c r="A20" s="36">
        <v>107</v>
      </c>
      <c r="B20" s="53">
        <v>10</v>
      </c>
    </row>
    <row r="21" spans="1:2" x14ac:dyDescent="0.25">
      <c r="A21" s="36">
        <v>18</v>
      </c>
      <c r="B21" s="53">
        <v>11</v>
      </c>
    </row>
    <row r="22" spans="1:2" x14ac:dyDescent="0.25">
      <c r="A22" s="36">
        <v>23</v>
      </c>
      <c r="B22" s="53">
        <v>73</v>
      </c>
    </row>
    <row r="23" spans="1:2" x14ac:dyDescent="0.25">
      <c r="A23" s="36">
        <v>83</v>
      </c>
      <c r="B23" s="53">
        <v>42</v>
      </c>
    </row>
    <row r="24" spans="1:2" x14ac:dyDescent="0.25">
      <c r="A24" s="36">
        <v>25</v>
      </c>
      <c r="B24" s="53">
        <v>43</v>
      </c>
    </row>
    <row r="25" spans="1:2" x14ac:dyDescent="0.25">
      <c r="A25" s="36">
        <v>22</v>
      </c>
      <c r="B25" s="53">
        <v>64</v>
      </c>
    </row>
    <row r="26" spans="1:2" x14ac:dyDescent="0.25">
      <c r="A26" s="36">
        <v>27</v>
      </c>
      <c r="B26" s="53">
        <v>6</v>
      </c>
    </row>
    <row r="27" spans="1:2" x14ac:dyDescent="0.25">
      <c r="A27" s="36">
        <v>24</v>
      </c>
      <c r="B27" s="53">
        <v>101</v>
      </c>
    </row>
    <row r="28" spans="1:2" x14ac:dyDescent="0.25">
      <c r="A28" s="36">
        <v>29</v>
      </c>
      <c r="B28" s="53">
        <v>4</v>
      </c>
    </row>
    <row r="29" spans="1:2" x14ac:dyDescent="0.25">
      <c r="A29" s="36">
        <v>26</v>
      </c>
      <c r="B29" s="53">
        <v>5</v>
      </c>
    </row>
    <row r="30" spans="1:2" x14ac:dyDescent="0.25">
      <c r="A30" s="36">
        <v>31</v>
      </c>
      <c r="B30" s="53">
        <v>3</v>
      </c>
    </row>
    <row r="31" spans="1:2" x14ac:dyDescent="0.25">
      <c r="A31" s="36">
        <v>28</v>
      </c>
      <c r="B31" s="53">
        <v>104</v>
      </c>
    </row>
    <row r="32" spans="1:2" x14ac:dyDescent="0.25">
      <c r="A32" s="36">
        <v>33</v>
      </c>
      <c r="B32" s="53">
        <v>102</v>
      </c>
    </row>
    <row r="33" spans="1:2" x14ac:dyDescent="0.25">
      <c r="A33" s="36">
        <v>48</v>
      </c>
      <c r="B33" s="53">
        <v>103</v>
      </c>
    </row>
    <row r="34" spans="1:2" x14ac:dyDescent="0.25">
      <c r="A34" s="36">
        <v>35</v>
      </c>
      <c r="B34" s="53">
        <v>100</v>
      </c>
    </row>
    <row r="35" spans="1:2" x14ac:dyDescent="0.25">
      <c r="A35" s="36">
        <v>97</v>
      </c>
      <c r="B35" s="53">
        <v>55</v>
      </c>
    </row>
    <row r="36" spans="1:2" x14ac:dyDescent="0.25">
      <c r="A36" s="36">
        <v>53</v>
      </c>
      <c r="B36" s="53">
        <v>52</v>
      </c>
    </row>
    <row r="37" spans="1:2" x14ac:dyDescent="0.25">
      <c r="A37" s="36">
        <v>50</v>
      </c>
      <c r="B37" s="53">
        <v>34</v>
      </c>
    </row>
    <row r="38" spans="1:2" x14ac:dyDescent="0.25">
      <c r="A38" s="36">
        <v>39</v>
      </c>
      <c r="B38" s="53">
        <v>35</v>
      </c>
    </row>
    <row r="39" spans="1:2" x14ac:dyDescent="0.25">
      <c r="A39" s="36">
        <v>36</v>
      </c>
      <c r="B39" s="53">
        <v>97</v>
      </c>
    </row>
    <row r="40" spans="1:2" x14ac:dyDescent="0.25">
      <c r="A40" s="36">
        <v>41</v>
      </c>
      <c r="B40" s="53">
        <v>9</v>
      </c>
    </row>
    <row r="41" spans="1:2" x14ac:dyDescent="0.25">
      <c r="A41" s="36">
        <v>38</v>
      </c>
      <c r="B41" s="53">
        <v>21</v>
      </c>
    </row>
    <row r="42" spans="1:2" x14ac:dyDescent="0.25">
      <c r="A42" s="36">
        <v>43</v>
      </c>
      <c r="B42" s="53">
        <v>18</v>
      </c>
    </row>
    <row r="43" spans="1:2" x14ac:dyDescent="0.25">
      <c r="A43" s="36">
        <v>64</v>
      </c>
      <c r="B43" s="53">
        <v>19</v>
      </c>
    </row>
    <row r="44" spans="1:2" x14ac:dyDescent="0.25">
      <c r="A44" s="36">
        <v>67</v>
      </c>
      <c r="B44" s="53">
        <v>105</v>
      </c>
    </row>
    <row r="45" spans="1:2" x14ac:dyDescent="0.25">
      <c r="A45" s="36">
        <v>70</v>
      </c>
      <c r="B45" s="53">
        <v>106</v>
      </c>
    </row>
    <row r="46" spans="1:2" x14ac:dyDescent="0.25">
      <c r="A46" s="36">
        <v>47</v>
      </c>
      <c r="B46" s="53">
        <v>65</v>
      </c>
    </row>
    <row r="47" spans="1:2" x14ac:dyDescent="0.25">
      <c r="A47" s="36">
        <v>80</v>
      </c>
      <c r="B47" s="53">
        <v>14</v>
      </c>
    </row>
    <row r="48" spans="1:2" x14ac:dyDescent="0.25">
      <c r="A48" s="36">
        <v>49</v>
      </c>
      <c r="B48" s="53">
        <v>15</v>
      </c>
    </row>
    <row r="49" spans="1:2" x14ac:dyDescent="0.25">
      <c r="A49" s="36">
        <v>46</v>
      </c>
      <c r="B49" s="53">
        <v>96</v>
      </c>
    </row>
    <row r="50" spans="1:2" x14ac:dyDescent="0.25">
      <c r="A50" s="36">
        <v>51</v>
      </c>
      <c r="B50" s="53">
        <v>68</v>
      </c>
    </row>
    <row r="51" spans="1:2" x14ac:dyDescent="0.25">
      <c r="A51" s="36">
        <v>30</v>
      </c>
      <c r="B51" s="53">
        <v>16</v>
      </c>
    </row>
    <row r="52" spans="1:2" x14ac:dyDescent="0.25">
      <c r="A52" s="36">
        <v>34</v>
      </c>
      <c r="B52" s="53">
        <v>17</v>
      </c>
    </row>
    <row r="53" spans="1:2" x14ac:dyDescent="0.25">
      <c r="A53" s="36">
        <v>37</v>
      </c>
      <c r="B53" s="53">
        <v>78</v>
      </c>
    </row>
    <row r="54" spans="1:2" x14ac:dyDescent="0.25">
      <c r="A54" s="36">
        <v>75</v>
      </c>
      <c r="B54" s="53">
        <v>63</v>
      </c>
    </row>
    <row r="55" spans="1:2" x14ac:dyDescent="0.25">
      <c r="A55" s="36">
        <v>52</v>
      </c>
      <c r="B55" s="53">
        <v>60</v>
      </c>
    </row>
    <row r="56" spans="1:2" x14ac:dyDescent="0.25">
      <c r="A56" s="36">
        <v>57</v>
      </c>
      <c r="B56" s="53">
        <v>74</v>
      </c>
    </row>
    <row r="57" spans="1:2" x14ac:dyDescent="0.25">
      <c r="A57" s="36">
        <v>54</v>
      </c>
      <c r="B57" s="53">
        <v>8</v>
      </c>
    </row>
    <row r="58" spans="1:2" x14ac:dyDescent="0.25">
      <c r="A58" s="36">
        <v>59</v>
      </c>
      <c r="B58" s="53">
        <v>94</v>
      </c>
    </row>
    <row r="59" spans="1:2" x14ac:dyDescent="0.25">
      <c r="A59" s="36">
        <v>56</v>
      </c>
      <c r="B59" s="53">
        <v>95</v>
      </c>
    </row>
    <row r="60" spans="1:2" x14ac:dyDescent="0.25">
      <c r="A60" s="36">
        <v>74</v>
      </c>
      <c r="B60" s="53">
        <v>92</v>
      </c>
    </row>
    <row r="61" spans="1:2" x14ac:dyDescent="0.25">
      <c r="A61" s="36">
        <v>79</v>
      </c>
      <c r="B61" s="53">
        <v>93</v>
      </c>
    </row>
    <row r="62" spans="1:2" x14ac:dyDescent="0.25">
      <c r="A62" s="36">
        <v>58</v>
      </c>
      <c r="B62" s="53">
        <v>90</v>
      </c>
    </row>
    <row r="63" spans="1:2" x14ac:dyDescent="0.25">
      <c r="A63" s="36">
        <v>60</v>
      </c>
      <c r="B63" s="53">
        <v>91</v>
      </c>
    </row>
    <row r="64" spans="1:2" x14ac:dyDescent="0.25">
      <c r="A64" s="36">
        <v>6</v>
      </c>
      <c r="B64" s="53">
        <v>88</v>
      </c>
    </row>
    <row r="65" spans="1:2" x14ac:dyDescent="0.25">
      <c r="A65" s="36">
        <v>14</v>
      </c>
      <c r="B65" s="53">
        <v>89</v>
      </c>
    </row>
    <row r="66" spans="1:2" x14ac:dyDescent="0.25">
      <c r="A66" s="36">
        <v>45</v>
      </c>
      <c r="B66" s="53">
        <v>86</v>
      </c>
    </row>
    <row r="67" spans="1:2" x14ac:dyDescent="0.25">
      <c r="A67" s="36">
        <v>40</v>
      </c>
      <c r="B67" s="53">
        <v>87</v>
      </c>
    </row>
    <row r="68" spans="1:2" x14ac:dyDescent="0.25">
      <c r="A68" s="36">
        <v>16</v>
      </c>
      <c r="B68" s="53">
        <v>84</v>
      </c>
    </row>
    <row r="69" spans="1:2" x14ac:dyDescent="0.25">
      <c r="A69" s="36">
        <v>12</v>
      </c>
      <c r="B69" s="53">
        <v>13</v>
      </c>
    </row>
    <row r="70" spans="1:2" x14ac:dyDescent="0.25">
      <c r="A70" s="36">
        <v>71</v>
      </c>
      <c r="B70" s="53">
        <v>72</v>
      </c>
    </row>
    <row r="71" spans="1:2" x14ac:dyDescent="0.25">
      <c r="A71" s="36">
        <v>32</v>
      </c>
      <c r="B71" s="53">
        <v>44</v>
      </c>
    </row>
    <row r="72" spans="1:2" x14ac:dyDescent="0.25">
      <c r="A72" s="36">
        <v>44</v>
      </c>
      <c r="B72" s="53">
        <v>67</v>
      </c>
    </row>
    <row r="73" spans="1:2" x14ac:dyDescent="0.25">
      <c r="A73" s="36">
        <v>42</v>
      </c>
      <c r="B73" s="53">
        <v>40</v>
      </c>
    </row>
    <row r="74" spans="1:2" x14ac:dyDescent="0.25">
      <c r="A74" s="36">
        <v>8</v>
      </c>
      <c r="B74" s="53">
        <v>41</v>
      </c>
    </row>
    <row r="75" spans="1:2" x14ac:dyDescent="0.25">
      <c r="A75" s="36">
        <v>99</v>
      </c>
      <c r="B75" s="53">
        <v>38</v>
      </c>
    </row>
    <row r="76" spans="1:2" x14ac:dyDescent="0.25">
      <c r="A76" s="36">
        <v>13</v>
      </c>
      <c r="B76" s="53">
        <v>39</v>
      </c>
    </row>
    <row r="77" spans="1:2" x14ac:dyDescent="0.25">
      <c r="A77" s="36">
        <v>62</v>
      </c>
      <c r="B77" s="53">
        <v>36</v>
      </c>
    </row>
    <row r="78" spans="1:2" x14ac:dyDescent="0.25">
      <c r="A78" s="36">
        <v>63</v>
      </c>
      <c r="B78" s="53">
        <v>53</v>
      </c>
    </row>
    <row r="79" spans="1:2" x14ac:dyDescent="0.25">
      <c r="A79" s="36">
        <v>76</v>
      </c>
      <c r="B79" s="53">
        <v>37</v>
      </c>
    </row>
    <row r="80" spans="1:2" x14ac:dyDescent="0.25">
      <c r="A80" s="36">
        <v>81</v>
      </c>
      <c r="B80" s="53">
        <v>50</v>
      </c>
    </row>
    <row r="81" spans="1:2" x14ac:dyDescent="0.25">
      <c r="A81" s="36">
        <v>61</v>
      </c>
      <c r="B81" s="53">
        <v>51</v>
      </c>
    </row>
    <row r="82" spans="1:2" x14ac:dyDescent="0.25">
      <c r="A82" s="36">
        <v>20</v>
      </c>
      <c r="B82" s="53">
        <v>30</v>
      </c>
    </row>
    <row r="83" spans="1:2" x14ac:dyDescent="0.25">
      <c r="A83" s="36">
        <v>66</v>
      </c>
      <c r="B83" s="53">
        <v>31</v>
      </c>
    </row>
    <row r="84" spans="1:2" x14ac:dyDescent="0.25">
      <c r="A84" s="36">
        <v>3</v>
      </c>
      <c r="B84" s="53">
        <v>28</v>
      </c>
    </row>
    <row r="85" spans="1:2" x14ac:dyDescent="0.25">
      <c r="A85" s="36">
        <v>82</v>
      </c>
      <c r="B85" s="53">
        <v>29</v>
      </c>
    </row>
    <row r="86" spans="1:2" x14ac:dyDescent="0.25">
      <c r="A86" s="36">
        <v>87</v>
      </c>
      <c r="B86" s="53">
        <v>26</v>
      </c>
    </row>
    <row r="87" spans="1:2" x14ac:dyDescent="0.25">
      <c r="A87" s="36">
        <v>84</v>
      </c>
      <c r="B87" s="53">
        <v>27</v>
      </c>
    </row>
    <row r="88" spans="1:2" x14ac:dyDescent="0.25">
      <c r="A88" s="36">
        <v>89</v>
      </c>
      <c r="B88" s="53">
        <v>24</v>
      </c>
    </row>
    <row r="89" spans="1:2" x14ac:dyDescent="0.25">
      <c r="A89" s="36">
        <v>86</v>
      </c>
      <c r="B89" s="53">
        <v>25</v>
      </c>
    </row>
    <row r="90" spans="1:2" x14ac:dyDescent="0.25">
      <c r="A90" s="36">
        <v>91</v>
      </c>
      <c r="B90" s="53">
        <v>22</v>
      </c>
    </row>
    <row r="91" spans="1:2" x14ac:dyDescent="0.25">
      <c r="A91" s="36">
        <v>88</v>
      </c>
      <c r="B91" s="53">
        <v>23</v>
      </c>
    </row>
    <row r="92" spans="1:2" x14ac:dyDescent="0.25">
      <c r="A92" s="36">
        <v>93</v>
      </c>
      <c r="B92" s="53">
        <v>83</v>
      </c>
    </row>
    <row r="93" spans="1:2" x14ac:dyDescent="0.25">
      <c r="A93" s="36">
        <v>90</v>
      </c>
      <c r="B93" s="53">
        <v>66</v>
      </c>
    </row>
    <row r="94" spans="1:2" x14ac:dyDescent="0.25">
      <c r="A94" s="36">
        <v>95</v>
      </c>
      <c r="B94" s="53">
        <v>45</v>
      </c>
    </row>
    <row r="95" spans="1:2" x14ac:dyDescent="0.25">
      <c r="A95" s="36">
        <v>92</v>
      </c>
      <c r="B95" s="53">
        <v>70</v>
      </c>
    </row>
    <row r="96" spans="1:2" x14ac:dyDescent="0.25">
      <c r="A96" s="36">
        <v>68</v>
      </c>
      <c r="B96" s="53">
        <v>71</v>
      </c>
    </row>
    <row r="97" spans="1:2" x14ac:dyDescent="0.25">
      <c r="A97" s="36">
        <v>9</v>
      </c>
      <c r="B97" s="53">
        <v>32</v>
      </c>
    </row>
    <row r="98" spans="1:2" x14ac:dyDescent="0.25">
      <c r="A98" s="36">
        <v>10</v>
      </c>
      <c r="B98" s="53">
        <v>33</v>
      </c>
    </row>
    <row r="99" spans="1:2" x14ac:dyDescent="0.25">
      <c r="A99" s="36">
        <v>7</v>
      </c>
      <c r="B99" s="53">
        <v>48</v>
      </c>
    </row>
    <row r="100" spans="1:2" x14ac:dyDescent="0.25">
      <c r="A100" s="36">
        <v>55</v>
      </c>
      <c r="B100" s="53">
        <v>49</v>
      </c>
    </row>
    <row r="101" spans="1:2" x14ac:dyDescent="0.25">
      <c r="A101" s="36">
        <v>4</v>
      </c>
      <c r="B101" s="53">
        <v>46</v>
      </c>
    </row>
    <row r="102" spans="1:2" x14ac:dyDescent="0.25">
      <c r="A102" s="36">
        <v>103</v>
      </c>
      <c r="B102" s="53">
        <v>47</v>
      </c>
    </row>
    <row r="103" spans="1:2" x14ac:dyDescent="0.25">
      <c r="A103" s="36">
        <v>100</v>
      </c>
      <c r="B103" s="53">
        <v>80</v>
      </c>
    </row>
    <row r="104" spans="1:2" x14ac:dyDescent="0.25">
      <c r="A104" s="36">
        <v>102</v>
      </c>
      <c r="B104" s="53">
        <v>81</v>
      </c>
    </row>
    <row r="105" spans="1:2" x14ac:dyDescent="0.25">
      <c r="A105" s="36">
        <v>106</v>
      </c>
      <c r="B105" s="53">
        <v>61</v>
      </c>
    </row>
    <row r="106" spans="1:2" x14ac:dyDescent="0.25">
      <c r="A106" s="36">
        <v>65</v>
      </c>
      <c r="B106" s="53">
        <v>79</v>
      </c>
    </row>
    <row r="107" spans="1:2" x14ac:dyDescent="0.25">
      <c r="A107" s="36">
        <v>69</v>
      </c>
      <c r="B107" s="53">
        <v>76</v>
      </c>
    </row>
    <row r="108" spans="1:2" x14ac:dyDescent="0.25">
      <c r="B108" s="53"/>
    </row>
    <row r="109" spans="1:2" x14ac:dyDescent="0.25">
      <c r="B109" s="53"/>
    </row>
    <row r="110" spans="1:2" x14ac:dyDescent="0.25">
      <c r="B110" s="53"/>
    </row>
    <row r="111" spans="1:2" x14ac:dyDescent="0.25">
      <c r="B111" s="53"/>
    </row>
    <row r="112" spans="1:2" x14ac:dyDescent="0.25">
      <c r="B112" s="53"/>
    </row>
    <row r="113" spans="2:2" x14ac:dyDescent="0.25">
      <c r="B113" s="53"/>
    </row>
    <row r="114" spans="2:2" x14ac:dyDescent="0.25">
      <c r="B114" s="53"/>
    </row>
    <row r="115" spans="2:2" x14ac:dyDescent="0.25">
      <c r="B115" s="53"/>
    </row>
    <row r="116" spans="2:2" x14ac:dyDescent="0.25">
      <c r="B116" s="53"/>
    </row>
    <row r="117" spans="2:2" x14ac:dyDescent="0.25">
      <c r="B117" s="53"/>
    </row>
    <row r="118" spans="2:2" x14ac:dyDescent="0.25">
      <c r="B118" s="53"/>
    </row>
    <row r="119" spans="2:2" x14ac:dyDescent="0.25">
      <c r="B119" s="53"/>
    </row>
    <row r="120" spans="2:2" x14ac:dyDescent="0.25">
      <c r="B120" s="53"/>
    </row>
    <row r="121" spans="2:2" x14ac:dyDescent="0.25">
      <c r="B121" s="53"/>
    </row>
    <row r="122" spans="2:2" x14ac:dyDescent="0.25">
      <c r="B122" s="53"/>
    </row>
    <row r="123" spans="2:2" x14ac:dyDescent="0.25">
      <c r="B123" s="53"/>
    </row>
    <row r="124" spans="2:2" x14ac:dyDescent="0.25">
      <c r="B124" s="53"/>
    </row>
    <row r="125" spans="2:2" x14ac:dyDescent="0.25">
      <c r="B125" s="53"/>
    </row>
    <row r="126" spans="2:2" x14ac:dyDescent="0.25">
      <c r="B126" s="53"/>
    </row>
    <row r="127" spans="2:2" x14ac:dyDescent="0.25">
      <c r="B127" s="53"/>
    </row>
    <row r="128" spans="2:2" x14ac:dyDescent="0.25">
      <c r="B128" s="53"/>
    </row>
    <row r="129" spans="2:2" x14ac:dyDescent="0.25">
      <c r="B129" s="53"/>
    </row>
    <row r="130" spans="2:2" x14ac:dyDescent="0.25">
      <c r="B130" s="53"/>
    </row>
    <row r="131" spans="2:2" x14ac:dyDescent="0.25">
      <c r="B131" s="53"/>
    </row>
    <row r="132" spans="2:2" x14ac:dyDescent="0.25">
      <c r="B132" s="53"/>
    </row>
    <row r="133" spans="2:2" x14ac:dyDescent="0.25">
      <c r="B133" s="53"/>
    </row>
    <row r="134" spans="2:2" x14ac:dyDescent="0.25">
      <c r="B134" s="53"/>
    </row>
    <row r="135" spans="2:2" x14ac:dyDescent="0.25">
      <c r="B135" s="53"/>
    </row>
    <row r="136" spans="2:2" x14ac:dyDescent="0.25">
      <c r="B136" s="53"/>
    </row>
    <row r="137" spans="2:2" x14ac:dyDescent="0.25">
      <c r="B137" s="53"/>
    </row>
    <row r="138" spans="2:2" x14ac:dyDescent="0.25">
      <c r="B138" s="53"/>
    </row>
    <row r="139" spans="2:2" x14ac:dyDescent="0.25">
      <c r="B139" s="53"/>
    </row>
    <row r="140" spans="2:2" x14ac:dyDescent="0.25">
      <c r="B140" s="53"/>
    </row>
    <row r="141" spans="2:2" x14ac:dyDescent="0.25">
      <c r="B141" s="53"/>
    </row>
    <row r="142" spans="2:2" x14ac:dyDescent="0.25">
      <c r="B142" s="53"/>
    </row>
    <row r="143" spans="2:2" x14ac:dyDescent="0.25">
      <c r="B143" s="53"/>
    </row>
    <row r="144" spans="2:2" x14ac:dyDescent="0.25">
      <c r="B144" s="53"/>
    </row>
    <row r="145" spans="2:2" x14ac:dyDescent="0.25">
      <c r="B145" s="53"/>
    </row>
    <row r="146" spans="2:2" x14ac:dyDescent="0.25">
      <c r="B146" s="53"/>
    </row>
    <row r="147" spans="2:2" x14ac:dyDescent="0.25">
      <c r="B147" s="53"/>
    </row>
    <row r="148" spans="2:2" x14ac:dyDescent="0.25">
      <c r="B148" s="53"/>
    </row>
    <row r="149" spans="2:2" x14ac:dyDescent="0.25">
      <c r="B149" s="53"/>
    </row>
    <row r="150" spans="2:2" x14ac:dyDescent="0.25">
      <c r="B150" s="53"/>
    </row>
    <row r="151" spans="2:2" x14ac:dyDescent="0.25">
      <c r="B151" s="53"/>
    </row>
    <row r="152" spans="2:2" x14ac:dyDescent="0.25">
      <c r="B152" s="53"/>
    </row>
    <row r="153" spans="2:2" x14ac:dyDescent="0.25">
      <c r="B153" s="53"/>
    </row>
    <row r="154" spans="2:2" x14ac:dyDescent="0.25">
      <c r="B154" s="53"/>
    </row>
    <row r="155" spans="2:2" x14ac:dyDescent="0.25">
      <c r="B155" s="53"/>
    </row>
    <row r="156" spans="2:2" x14ac:dyDescent="0.25">
      <c r="B156" s="53"/>
    </row>
    <row r="157" spans="2:2" x14ac:dyDescent="0.25">
      <c r="B157" s="53"/>
    </row>
    <row r="158" spans="2:2" x14ac:dyDescent="0.25">
      <c r="B158" s="53"/>
    </row>
    <row r="159" spans="2:2" x14ac:dyDescent="0.25">
      <c r="B159" s="53"/>
    </row>
    <row r="160" spans="2:2" x14ac:dyDescent="0.25">
      <c r="B160" s="53"/>
    </row>
    <row r="161" spans="2:2" x14ac:dyDescent="0.25">
      <c r="B161" s="53"/>
    </row>
    <row r="162" spans="2:2" x14ac:dyDescent="0.25">
      <c r="B162" s="53"/>
    </row>
    <row r="163" spans="2:2" x14ac:dyDescent="0.25">
      <c r="B163" s="53"/>
    </row>
    <row r="164" spans="2:2" x14ac:dyDescent="0.25">
      <c r="B164" s="53"/>
    </row>
    <row r="165" spans="2:2" x14ac:dyDescent="0.25">
      <c r="B165" s="53"/>
    </row>
    <row r="166" spans="2:2" x14ac:dyDescent="0.25">
      <c r="B166" s="53"/>
    </row>
    <row r="167" spans="2:2" x14ac:dyDescent="0.25">
      <c r="B167" s="53"/>
    </row>
    <row r="168" spans="2:2" x14ac:dyDescent="0.25">
      <c r="B168" s="53"/>
    </row>
    <row r="169" spans="2:2" x14ac:dyDescent="0.25">
      <c r="B169" s="53"/>
    </row>
    <row r="170" spans="2:2" x14ac:dyDescent="0.25">
      <c r="B170" s="53"/>
    </row>
    <row r="171" spans="2:2" x14ac:dyDescent="0.25">
      <c r="B171" s="53"/>
    </row>
    <row r="172" spans="2:2" x14ac:dyDescent="0.25">
      <c r="B172" s="53"/>
    </row>
    <row r="173" spans="2:2" x14ac:dyDescent="0.25">
      <c r="B173" s="53"/>
    </row>
    <row r="174" spans="2:2" x14ac:dyDescent="0.25">
      <c r="B174" s="53"/>
    </row>
    <row r="175" spans="2:2" x14ac:dyDescent="0.25">
      <c r="B175" s="53"/>
    </row>
    <row r="176" spans="2:2" x14ac:dyDescent="0.25">
      <c r="B176" s="53"/>
    </row>
    <row r="177" spans="2:2" x14ac:dyDescent="0.25">
      <c r="B177" s="53"/>
    </row>
    <row r="178" spans="2:2" x14ac:dyDescent="0.25">
      <c r="B178" s="53"/>
    </row>
    <row r="179" spans="2:2" x14ac:dyDescent="0.25">
      <c r="B179" s="53"/>
    </row>
    <row r="180" spans="2:2" x14ac:dyDescent="0.25">
      <c r="B180" s="53"/>
    </row>
    <row r="181" spans="2:2" x14ac:dyDescent="0.25">
      <c r="B181" s="53"/>
    </row>
    <row r="182" spans="2:2" x14ac:dyDescent="0.25">
      <c r="B182" s="53"/>
    </row>
    <row r="183" spans="2:2" x14ac:dyDescent="0.25">
      <c r="B183" s="53"/>
    </row>
    <row r="184" spans="2:2" x14ac:dyDescent="0.25">
      <c r="B184" s="53"/>
    </row>
    <row r="185" spans="2:2" x14ac:dyDescent="0.25">
      <c r="B185" s="53"/>
    </row>
    <row r="186" spans="2:2" x14ac:dyDescent="0.25">
      <c r="B186" s="53"/>
    </row>
    <row r="187" spans="2:2" x14ac:dyDescent="0.25">
      <c r="B187" s="53"/>
    </row>
    <row r="188" spans="2:2" x14ac:dyDescent="0.25">
      <c r="B188" s="53"/>
    </row>
    <row r="189" spans="2:2" x14ac:dyDescent="0.25">
      <c r="B189" s="53"/>
    </row>
    <row r="190" spans="2:2" x14ac:dyDescent="0.25">
      <c r="B190" s="53"/>
    </row>
    <row r="191" spans="2:2" x14ac:dyDescent="0.25">
      <c r="B191" s="53"/>
    </row>
    <row r="192" spans="2:2" x14ac:dyDescent="0.25">
      <c r="B192" s="53"/>
    </row>
    <row r="193" spans="2:2" x14ac:dyDescent="0.25">
      <c r="B193" s="53"/>
    </row>
    <row r="194" spans="2:2" x14ac:dyDescent="0.25">
      <c r="B194" s="53"/>
    </row>
    <row r="195" spans="2:2" x14ac:dyDescent="0.25">
      <c r="B195" s="53"/>
    </row>
    <row r="196" spans="2:2" x14ac:dyDescent="0.25">
      <c r="B196" s="53"/>
    </row>
    <row r="197" spans="2:2" x14ac:dyDescent="0.25">
      <c r="B197" s="53"/>
    </row>
    <row r="198" spans="2:2" x14ac:dyDescent="0.25">
      <c r="B198" s="53"/>
    </row>
    <row r="199" spans="2:2" x14ac:dyDescent="0.25">
      <c r="B199" s="53"/>
    </row>
    <row r="200" spans="2:2" x14ac:dyDescent="0.25">
      <c r="B200" s="53"/>
    </row>
    <row r="201" spans="2:2" x14ac:dyDescent="0.25">
      <c r="B201" s="53"/>
    </row>
    <row r="202" spans="2:2" x14ac:dyDescent="0.25">
      <c r="B202" s="53"/>
    </row>
    <row r="203" spans="2:2" x14ac:dyDescent="0.25">
      <c r="B203" s="53"/>
    </row>
    <row r="204" spans="2:2" x14ac:dyDescent="0.25">
      <c r="B204" s="53"/>
    </row>
    <row r="205" spans="2:2" x14ac:dyDescent="0.25">
      <c r="B205" s="53"/>
    </row>
    <row r="206" spans="2:2" x14ac:dyDescent="0.25">
      <c r="B206" s="53"/>
    </row>
    <row r="207" spans="2:2" x14ac:dyDescent="0.25">
      <c r="B207" s="53"/>
    </row>
    <row r="208" spans="2:2" x14ac:dyDescent="0.25">
      <c r="B208" s="53"/>
    </row>
    <row r="209" spans="2:2" x14ac:dyDescent="0.25">
      <c r="B209" s="53"/>
    </row>
    <row r="210" spans="2:2" x14ac:dyDescent="0.25">
      <c r="B210" s="53"/>
    </row>
    <row r="211" spans="2:2" x14ac:dyDescent="0.25">
      <c r="B211" s="53"/>
    </row>
    <row r="212" spans="2:2" x14ac:dyDescent="0.25">
      <c r="B212" s="53"/>
    </row>
    <row r="213" spans="2:2" x14ac:dyDescent="0.25">
      <c r="B213" s="53"/>
    </row>
    <row r="214" spans="2:2" x14ac:dyDescent="0.25">
      <c r="B214" s="53"/>
    </row>
    <row r="215" spans="2:2" x14ac:dyDescent="0.25">
      <c r="B215" s="53"/>
    </row>
    <row r="216" spans="2:2" x14ac:dyDescent="0.25">
      <c r="B216" s="53"/>
    </row>
    <row r="217" spans="2:2" x14ac:dyDescent="0.25">
      <c r="B217" s="53"/>
    </row>
    <row r="218" spans="2:2" x14ac:dyDescent="0.25">
      <c r="B218" s="53"/>
    </row>
    <row r="219" spans="2:2" x14ac:dyDescent="0.25">
      <c r="B219" s="53"/>
    </row>
    <row r="220" spans="2:2" x14ac:dyDescent="0.25">
      <c r="B220" s="53"/>
    </row>
    <row r="221" spans="2:2" x14ac:dyDescent="0.25">
      <c r="B221" s="53"/>
    </row>
    <row r="222" spans="2:2" x14ac:dyDescent="0.25">
      <c r="B222" s="53"/>
    </row>
    <row r="223" spans="2:2" x14ac:dyDescent="0.25">
      <c r="B223" s="53"/>
    </row>
    <row r="224" spans="2:2" x14ac:dyDescent="0.25">
      <c r="B224" s="53"/>
    </row>
    <row r="225" spans="2:2" x14ac:dyDescent="0.25">
      <c r="B225" s="53"/>
    </row>
    <row r="226" spans="2:2" x14ac:dyDescent="0.25">
      <c r="B226" s="53"/>
    </row>
    <row r="227" spans="2:2" x14ac:dyDescent="0.25">
      <c r="B227" s="53"/>
    </row>
    <row r="228" spans="2:2" x14ac:dyDescent="0.25">
      <c r="B228" s="53"/>
    </row>
    <row r="229" spans="2:2" x14ac:dyDescent="0.25">
      <c r="B229" s="53"/>
    </row>
    <row r="230" spans="2:2" x14ac:dyDescent="0.25">
      <c r="B230" s="53"/>
    </row>
    <row r="231" spans="2:2" x14ac:dyDescent="0.25">
      <c r="B231" s="53"/>
    </row>
    <row r="232" spans="2:2" x14ac:dyDescent="0.25">
      <c r="B232" s="53"/>
    </row>
    <row r="233" spans="2:2" x14ac:dyDescent="0.25">
      <c r="B233" s="53"/>
    </row>
    <row r="234" spans="2:2" x14ac:dyDescent="0.25">
      <c r="B234" s="53"/>
    </row>
    <row r="235" spans="2:2" x14ac:dyDescent="0.25">
      <c r="B235" s="53"/>
    </row>
    <row r="236" spans="2:2" x14ac:dyDescent="0.25">
      <c r="B236" s="53"/>
    </row>
    <row r="237" spans="2:2" x14ac:dyDescent="0.25">
      <c r="B237" s="53"/>
    </row>
    <row r="238" spans="2:2" x14ac:dyDescent="0.25">
      <c r="B238" s="53"/>
    </row>
    <row r="239" spans="2:2" x14ac:dyDescent="0.25">
      <c r="B239" s="53"/>
    </row>
    <row r="240" spans="2:2" x14ac:dyDescent="0.25">
      <c r="B240" s="53"/>
    </row>
    <row r="241" spans="2:2" x14ac:dyDescent="0.25">
      <c r="B241" s="53"/>
    </row>
    <row r="242" spans="2:2" x14ac:dyDescent="0.25">
      <c r="B242" s="53"/>
    </row>
    <row r="243" spans="2:2" x14ac:dyDescent="0.25">
      <c r="B243" s="53"/>
    </row>
    <row r="244" spans="2:2" x14ac:dyDescent="0.25">
      <c r="B244" s="53"/>
    </row>
    <row r="245" spans="2:2" x14ac:dyDescent="0.25">
      <c r="B245" s="53"/>
    </row>
    <row r="246" spans="2:2" x14ac:dyDescent="0.25">
      <c r="B246" s="53"/>
    </row>
    <row r="247" spans="2:2" x14ac:dyDescent="0.25">
      <c r="B247" s="53"/>
    </row>
    <row r="248" spans="2:2" x14ac:dyDescent="0.25">
      <c r="B248" s="53"/>
    </row>
    <row r="249" spans="2:2" x14ac:dyDescent="0.25">
      <c r="B249" s="53"/>
    </row>
    <row r="250" spans="2:2" x14ac:dyDescent="0.25">
      <c r="B250" s="53"/>
    </row>
    <row r="251" spans="2:2" x14ac:dyDescent="0.25">
      <c r="B251" s="53"/>
    </row>
    <row r="252" spans="2:2" x14ac:dyDescent="0.25">
      <c r="B252" s="53"/>
    </row>
    <row r="253" spans="2:2" x14ac:dyDescent="0.25">
      <c r="B253" s="53"/>
    </row>
    <row r="254" spans="2:2" x14ac:dyDescent="0.25">
      <c r="B254" s="53"/>
    </row>
    <row r="255" spans="2:2" x14ac:dyDescent="0.25">
      <c r="B255" s="53"/>
    </row>
    <row r="256" spans="2:2" x14ac:dyDescent="0.25">
      <c r="B256" s="53"/>
    </row>
  </sheetData>
  <dataConsolidate/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toredFilesList xmlns:xsi="http://www.w3.org/2001/XMLSchema-instance" xmlns:xsd="http://www.w3.org/2001/XMLSchema" xmlns="http://opensolver.org" xml:space="preserve" Version="01.00">
  <StoredFiles>
    <StoredFile>
      <FileName>Untitled</FileName>
      <LanguageName>GMPL</LanguageName>
      <ModelPaneVisible>true</ModelPaneVisible>
      <ModelSettings/>
      <FileText/>
      <ParentWorksheetName>*</ParentWorksheetName>
    </StoredFile>
    <StoredFile>
      <FileName>Untitled</FileName>
      <LanguageName>PuLP</LanguageName>
      <ModelPaneVisible>false</ModelPaneVisible>
      <ModelSettings/>
      <FileText/>
      <ParentWorksheetName>matriceIndex</ParentWorksheetName>
    </StoredFile>
    <StoredFile>
      <FileName>Untitled</FileName>
      <LanguageName>PuLP</LanguageName>
      <ModelPaneVisible>false</ModelPaneVisible>
      <ModelSettings/>
      <FileText/>
      <ParentWorksheetName>REPORT</ParentWorksheetName>
    </StoredFile>
    <StoredFile>
      <FileName>Untitled</FileName>
      <LanguageName>PuLP</LanguageName>
      <ModelPaneVisible>false</ModelPaneVisible>
      <ModelSettings/>
      <FileText/>
      <ParentWorksheetName>*</ParentWorksheetName>
    </StoredFile>
    <StoredFile>
      <FileName>Untitled</FileName>
      <LanguageName>PuLP</LanguageName>
      <ModelPaneVisible>false</ModelPaneVisible>
      <ModelSettings/>
      <FileText/>
      <ParentWorksheetName>paramètres</ParentWorksheetName>
    </StoredFile>
    <StoredFile>
      <FileName>Untitled</FileName>
      <LanguageName>PuLP</LanguageName>
      <ModelPaneVisible>false</ModelPaneVisible>
      <ModelSettings/>
      <FileText/>
      <ParentWorksheetName>*</ParentWorksheetName>
    </StoredFile>
    <StoredFile>
      <FileName>Untitled</FileName>
      <LanguageName>PuLP</LanguageName>
      <ModelPaneVisible>false</ModelPaneVisible>
      <ModelSettings/>
      <FileText/>
      <ParentWorksheetName>CellMAG</ParentWorksheetName>
    </StoredFile>
    <StoredFile>
      <FileName>Untitled</FileName>
      <LanguageName>PuLP</LanguageName>
      <ModelPaneVisible>false</ModelPaneVisible>
      <ModelSettings/>
      <FileText/>
      <ParentWorksheetName>Menu</ParentWorksheetName>
    </StoredFile>
    <StoredFile>
      <FileName>Untitled</FileName>
      <LanguageName>PuLP</LanguageName>
      <ModelPaneVisible>false</ModelPaneVisible>
      <ModelSettings/>
      <FileText/>
      <ParentWorksheetName>Optimisation</ParentWorksheetName>
    </StoredFile>
    <StoredFile>
      <FileName>Untitled</FileName>
      <LanguageName>PuLP</LanguageName>
      <ModelPaneVisible>false</ModelPaneVisible>
      <ModelSettings/>
      <FileText/>
      <ParentWorksheetName>RoulageInterTache</ParentWorksheetName>
    </StoredFile>
    <StoredFile>
      <FileName>Untitled</FileName>
      <LanguageName>PuLP</LanguageName>
      <ModelPaneVisible>false</ModelPaneVisible>
      <ModelSettings/>
      <FileText/>
      <ParentWorksheetName>Menu (2)</ParentWorksheetName>
    </StoredFile>
  </StoredFiles>
</StoredFilesList>
</file>

<file path=customXml/itemProps1.xml><?xml version="1.0" encoding="utf-8"?>
<ds:datastoreItem xmlns:ds="http://schemas.openxmlformats.org/officeDocument/2006/customXml" ds:itemID="{8E2C16E9-0659-4F8F-971C-5D95FEC67362}">
  <ds:schemaRefs>
    <ds:schemaRef ds:uri="http://www.w3.org/2001/XMLSchema"/>
    <ds:schemaRef ds:uri="http://opensolver.org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15</vt:i4>
      </vt:variant>
    </vt:vector>
  </HeadingPairs>
  <TitlesOfParts>
    <vt:vector size="23" baseType="lpstr">
      <vt:lpstr>Menu</vt:lpstr>
      <vt:lpstr>Menu (2)</vt:lpstr>
      <vt:lpstr>REPORT</vt:lpstr>
      <vt:lpstr>Optimisation</vt:lpstr>
      <vt:lpstr>CellMAG</vt:lpstr>
      <vt:lpstr>matriceIndex</vt:lpstr>
      <vt:lpstr>paramètres</vt:lpstr>
      <vt:lpstr>RoulageInterTache</vt:lpstr>
      <vt:lpstr>disque</vt:lpstr>
      <vt:lpstr>fichier_horodaté__.dat</vt:lpstr>
      <vt:lpstr>fichier_horodaté_csv_du_solver</vt:lpstr>
      <vt:lpstr>historisation</vt:lpstr>
      <vt:lpstr>n°_colonne_début_données</vt:lpstr>
      <vt:lpstr>n°_colonne_des_cellules_de_départ</vt:lpstr>
      <vt:lpstr>n°_colonne_des_cellules_de_dépose</vt:lpstr>
      <vt:lpstr>n°_ligne_début_données</vt:lpstr>
      <vt:lpstr>nom_fichier</vt:lpstr>
      <vt:lpstr>nombre_de_colonnes_de_données</vt:lpstr>
      <vt:lpstr>Ordonnancement_optimisé_horodaté</vt:lpstr>
      <vt:lpstr>répertoire_de_travail</vt:lpstr>
      <vt:lpstr>répertoire_historique</vt:lpstr>
      <vt:lpstr>Report_horodaté</vt:lpstr>
      <vt:lpstr>traversée_cellule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thomas.cherchour@katoennatie.com</dc:creator>
  <cp:lastModifiedBy>jvdo</cp:lastModifiedBy>
  <cp:lastPrinted>2019-03-20T11:33:29Z</cp:lastPrinted>
  <dcterms:created xsi:type="dcterms:W3CDTF">2019-02-22T07:51:31Z</dcterms:created>
  <dcterms:modified xsi:type="dcterms:W3CDTF">2019-03-29T03:16:02Z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