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3040" windowHeight="8775"/>
  </bookViews>
  <sheets>
    <sheet name="ISP_Lipas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/>
  <c r="U4"/>
  <c r="U5"/>
  <c r="U6"/>
  <c r="U7"/>
  <c r="U2"/>
  <c r="T3"/>
  <c r="T4"/>
  <c r="T5"/>
  <c r="T6"/>
  <c r="T7"/>
  <c r="T2"/>
  <c r="M3"/>
  <c r="M4"/>
  <c r="M5"/>
  <c r="M6"/>
  <c r="M7"/>
  <c r="L3"/>
  <c r="L4"/>
  <c r="L5"/>
  <c r="L6"/>
  <c r="L7"/>
  <c r="L2"/>
  <c r="M2"/>
  <c r="N3"/>
  <c r="N4"/>
  <c r="N5"/>
  <c r="N6"/>
  <c r="N7"/>
  <c r="N2"/>
  <c r="O3"/>
  <c r="O4"/>
  <c r="O5"/>
  <c r="O6"/>
  <c r="O7"/>
  <c r="O2"/>
  <c r="K7" l="1"/>
  <c r="S7"/>
  <c r="K6"/>
  <c r="S6"/>
  <c r="V5" l="1"/>
  <c r="S2"/>
  <c r="S3"/>
  <c r="S4"/>
  <c r="S5"/>
  <c r="K2"/>
  <c r="K5"/>
  <c r="K4"/>
  <c r="P7" l="1"/>
  <c r="Q7"/>
  <c r="V6"/>
  <c r="V7"/>
  <c r="V4"/>
  <c r="V2"/>
  <c r="V3"/>
  <c r="K3"/>
  <c r="Q6" l="1"/>
  <c r="P6"/>
  <c r="Q3"/>
  <c r="P3"/>
  <c r="Q5"/>
  <c r="P4"/>
  <c r="P5"/>
  <c r="Q4"/>
  <c r="P2"/>
  <c r="Q2"/>
</calcChain>
</file>

<file path=xl/sharedStrings.xml><?xml version="1.0" encoding="utf-8"?>
<sst xmlns="http://schemas.openxmlformats.org/spreadsheetml/2006/main" count="48" uniqueCount="35">
  <si>
    <t>Enquête</t>
  </si>
  <si>
    <t>Analyte</t>
  </si>
  <si>
    <t>Analyseur</t>
  </si>
  <si>
    <t>Méthode</t>
  </si>
  <si>
    <t>Unités</t>
  </si>
  <si>
    <t>Résultat</t>
  </si>
  <si>
    <t>Z-score</t>
  </si>
  <si>
    <t>A</t>
  </si>
  <si>
    <t>B</t>
  </si>
  <si>
    <t>C</t>
  </si>
  <si>
    <t>D</t>
  </si>
  <si>
    <t>N° échantillon</t>
  </si>
  <si>
    <t>2017/1</t>
  </si>
  <si>
    <t>C/13858</t>
  </si>
  <si>
    <t>Lipase</t>
  </si>
  <si>
    <t>ROCHE</t>
  </si>
  <si>
    <t>COBAS C701/C702</t>
  </si>
  <si>
    <t>U/L</t>
  </si>
  <si>
    <t>Valeur Méthode</t>
  </si>
  <si>
    <t>U-score</t>
  </si>
  <si>
    <t>2017/2</t>
  </si>
  <si>
    <t>C/15044</t>
  </si>
  <si>
    <t>C/13699</t>
  </si>
  <si>
    <t>2017/4</t>
  </si>
  <si>
    <t>C/14153</t>
  </si>
  <si>
    <t>d (%)</t>
  </si>
  <si>
    <t>OK</t>
  </si>
  <si>
    <t>KO</t>
  </si>
  <si>
    <t>Performance U</t>
  </si>
  <si>
    <t>Performance Z</t>
  </si>
  <si>
    <t>2018/1</t>
  </si>
  <si>
    <t>2015/2</t>
  </si>
  <si>
    <t>IQUEEQ</t>
  </si>
  <si>
    <r>
      <t>IQ</t>
    </r>
    <r>
      <rPr>
        <sz val="11"/>
        <color theme="1"/>
        <rFont val="Calibri"/>
        <family val="2"/>
        <scheme val="minor"/>
      </rPr>
      <t>ZEEQ</t>
    </r>
  </si>
  <si>
    <r>
      <t>IQ</t>
    </r>
    <r>
      <rPr>
        <sz val="11"/>
        <color theme="1"/>
        <rFont val="Calibri"/>
        <family val="2"/>
        <scheme val="minor"/>
      </rPr>
      <t>ZEEQAB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</si>
</sst>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left" textRotation="45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2" fontId="0" fillId="8" borderId="2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 textRotation="45"/>
    </xf>
    <xf numFmtId="0" fontId="0" fillId="2" borderId="1" xfId="0" applyFont="1" applyFill="1" applyBorder="1" applyAlignment="1">
      <alignment horizontal="left" textRotation="45" wrapText="1"/>
    </xf>
    <xf numFmtId="0" fontId="0" fillId="7" borderId="1" xfId="0" applyFont="1" applyFill="1" applyBorder="1" applyAlignment="1">
      <alignment horizontal="left" textRotation="45"/>
    </xf>
    <xf numFmtId="0" fontId="0" fillId="6" borderId="1" xfId="0" applyFont="1" applyFill="1" applyBorder="1" applyAlignment="1">
      <alignment horizontal="left" textRotation="45"/>
    </xf>
    <xf numFmtId="0" fontId="0" fillId="3" borderId="1" xfId="0" applyFont="1" applyFill="1" applyBorder="1" applyAlignment="1">
      <alignment horizontal="left" textRotation="45"/>
    </xf>
    <xf numFmtId="0" fontId="0" fillId="4" borderId="1" xfId="0" applyFont="1" applyFill="1" applyBorder="1" applyAlignment="1">
      <alignment horizontal="left" textRotation="45"/>
    </xf>
    <xf numFmtId="0" fontId="0" fillId="5" borderId="1" xfId="0" applyFont="1" applyFill="1" applyBorder="1" applyAlignment="1">
      <alignment horizontal="left" textRotation="45"/>
    </xf>
    <xf numFmtId="0" fontId="0" fillId="0" borderId="0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relativeIndent="255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45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V7" totalsRowShown="0" headerRowDxfId="24" dataDxfId="22" headerRowBorderDxfId="23">
  <autoFilter ref="A1:V7"/>
  <tableColumns count="22">
    <tableColumn id="2" name="Enquête" dataDxfId="21"/>
    <tableColumn id="3" name="N° échantillon" dataDxfId="20"/>
    <tableColumn id="4" name="Analyte" dataDxfId="19"/>
    <tableColumn id="5" name="Analyseur" dataDxfId="18"/>
    <tableColumn id="6" name="Méthode" dataDxfId="17"/>
    <tableColumn id="7" name="Unités" dataDxfId="16"/>
    <tableColumn id="19" name="d (%)" dataDxfId="15"/>
    <tableColumn id="8" name="Résultat" dataDxfId="14"/>
    <tableColumn id="9" name="Valeur Méthode" dataDxfId="13"/>
    <tableColumn id="10" name="Z-score" dataDxfId="12"/>
    <tableColumn id="11" name="Performance Z" dataDxfId="11">
      <calculatedColumnFormula>IF(OR(ISBLANK(H2),(H2="NR")),"NUL",IF(AND(ABS(J2)&lt;1,0&lt;=ABS(J2)),"A",IF(AND(ABS(J2)&lt;2,ABS(J2)&gt;=1),"B",IF(AND(2&lt;=ABS(J2),ABS(J2)&lt;3),"C","D"))))</calculatedColumnFormula>
    </tableColumn>
    <tableColumn id="12" name="A" dataDxfId="10">
      <calculatedColumnFormula>COUNTIF($K$2:$K2,Tableau1[[#Headers],[A]])</calculatedColumnFormula>
    </tableColumn>
    <tableColumn id="13" name="B" dataDxfId="9">
      <calculatedColumnFormula>COUNTIF($K$2:$K2,Tableau1[[#Headers],[B]])</calculatedColumnFormula>
    </tableColumn>
    <tableColumn id="14" name="C" dataDxfId="8">
      <calculatedColumnFormula>COUNTIF($K$2:$K2,Tableau1[[#Headers],[C]])</calculatedColumnFormula>
    </tableColumn>
    <tableColumn id="15" name="D" dataDxfId="0">
      <calculatedColumnFormula>COUNTIF($K$2:$K2,Tableau1[[#Headers],[D]])</calculatedColumnFormula>
    </tableColumn>
    <tableColumn id="16" name="IQZEEQ" dataDxfId="7">
      <calculatedColumnFormula>(4*L2+3*M2+1*N2+0*O2)/(4*(L2+M2+N2+O2))</calculatedColumnFormula>
    </tableColumn>
    <tableColumn id="17" name="IQZEEQAB" dataDxfId="6">
      <calculatedColumnFormula>(4*L2+4*M2+1*N2+0*O2)/(4*(L2+M2+N2+O2))</calculatedColumnFormula>
    </tableColumn>
    <tableColumn id="18" name="U-score" dataDxfId="5"/>
    <tableColumn id="23" name="Performance U" dataDxfId="4">
      <calculatedColumnFormula>IF(R2&gt;G2,"KO",IF(R2&lt;G2,"OK"))</calculatedColumnFormula>
    </tableColumn>
    <tableColumn id="22" name="OK" dataDxfId="3">
      <calculatedColumnFormula>COUNTIF($S$2:$S2,Tableau1[[#Headers],[OK]])</calculatedColumnFormula>
    </tableColumn>
    <tableColumn id="21" name="KO" dataDxfId="2">
      <calculatedColumnFormula>COUNTIF($S$2:$S2,Tableau1[[#Headers],[KO]])</calculatedColumnFormula>
    </tableColumn>
    <tableColumn id="1" name="IQUEEQ" dataDxfId="1">
      <calculatedColumnFormula>COUNTIF(T$2:T2,"KO")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X7"/>
  <sheetViews>
    <sheetView tabSelected="1" workbookViewId="0">
      <selection activeCell="H15" sqref="H15"/>
    </sheetView>
  </sheetViews>
  <sheetFormatPr baseColWidth="10" defaultRowHeight="15"/>
  <cols>
    <col min="1" max="1" width="8.5703125" style="1" customWidth="1"/>
    <col min="2" max="2" width="11.28515625" style="1" customWidth="1"/>
    <col min="3" max="3" width="11.5703125" style="1"/>
    <col min="4" max="4" width="11.28515625" style="1" customWidth="1"/>
    <col min="5" max="5" width="17.42578125" style="1" customWidth="1"/>
    <col min="6" max="10" width="8.7109375" style="1" customWidth="1"/>
    <col min="11" max="11" width="8.7109375" customWidth="1"/>
    <col min="12" max="17" width="8.7109375" style="1" customWidth="1"/>
    <col min="18" max="22" width="8.7109375" customWidth="1"/>
    <col min="23" max="24" width="8.7109375" style="1" customWidth="1"/>
  </cols>
  <sheetData>
    <row r="1" spans="1:24" ht="78.599999999999994" customHeight="1">
      <c r="A1" s="11" t="s">
        <v>0</v>
      </c>
      <c r="B1" s="11" t="s">
        <v>11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25</v>
      </c>
      <c r="H1" s="11" t="s">
        <v>5</v>
      </c>
      <c r="I1" s="12" t="s">
        <v>18</v>
      </c>
      <c r="J1" s="13" t="s">
        <v>6</v>
      </c>
      <c r="K1" s="14" t="s">
        <v>29</v>
      </c>
      <c r="L1" s="15" t="s">
        <v>7</v>
      </c>
      <c r="M1" s="15" t="s">
        <v>8</v>
      </c>
      <c r="N1" s="16" t="s">
        <v>9</v>
      </c>
      <c r="O1" s="17" t="s">
        <v>10</v>
      </c>
      <c r="P1" s="11" t="s">
        <v>33</v>
      </c>
      <c r="Q1" s="11" t="s">
        <v>34</v>
      </c>
      <c r="R1" s="13" t="s">
        <v>19</v>
      </c>
      <c r="S1" s="14" t="s">
        <v>28</v>
      </c>
      <c r="T1" s="15" t="s">
        <v>26</v>
      </c>
      <c r="U1" s="17" t="s">
        <v>27</v>
      </c>
      <c r="V1" s="2" t="s">
        <v>32</v>
      </c>
      <c r="W1"/>
      <c r="X1"/>
    </row>
    <row r="2" spans="1:24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>
        <v>14.3</v>
      </c>
      <c r="H2" s="3">
        <v>34</v>
      </c>
      <c r="I2" s="3">
        <v>33</v>
      </c>
      <c r="J2" s="4">
        <v>1.35</v>
      </c>
      <c r="K2" s="3" t="str">
        <f t="shared" ref="K2:K7" si="0">IF(OR(ISBLANK(H2),(H2="NR")),"NUL",IF(AND(ABS(J2)&lt;1,0&lt;=ABS(J2)),"A",IF(AND(ABS(J2)&lt;2,ABS(J2)&gt;=1),"B",IF(AND(2&lt;=ABS(J2),ABS(J2)&lt;3),"C","D"))))</f>
        <v>B</v>
      </c>
      <c r="L2" s="19">
        <f>COUNTIF($K$2:$K2,Tableau1[[#Headers],[A]])</f>
        <v>0</v>
      </c>
      <c r="M2" s="19">
        <f>COUNTIF($K$2:$K2,Tableau1[[#Headers],[B]])</f>
        <v>1</v>
      </c>
      <c r="N2" s="19">
        <f>COUNTIF($K$2:$K2,Tableau1[[#Headers],[C]])</f>
        <v>0</v>
      </c>
      <c r="O2" s="19">
        <f>COUNTIF($K$2:$K2,Tableau1[[#Headers],[D]])</f>
        <v>0</v>
      </c>
      <c r="P2" s="5">
        <f t="shared" ref="P2:P7" si="1">(4*L2+3*M2+1*N2+0*O2)/(4*(L2+M2+N2+O2))</f>
        <v>0.75</v>
      </c>
      <c r="Q2" s="5">
        <f t="shared" ref="Q2:Q7" si="2">(4*L2+4*M2+1*N2+0*O2)/(4*(L2+M2+N2+O2))</f>
        <v>1</v>
      </c>
      <c r="R2" s="4">
        <v>3.03</v>
      </c>
      <c r="S2" s="3" t="str">
        <f t="shared" ref="S2:S7" si="3">IF(R2&gt;G2,"KO",IF(R2&lt;G2,"OK"))</f>
        <v>OK</v>
      </c>
      <c r="T2" s="3">
        <f>COUNTIF($S$2:$S2,Tableau1[[#Headers],[OK]])</f>
        <v>1</v>
      </c>
      <c r="U2" s="3">
        <f>COUNTIF($S$2:$S2,Tableau1[[#Headers],[KO]])</f>
        <v>0</v>
      </c>
      <c r="V2" s="3">
        <f>COUNTIF(S$2:S2,"KO")</f>
        <v>0</v>
      </c>
      <c r="W2"/>
      <c r="X2"/>
    </row>
    <row r="3" spans="1:24">
      <c r="A3" s="6" t="s">
        <v>20</v>
      </c>
      <c r="B3" s="6" t="s">
        <v>21</v>
      </c>
      <c r="C3" s="6" t="s">
        <v>14</v>
      </c>
      <c r="D3" s="6" t="s">
        <v>15</v>
      </c>
      <c r="E3" s="3" t="s">
        <v>16</v>
      </c>
      <c r="F3" s="3" t="s">
        <v>17</v>
      </c>
      <c r="G3" s="6">
        <v>14.3</v>
      </c>
      <c r="H3" s="6">
        <v>19</v>
      </c>
      <c r="I3" s="6">
        <v>19</v>
      </c>
      <c r="J3" s="7">
        <v>0</v>
      </c>
      <c r="K3" s="3" t="str">
        <f t="shared" si="0"/>
        <v>A</v>
      </c>
      <c r="L3" s="19">
        <f>COUNTIF($K$2:$K3,Tableau1[[#Headers],[A]])</f>
        <v>1</v>
      </c>
      <c r="M3" s="19">
        <f>COUNTIF($K$2:$K3,Tableau1[[#Headers],[B]])</f>
        <v>1</v>
      </c>
      <c r="N3" s="19">
        <f>COUNTIF($K$2:$K3,Tableau1[[#Headers],[C]])</f>
        <v>0</v>
      </c>
      <c r="O3" s="19">
        <f>COUNTIF($K$2:$K3,Tableau1[[#Headers],[D]])</f>
        <v>0</v>
      </c>
      <c r="P3" s="8">
        <f t="shared" si="1"/>
        <v>0.875</v>
      </c>
      <c r="Q3" s="8">
        <f t="shared" si="2"/>
        <v>1</v>
      </c>
      <c r="R3" s="7">
        <v>0</v>
      </c>
      <c r="S3" s="6" t="str">
        <f t="shared" si="3"/>
        <v>OK</v>
      </c>
      <c r="T3" s="3">
        <f>COUNTIF($S$2:$S3,Tableau1[[#Headers],[OK]])</f>
        <v>2</v>
      </c>
      <c r="U3" s="3">
        <f>COUNTIF($S$2:$S3,Tableau1[[#Headers],[KO]])</f>
        <v>0</v>
      </c>
      <c r="V3" s="6">
        <f>COUNTIF(S$2:S3,"KO")</f>
        <v>0</v>
      </c>
      <c r="W3"/>
      <c r="X3"/>
    </row>
    <row r="4" spans="1:24">
      <c r="A4" s="6" t="s">
        <v>23</v>
      </c>
      <c r="B4" s="6" t="s">
        <v>22</v>
      </c>
      <c r="C4" s="6" t="s">
        <v>14</v>
      </c>
      <c r="D4" s="6" t="s">
        <v>15</v>
      </c>
      <c r="E4" s="3" t="s">
        <v>16</v>
      </c>
      <c r="F4" s="3" t="s">
        <v>17</v>
      </c>
      <c r="G4" s="6">
        <v>14.3</v>
      </c>
      <c r="H4" s="6">
        <v>56</v>
      </c>
      <c r="I4" s="6">
        <v>56</v>
      </c>
      <c r="J4" s="7">
        <v>0</v>
      </c>
      <c r="K4" s="6" t="str">
        <f t="shared" si="0"/>
        <v>A</v>
      </c>
      <c r="L4" s="19">
        <f>COUNTIF($K$2:$K4,Tableau1[[#Headers],[A]])</f>
        <v>2</v>
      </c>
      <c r="M4" s="19">
        <f>COUNTIF($K$2:$K4,Tableau1[[#Headers],[B]])</f>
        <v>1</v>
      </c>
      <c r="N4" s="19">
        <f>COUNTIF($K$2:$K4,Tableau1[[#Headers],[C]])</f>
        <v>0</v>
      </c>
      <c r="O4" s="19">
        <f>COUNTIF($K$2:$K4,Tableau1[[#Headers],[D]])</f>
        <v>0</v>
      </c>
      <c r="P4" s="8">
        <f t="shared" si="1"/>
        <v>0.91666666666666663</v>
      </c>
      <c r="Q4" s="8">
        <f t="shared" si="2"/>
        <v>1</v>
      </c>
      <c r="R4" s="7">
        <v>0</v>
      </c>
      <c r="S4" s="6" t="str">
        <f t="shared" si="3"/>
        <v>OK</v>
      </c>
      <c r="T4" s="3">
        <f>COUNTIF($S$2:$S4,Tableau1[[#Headers],[OK]])</f>
        <v>3</v>
      </c>
      <c r="U4" s="3">
        <f>COUNTIF($S$2:$S4,Tableau1[[#Headers],[KO]])</f>
        <v>0</v>
      </c>
      <c r="V4" s="6">
        <f>COUNTIF(S$2:S4,"KO")</f>
        <v>0</v>
      </c>
      <c r="W4"/>
      <c r="X4"/>
    </row>
    <row r="5" spans="1:24">
      <c r="A5" s="6" t="s">
        <v>23</v>
      </c>
      <c r="B5" s="6" t="s">
        <v>24</v>
      </c>
      <c r="C5" s="6" t="s">
        <v>14</v>
      </c>
      <c r="D5" s="6" t="s">
        <v>15</v>
      </c>
      <c r="E5" s="3" t="s">
        <v>16</v>
      </c>
      <c r="F5" s="3" t="s">
        <v>17</v>
      </c>
      <c r="G5" s="6">
        <v>14.3</v>
      </c>
      <c r="H5" s="6">
        <v>35</v>
      </c>
      <c r="I5" s="6">
        <v>34</v>
      </c>
      <c r="J5" s="7">
        <v>1.35</v>
      </c>
      <c r="K5" s="6" t="str">
        <f t="shared" si="0"/>
        <v>B</v>
      </c>
      <c r="L5" s="19">
        <f>COUNTIF($K$2:$K5,Tableau1[[#Headers],[A]])</f>
        <v>2</v>
      </c>
      <c r="M5" s="19">
        <f>COUNTIF($K$2:$K5,Tableau1[[#Headers],[B]])</f>
        <v>2</v>
      </c>
      <c r="N5" s="19">
        <f>COUNTIF($K$2:$K5,Tableau1[[#Headers],[C]])</f>
        <v>0</v>
      </c>
      <c r="O5" s="19">
        <f>COUNTIF($K$2:$K5,Tableau1[[#Headers],[D]])</f>
        <v>0</v>
      </c>
      <c r="P5" s="8">
        <f t="shared" si="1"/>
        <v>0.875</v>
      </c>
      <c r="Q5" s="8">
        <f t="shared" si="2"/>
        <v>1</v>
      </c>
      <c r="R5" s="7">
        <v>2.94</v>
      </c>
      <c r="S5" s="6" t="str">
        <f t="shared" si="3"/>
        <v>OK</v>
      </c>
      <c r="T5" s="3">
        <f>COUNTIF($S$2:$S5,Tableau1[[#Headers],[OK]])</f>
        <v>4</v>
      </c>
      <c r="U5" s="3">
        <f>COUNTIF($S$2:$S5,Tableau1[[#Headers],[KO]])</f>
        <v>0</v>
      </c>
      <c r="V5" s="6">
        <f>COUNTIF(S$2:S7,"KO")</f>
        <v>2</v>
      </c>
      <c r="W5"/>
      <c r="X5"/>
    </row>
    <row r="6" spans="1:24">
      <c r="A6" s="6" t="s">
        <v>30</v>
      </c>
      <c r="B6" s="6"/>
      <c r="C6" s="6"/>
      <c r="D6" s="6"/>
      <c r="E6" s="6"/>
      <c r="F6" s="6"/>
      <c r="G6" s="6">
        <v>14.3</v>
      </c>
      <c r="H6" s="6">
        <v>45</v>
      </c>
      <c r="I6" s="6"/>
      <c r="J6" s="7">
        <v>2.5</v>
      </c>
      <c r="K6" s="6" t="str">
        <f t="shared" si="0"/>
        <v>C</v>
      </c>
      <c r="L6" s="19">
        <f>COUNTIF($K$2:$K6,Tableau1[[#Headers],[A]])</f>
        <v>2</v>
      </c>
      <c r="M6" s="19">
        <f>COUNTIF($K$2:$K6,Tableau1[[#Headers],[B]])</f>
        <v>2</v>
      </c>
      <c r="N6" s="19">
        <f>COUNTIF($K$2:$K6,Tableau1[[#Headers],[C]])</f>
        <v>1</v>
      </c>
      <c r="O6" s="19">
        <f>COUNTIF($K$2:$K6,Tableau1[[#Headers],[D]])</f>
        <v>0</v>
      </c>
      <c r="P6" s="8">
        <f t="shared" si="1"/>
        <v>0.75</v>
      </c>
      <c r="Q6" s="8">
        <f t="shared" si="2"/>
        <v>0.85</v>
      </c>
      <c r="R6" s="10">
        <v>14.5</v>
      </c>
      <c r="S6" s="9" t="str">
        <f t="shared" si="3"/>
        <v>KO</v>
      </c>
      <c r="T6" s="3">
        <f>COUNTIF($S$2:$S6,Tableau1[[#Headers],[OK]])</f>
        <v>4</v>
      </c>
      <c r="U6" s="3">
        <f>COUNTIF($S$2:$S6,Tableau1[[#Headers],[KO]])</f>
        <v>1</v>
      </c>
      <c r="V6" s="18">
        <f>COUNTIF(T$2:T7,"KO")</f>
        <v>0</v>
      </c>
    </row>
    <row r="7" spans="1:24">
      <c r="A7" s="6" t="s">
        <v>31</v>
      </c>
      <c r="B7" s="6"/>
      <c r="C7" s="6"/>
      <c r="D7" s="6"/>
      <c r="E7" s="6"/>
      <c r="F7" s="6"/>
      <c r="G7" s="6">
        <v>14.3</v>
      </c>
      <c r="H7" s="6">
        <v>85</v>
      </c>
      <c r="I7" s="6"/>
      <c r="J7" s="7">
        <v>3.6</v>
      </c>
      <c r="K7" s="6" t="str">
        <f t="shared" si="0"/>
        <v>D</v>
      </c>
      <c r="L7" s="19">
        <f>COUNTIF($K$2:$K7,Tableau1[[#Headers],[A]])</f>
        <v>2</v>
      </c>
      <c r="M7" s="19">
        <f>COUNTIF($K$2:$K7,Tableau1[[#Headers],[B]])</f>
        <v>2</v>
      </c>
      <c r="N7" s="19">
        <f>COUNTIF($K$2:$K7,Tableau1[[#Headers],[C]])</f>
        <v>1</v>
      </c>
      <c r="O7" s="19">
        <f>COUNTIF($K$2:$K7,Tableau1[[#Headers],[D]])</f>
        <v>1</v>
      </c>
      <c r="P7" s="8">
        <f t="shared" si="1"/>
        <v>0.625</v>
      </c>
      <c r="Q7" s="8">
        <f t="shared" si="2"/>
        <v>0.70833333333333337</v>
      </c>
      <c r="R7" s="10">
        <v>14.8</v>
      </c>
      <c r="S7" s="9" t="str">
        <f t="shared" si="3"/>
        <v>KO</v>
      </c>
      <c r="T7" s="3">
        <f>COUNTIF($S$2:$S7,Tableau1[[#Headers],[OK]])</f>
        <v>4</v>
      </c>
      <c r="U7" s="3">
        <f>COUNTIF($S$2:$S7,Tableau1[[#Headers],[KO]])</f>
        <v>2</v>
      </c>
      <c r="V7" s="18">
        <f>COUNTIF(T$2:T7,"KO")</f>
        <v>0</v>
      </c>
    </row>
  </sheetData>
  <conditionalFormatting sqref="K2:K7">
    <cfRule type="cellIs" dxfId="29" priority="7" operator="equal">
      <formula>"D"</formula>
    </cfRule>
    <cfRule type="cellIs" dxfId="28" priority="8" operator="equal">
      <formula>"C"</formula>
    </cfRule>
    <cfRule type="cellIs" dxfId="27" priority="9" operator="between">
      <formula>"A"</formula>
      <formula>"B"</formula>
    </cfRule>
  </conditionalFormatting>
  <conditionalFormatting sqref="S2:S7">
    <cfRule type="cellIs" dxfId="26" priority="1" operator="equal">
      <formula>"KO"</formula>
    </cfRule>
    <cfRule type="cellIs" dxfId="25" priority="2" operator="equal">
      <formula>"OK"</formula>
    </cfRule>
  </conditionalFormatting>
  <pageMargins left="0.7" right="0.7" top="0.75" bottom="0.75" header="0.3" footer="0.3"/>
  <pageSetup paperSize="9" orientation="portrait" r:id="rId1"/>
  <ignoredErrors>
    <ignoredError sqref="V2:V4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ISP_Lipase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Eléo Trop beau</cp:lastModifiedBy>
  <dcterms:created xsi:type="dcterms:W3CDTF">2018-10-18T05:32:02Z</dcterms:created>
  <dcterms:modified xsi:type="dcterms:W3CDTF">2018-10-25T09:07:06Z</dcterms:modified>
</cp:coreProperties>
</file>