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 PARNEL\Desktop\"/>
    </mc:Choice>
  </mc:AlternateContent>
  <xr:revisionPtr revIDLastSave="0" documentId="13_ncr:1_{818D5EBC-797B-4572-A48D-FC8735C66ECE}" xr6:coauthVersionLast="34" xr6:coauthVersionMax="34" xr10:uidLastSave="{00000000-0000-0000-0000-000000000000}"/>
  <bookViews>
    <workbookView xWindow="0" yWindow="0" windowWidth="28800" windowHeight="11930" activeTab="1" xr2:uid="{B0B6BDDD-7B3E-4566-BEFE-684A03DD6030}"/>
  </bookViews>
  <sheets>
    <sheet name="Conso." sheetId="2" r:id="rId1"/>
    <sheet name="T_13" sheetId="1" r:id="rId2"/>
  </sheets>
  <externalReferences>
    <externalReference r:id="rId3"/>
    <externalReference r:id="rId4"/>
    <externalReference r:id="rId5"/>
  </externalReferences>
  <definedNames>
    <definedName name="client_1">'[1]Re._tarif.'!$B$6</definedName>
    <definedName name="Client_10">[2]Recap!$N$8</definedName>
    <definedName name="Client_11">[2]Recap!$O$8</definedName>
    <definedName name="client_2">'[1]Re._tarif.'!$C$6</definedName>
    <definedName name="client_3">'[1]Re._tarif.'!$D$6</definedName>
    <definedName name="client_4">'[1]Re._tarif.'!$E$6</definedName>
    <definedName name="Client_5">[2]Recap!$P$8</definedName>
    <definedName name="Client_8">[2]Recap!$L$8</definedName>
    <definedName name="Client_9">[2]Recap!$M$8</definedName>
    <definedName name="duree_amortissement">[1]Settings!$E$2:$E$11</definedName>
    <definedName name="Environnement">[1]Id.!$B$7</definedName>
    <definedName name="Etablissement">[1]Settings!$C$2:$C$10</definedName>
    <definedName name="Frais_gestion">[1]Id.!$B$8</definedName>
    <definedName name="Liste_consommables">'Conso.'!$A$6:$A$200</definedName>
    <definedName name="Liste_equipements">[1]Equip.!$A$8:$A$124</definedName>
    <definedName name="Logo">OFFSET([3]LOGOS!$B$1,MATCH([3]Devis!$F$82,[3]LOGOS!$A$1:$A$32,0)-1,0,)</definedName>
    <definedName name="R_A1">'[1]Re._tarif.'!$B$7</definedName>
    <definedName name="R_A10">'[1]Re._tarif.'!$B$16</definedName>
    <definedName name="R_A11">'[1]Re._tarif.'!$B$17</definedName>
    <definedName name="R_A2">'[1]Re._tarif.'!$B$8</definedName>
    <definedName name="R_A3">'[1]Re._tarif.'!$B$9</definedName>
    <definedName name="R_A4">'[1]Re._tarif.'!$B$10</definedName>
    <definedName name="R_A5">'[1]Re._tarif.'!$B$11</definedName>
    <definedName name="R_A6">'[1]Re._tarif.'!$B$12</definedName>
    <definedName name="R_A7">'[1]Re._tarif.'!$B$13</definedName>
    <definedName name="R_A8">'[1]Re._tarif.'!$B$14</definedName>
    <definedName name="R_A9">'[1]Re._tarif.'!$B$15</definedName>
    <definedName name="R_B1">'[1]Re._tarif.'!$C$7</definedName>
    <definedName name="R_B10">'[1]Re._tarif.'!$C$16</definedName>
    <definedName name="R_B11">'[1]Re._tarif.'!$C$17</definedName>
    <definedName name="R_B2">'[1]Re._tarif.'!$C$8</definedName>
    <definedName name="R_B3">'[1]Re._tarif.'!$C$9</definedName>
    <definedName name="R_B4">'[1]Re._tarif.'!$C$10</definedName>
    <definedName name="R_B5">'[1]Re._tarif.'!$C$11</definedName>
    <definedName name="R_B6">'[1]Re._tarif.'!$C$12</definedName>
    <definedName name="R_B7">'[1]Re._tarif.'!$C$13</definedName>
    <definedName name="R_B8">'[1]Re._tarif.'!$C$14</definedName>
    <definedName name="R_B9">'[1]Re._tarif.'!$C$15</definedName>
    <definedName name="R_C1">'[1]Re._tarif.'!$D$7</definedName>
    <definedName name="R_C10">'[1]Re._tarif.'!$D$16</definedName>
    <definedName name="R_C11">'[1]Re._tarif.'!$D$17</definedName>
    <definedName name="R_C2">'[1]Re._tarif.'!$D$8</definedName>
    <definedName name="R_C3">'[1]Re._tarif.'!$D$9</definedName>
    <definedName name="R_C4">'[1]Re._tarif.'!$D$10</definedName>
    <definedName name="R_C5">'[1]Re._tarif.'!$D$11</definedName>
    <definedName name="R_C6">'[1]Re._tarif.'!$D$12</definedName>
    <definedName name="R_C7">'[1]Re._tarif.'!$D$13</definedName>
    <definedName name="R_C8">'[1]Re._tarif.'!$D$14</definedName>
    <definedName name="R_C9">'[1]Re._tarif.'!$D$15</definedName>
    <definedName name="R_CCM1">'[1]Re._tarif.'!$G$7</definedName>
    <definedName name="R_CCM2">'[1]Re._tarif.'!$G$8</definedName>
    <definedName name="R_CCM3">'[1]Re._tarif.'!$G$9</definedName>
    <definedName name="R_CCM4">'[1]Re._tarif.'!$G$10</definedName>
    <definedName name="R_CCM5">'[1]Re._tarif.'!$G$11</definedName>
    <definedName name="R_CCM6">'[1]Re._tarif.'!$G$12</definedName>
    <definedName name="R_CCM7">'[1]Re._tarif.'!$G$13</definedName>
    <definedName name="R_CCM8">'[1]Re._tarif.'!$G$14</definedName>
    <definedName name="R_CCM9">'[1]Re._tarif.'!$G$17</definedName>
    <definedName name="R_D1">'[1]Re._tarif.'!$E$7</definedName>
    <definedName name="R_D10">'[1]Re._tarif.'!$E$16</definedName>
    <definedName name="R_D11">'[1]Re._tarif.'!$E$17</definedName>
    <definedName name="R_D2">'[1]Re._tarif.'!$E$8</definedName>
    <definedName name="R_D3">'[1]Re._tarif.'!$E$9</definedName>
    <definedName name="R_D4">'[1]Re._tarif.'!$E$10</definedName>
    <definedName name="R_D5">'[1]Re._tarif.'!$E$11</definedName>
    <definedName name="R_D6">'[1]Re._tarif.'!$E$12</definedName>
    <definedName name="R_D7">'[1]Re._tarif.'!$E$13</definedName>
    <definedName name="R_D8">'[1]Re._tarif.'!$E$14</definedName>
    <definedName name="R_D9">'[1]Re._tarif.'!$E$15</definedName>
    <definedName name="Regle_1">[2]Recap!$B$48</definedName>
    <definedName name="Regle_2">[2]Recap!$B$49</definedName>
    <definedName name="Regle_3">[2]Recap!$B$50</definedName>
    <definedName name="Regle_4">[2]Recap!$B$51</definedName>
    <definedName name="Regle_5">[2]Recap!$B$52</definedName>
    <definedName name="Regle_6">[2]Recap!$B$53</definedName>
    <definedName name="Regle_7">[2]Recap!$B$54</definedName>
    <definedName name="Regle_8">[2]Recap!$B$55</definedName>
    <definedName name="Responsable">[1]Id.!#REF!</definedName>
    <definedName name="Table_consommables">'Conso.'!$A$6:$D$154</definedName>
    <definedName name="Table_equipements">[1]Equip.!$A$7:$S$124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4" i="2" l="1"/>
  <c r="A153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D85" i="2"/>
  <c r="A85" i="2"/>
  <c r="A84" i="2"/>
  <c r="D83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I49" i="1" l="1"/>
  <c r="H49" i="1"/>
  <c r="G49" i="1"/>
  <c r="F49" i="1"/>
  <c r="E49" i="1"/>
  <c r="D49" i="1"/>
  <c r="I48" i="1"/>
  <c r="H48" i="1"/>
  <c r="G48" i="1"/>
  <c r="F48" i="1"/>
  <c r="E48" i="1"/>
  <c r="D48" i="1"/>
  <c r="I47" i="1"/>
  <c r="H47" i="1"/>
  <c r="G47" i="1"/>
  <c r="F47" i="1"/>
  <c r="E47" i="1"/>
  <c r="D47" i="1"/>
  <c r="I46" i="1"/>
  <c r="H46" i="1"/>
  <c r="G46" i="1"/>
  <c r="F46" i="1"/>
  <c r="E46" i="1"/>
  <c r="D46" i="1"/>
  <c r="I45" i="1"/>
  <c r="H45" i="1"/>
  <c r="G45" i="1"/>
  <c r="F45" i="1"/>
  <c r="E45" i="1"/>
  <c r="D45" i="1"/>
  <c r="I44" i="1"/>
  <c r="H44" i="1"/>
  <c r="G44" i="1"/>
  <c r="F44" i="1"/>
  <c r="E44" i="1"/>
  <c r="D44" i="1"/>
  <c r="I43" i="1"/>
  <c r="H43" i="1"/>
  <c r="G43" i="1"/>
  <c r="F43" i="1"/>
  <c r="E43" i="1"/>
  <c r="D43" i="1"/>
  <c r="I42" i="1"/>
  <c r="H42" i="1"/>
  <c r="G42" i="1"/>
  <c r="F42" i="1"/>
  <c r="E42" i="1"/>
  <c r="D42" i="1"/>
  <c r="I41" i="1"/>
  <c r="H41" i="1"/>
  <c r="G41" i="1"/>
  <c r="F41" i="1"/>
  <c r="E41" i="1"/>
  <c r="D41" i="1"/>
  <c r="I40" i="1"/>
  <c r="H40" i="1"/>
  <c r="G40" i="1"/>
  <c r="F40" i="1"/>
  <c r="E40" i="1"/>
  <c r="D40" i="1"/>
  <c r="I39" i="1"/>
  <c r="H39" i="1"/>
  <c r="G39" i="1"/>
  <c r="F39" i="1"/>
  <c r="E39" i="1"/>
  <c r="D39" i="1"/>
  <c r="I38" i="1"/>
  <c r="H38" i="1"/>
  <c r="G38" i="1"/>
  <c r="F38" i="1"/>
  <c r="E38" i="1"/>
  <c r="D38" i="1"/>
  <c r="I37" i="1"/>
  <c r="H37" i="1"/>
  <c r="G37" i="1"/>
  <c r="F37" i="1"/>
  <c r="E37" i="1"/>
  <c r="D37" i="1"/>
  <c r="I36" i="1"/>
  <c r="H36" i="1"/>
  <c r="G36" i="1"/>
  <c r="F36" i="1"/>
  <c r="E36" i="1"/>
  <c r="D36" i="1"/>
  <c r="I35" i="1"/>
  <c r="H35" i="1"/>
  <c r="G35" i="1"/>
  <c r="F35" i="1"/>
  <c r="E35" i="1"/>
  <c r="D35" i="1"/>
  <c r="I34" i="1"/>
  <c r="H34" i="1"/>
  <c r="G34" i="1"/>
  <c r="F34" i="1"/>
  <c r="E34" i="1"/>
  <c r="D34" i="1"/>
  <c r="I33" i="1"/>
  <c r="H33" i="1"/>
  <c r="G33" i="1"/>
  <c r="F33" i="1"/>
  <c r="E33" i="1"/>
  <c r="D33" i="1"/>
  <c r="I32" i="1"/>
  <c r="H32" i="1"/>
  <c r="G32" i="1"/>
  <c r="F32" i="1"/>
  <c r="E32" i="1"/>
  <c r="D32" i="1"/>
  <c r="I31" i="1"/>
  <c r="H31" i="1"/>
  <c r="G31" i="1"/>
  <c r="F31" i="1"/>
  <c r="E31" i="1"/>
  <c r="D31" i="1"/>
  <c r="I30" i="1"/>
  <c r="H30" i="1"/>
  <c r="E53" i="1" s="1"/>
  <c r="G30" i="1"/>
  <c r="F30" i="1"/>
  <c r="E30" i="1"/>
  <c r="D30" i="1"/>
  <c r="E26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E16" i="1"/>
  <c r="D16" i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E28" i="1" l="1"/>
  <c r="E27" i="1"/>
  <c r="E25" i="1" s="1"/>
  <c r="E54" i="1"/>
  <c r="E2" i="1"/>
  <c r="E55" i="1" l="1"/>
  <c r="E51" i="1" s="1"/>
  <c r="E57" i="1" s="1"/>
</calcChain>
</file>

<file path=xl/sharedStrings.xml><?xml version="1.0" encoding="utf-8"?>
<sst xmlns="http://schemas.openxmlformats.org/spreadsheetml/2006/main" count="283" uniqueCount="176">
  <si>
    <t>DEFINITION DE TRAVAUX TYPES</t>
  </si>
  <si>
    <t>Montant</t>
  </si>
  <si>
    <t>Consommables et Réactifs</t>
  </si>
  <si>
    <t>Sélectionner les éléments dans la liste</t>
  </si>
  <si>
    <t>Quantité</t>
  </si>
  <si>
    <t>Montant unitaire</t>
  </si>
  <si>
    <t>Consommables plastiques NGS [Forfait]</t>
  </si>
  <si>
    <t>Equipements</t>
  </si>
  <si>
    <t>Amortissement</t>
  </si>
  <si>
    <t>Maintenance externe</t>
  </si>
  <si>
    <t>Consommables machine</t>
  </si>
  <si>
    <t>Sélectionner les équipements dans la liste</t>
  </si>
  <si>
    <t>Montant
Amortissement</t>
  </si>
  <si>
    <t>Montant Maintenance externe</t>
  </si>
  <si>
    <t>Montant 
Consommables machine</t>
  </si>
  <si>
    <t>Montant Coûts RH indirects</t>
  </si>
  <si>
    <t>Montant 
Infrastructure /  fonctionnement</t>
  </si>
  <si>
    <t xml:space="preserve">Montant Fonctions supports </t>
  </si>
  <si>
    <t>Infrastructure / Environnement / Fonctions supports</t>
  </si>
  <si>
    <t>Infastructure / fonctionnement</t>
  </si>
  <si>
    <t>F. supports (ex: Qualité)</t>
  </si>
  <si>
    <r>
      <t xml:space="preserve">Environnement 
</t>
    </r>
    <r>
      <rPr>
        <i/>
        <u/>
        <sz val="11"/>
        <rFont val="Calibri"/>
        <family val="2"/>
        <scheme val="minor"/>
      </rPr>
      <t xml:space="preserve">NB </t>
    </r>
    <r>
      <rPr>
        <i/>
        <sz val="11"/>
        <rFont val="Calibri"/>
        <family val="2"/>
        <scheme val="minor"/>
      </rPr>
      <t>: si supérieur aux lignes ci-dessus</t>
    </r>
  </si>
  <si>
    <t>Marge</t>
  </si>
  <si>
    <t>MOYENS SPÉCIFIQUES</t>
  </si>
  <si>
    <t>Nom</t>
  </si>
  <si>
    <t>Unité</t>
  </si>
  <si>
    <t>Coût unitaire</t>
  </si>
  <si>
    <t>Référence</t>
  </si>
  <si>
    <r>
      <rPr>
        <b/>
        <u/>
        <sz val="11"/>
        <color rgb="FFFF0000"/>
        <rFont val="Calibri"/>
        <family val="2"/>
        <scheme val="minor"/>
      </rPr>
      <t>! Ne pas utiliser</t>
    </r>
    <r>
      <rPr>
        <sz val="11"/>
        <color rgb="FFFF0000"/>
        <rFont val="Calibri"/>
        <family val="2"/>
        <scheme val="minor"/>
      </rPr>
      <t xml:space="preserve"> la fonction COUPER / COLLER</t>
    </r>
  </si>
  <si>
    <t>Consommables plastiques NGS</t>
  </si>
  <si>
    <t>Forfait</t>
  </si>
  <si>
    <r>
      <t xml:space="preserve">! Pour la fonction COPIER / COLLER, </t>
    </r>
    <r>
      <rPr>
        <b/>
        <u/>
        <sz val="11"/>
        <color rgb="FFFF0000"/>
        <rFont val="Calibri"/>
        <family val="2"/>
        <scheme val="minor"/>
      </rPr>
      <t>utiliser l'option "Valeurs" (V)</t>
    </r>
  </si>
  <si>
    <t>Puce ADN  BioAnalyzer</t>
  </si>
  <si>
    <t>Puce</t>
  </si>
  <si>
    <t>FC-110-3001 PhiX Control Kit v3</t>
  </si>
  <si>
    <t>Kit</t>
  </si>
  <si>
    <t>FC-401-3001 TruSeq SBS KIT v3 - HS (200 cycles)</t>
  </si>
  <si>
    <t>FC-401-3002 TruSeq SBS KIT v3 - HS (50 cycles)</t>
  </si>
  <si>
    <t>FC-402-4021 HiSeq® Rapid SBS Kit v2 (200 cycles)</t>
  </si>
  <si>
    <t>FC-402-4022 HiSeq® Rapid SBS Kit v2 (50 cycles)</t>
  </si>
  <si>
    <t>PE-401-3001 TruSeq® PE Cluster Kit v3 – cBotTM - HS</t>
  </si>
  <si>
    <t>GD-401-3001 TruSeq® SR Cluster Kit v3 – cBotTM - HS</t>
  </si>
  <si>
    <t>PE-402-4002 HiSeq® Rapid PE Cluster Kit v2</t>
  </si>
  <si>
    <t>GD-402-4002 HiSeq® Rapid SR Cluster Kit v2</t>
  </si>
  <si>
    <t>MS-102-2001 MiSeq® Reagent Kit v2 (50 cycles)</t>
  </si>
  <si>
    <t>MS-102-2002 MiSeq® Reagent Kit v2 (300 cycles)</t>
  </si>
  <si>
    <t>MS-102-2003 MiSeq® Reagent Kit v2 (500 cycles)</t>
  </si>
  <si>
    <t>MS-102-3003 MiSeq® Reagent Kit v3 (600 cycles)</t>
  </si>
  <si>
    <t>MS-102-3001 MiSeq® Reagent Kit v3 (150 cycles)</t>
  </si>
  <si>
    <t>qPCR KAPA Dosage du Pool</t>
  </si>
  <si>
    <t>Consommables de laboratoire</t>
  </si>
  <si>
    <t>Consommables BRAVO (1, 2 ou 3 colonnes)</t>
  </si>
  <si>
    <t>Consommables BRAVO (4, 6 ou 12 colonnes)</t>
  </si>
  <si>
    <t>Consommables COVARIS</t>
  </si>
  <si>
    <t>Tube</t>
  </si>
  <si>
    <t>Consommables Préparation Librairie Manuelle up to 24 échantillons (Hors Covaris)</t>
  </si>
  <si>
    <t>Kit Agencourt AMPure XP Beckman Coulter A63881 60 mL</t>
  </si>
  <si>
    <t>Kit Agencourt AMPure XP Beckman Coulter A63881 5 mL</t>
  </si>
  <si>
    <t>Kit Herculase II fusion DNA polymerase Agilent 600677</t>
  </si>
  <si>
    <t>Dynabeads MyOne Streptavidin T1 Life technologies 65602</t>
  </si>
  <si>
    <t>SureSelect XT Focused Exome Capture Librairy 5190-7789 up to 96 réactions</t>
  </si>
  <si>
    <t>Kit SureSelectXT Automated Target Enrichment up to 96 réactions G9642B</t>
  </si>
  <si>
    <t>NEBNext Ultra II DNA Kit up to 24 réactions  E7645S</t>
  </si>
  <si>
    <t>NEBNext Ultra II DNA Kit up to 96 réactions  E7645L</t>
  </si>
  <si>
    <t>NEBNext Ultra Directional RNA Library Prep Kit up to 24 réactions E7420S</t>
  </si>
  <si>
    <t>NEBNext Ultra Directional RNA Library Prep Kit up to 96 réactions E7420L</t>
  </si>
  <si>
    <t>NEBNext Poly(A) mRNA Magnetic Isolation Module up to 24 réactions E7490S</t>
  </si>
  <si>
    <t>NEBNext Poly(A) mRNA Magnetic Isolation Module up to 96 réactions E7490L</t>
  </si>
  <si>
    <t>NEBNext Small RNA Library Prep Set up to 24 réactions E7330S</t>
  </si>
  <si>
    <t>NEBNext Small RNA Library Prep Set up to 96 réactions E7330L</t>
  </si>
  <si>
    <t>NEBNext Multiplex Oligos for Illumina Set 1  E7335S</t>
  </si>
  <si>
    <t>NEBNext Multiplex Oligos for Illumina Set 2  E7500S</t>
  </si>
  <si>
    <t>NEBNext Multiplex Oligos for Illumina Set 1  E7335L</t>
  </si>
  <si>
    <t>NEBNext Multiplex Oligos for Illumina Set 2  E7500L</t>
  </si>
  <si>
    <t>NEBNext Multiplex Oligos for Illumina (96 Index) E6609S</t>
  </si>
  <si>
    <t>NEBNext Multiplex Small RNA Oligos for Illumina Set 1 E7300S</t>
  </si>
  <si>
    <t>NEBNext Multiplex Small RNA Oligos for Illumina Set 2 E7580S</t>
  </si>
  <si>
    <t>QIAquick PCR Purification Kit (50) (Librairie Small RNA)</t>
  </si>
  <si>
    <t>//Smartchip</t>
  </si>
  <si>
    <t>/Consommables</t>
  </si>
  <si>
    <t>Chips</t>
  </si>
  <si>
    <t>/Réactifs</t>
  </si>
  <si>
    <t>LightCycler 480 SYBR Green I Master  5X1ML(2X) : 2,5ml/chip</t>
  </si>
  <si>
    <t>2,5ml/chip</t>
  </si>
  <si>
    <t>BSA Référence Roche (20mg, SQ for Molecular Biology)</t>
  </si>
  <si>
    <t>20mg</t>
  </si>
  <si>
    <t>Master mix (Taq…) LifeScience HiFi (100U)</t>
  </si>
  <si>
    <t>/Plastiques/chip</t>
  </si>
  <si>
    <t>Nextera XT Index kit Set A, B, C ou D</t>
  </si>
  <si>
    <t>Unité (5 µl)</t>
  </si>
  <si>
    <t>FC-131-2001 à 2004</t>
  </si>
  <si>
    <t>Plaque 96 puits</t>
  </si>
  <si>
    <t>Plaque</t>
  </si>
  <si>
    <t>Plaque 384 puits</t>
  </si>
  <si>
    <t>Chip 5184 puits (Wafergen)</t>
  </si>
  <si>
    <t>TE mulptisample flex (Topo Waf) 20 - 100 € / sample</t>
  </si>
  <si>
    <t>Seq-Ready TE MultiSample FLEX Kit</t>
  </si>
  <si>
    <t>430-000199</t>
  </si>
  <si>
    <t>Seq-Ready TE MultiSample FLEX Kit, 20 pack : 4590€</t>
  </si>
  <si>
    <t>430-000243</t>
  </si>
  <si>
    <t>Seq-Ready TE Mastermix (1,8ml) : 1à2/chip selon format</t>
  </si>
  <si>
    <t>430-000145</t>
  </si>
  <si>
    <t>MSND 384-well Source Plate and Seals (x20) : 216€</t>
  </si>
  <si>
    <t>430-000025</t>
  </si>
  <si>
    <t>//Banques Illumina</t>
  </si>
  <si>
    <t>/Contrôle des échantillons</t>
  </si>
  <si>
    <t>Forfait Caliper (jusqu'à 4 éch.) : Caliper DNA750 + Agilent high sensitivity</t>
  </si>
  <si>
    <t xml:space="preserve">Agencourt purification (jusqu'à 12 échantillons) </t>
  </si>
  <si>
    <t>Puce Agilent ARN pico (jusqu'à 11 échantillons)</t>
  </si>
  <si>
    <t>Puce Agilent ADN Hight Sensitivity (jusqu'à 11 échantillons)</t>
  </si>
  <si>
    <t>Forfait Ribogreen - Cuvette pour dosage (jusqu'à 24 échantillons ARN)</t>
  </si>
  <si>
    <t>Forfait Picogreen - Cuvette pour dosage (jusqu'à 24 échantillons ADN)</t>
  </si>
  <si>
    <t>/Préparation de banques pour ARN</t>
  </si>
  <si>
    <t>NEBNext Ultra Directional RNA Library Prep Kit – #E7420S</t>
  </si>
  <si>
    <t>24 rxns</t>
  </si>
  <si>
    <t>#E7420S</t>
  </si>
  <si>
    <t>NEBNext Ultra Directional RNA Library Prep Kit – #E7420L</t>
  </si>
  <si>
    <t>96 rxns</t>
  </si>
  <si>
    <t>#E7420L</t>
  </si>
  <si>
    <t>NEBNext Ultra RNA Library Prep Kit – #E7530S</t>
  </si>
  <si>
    <t>#E7530S</t>
  </si>
  <si>
    <t>NEBNext Ultra RNA Library Prep Kit – #E7530L</t>
  </si>
  <si>
    <t>#E7530L</t>
  </si>
  <si>
    <t>TruSeq® Stranded Total RNA LT - (with Ribo-Zero™ Plant) - Set A - 48 Prep de banque ARN + ribo zero + 12 index (Illumina)</t>
  </si>
  <si>
    <t>48 bq</t>
  </si>
  <si>
    <t>RS-122-2401</t>
  </si>
  <si>
    <t>RiboMinus™ Plant Kit for RNA-Seq (ThermoFischerScientic-Invitrogen)</t>
  </si>
  <si>
    <t>8 preps</t>
  </si>
  <si>
    <t>A1083808</t>
  </si>
  <si>
    <t>Déplétion Ribo-Zero rRNA removal</t>
  </si>
  <si>
    <t>Actinomycine D (sigma A1410) avec directional kit</t>
  </si>
  <si>
    <t>2mg</t>
  </si>
  <si>
    <t>A1410-2MG</t>
  </si>
  <si>
    <t>/Préparation de banques pour ADN</t>
  </si>
  <si>
    <t>NEBNext dsDNA Fragmentase – #M0348S</t>
  </si>
  <si>
    <t>50 rxns</t>
  </si>
  <si>
    <t>NEBNext Ultra DNA Library Prep Kit – #E7370S</t>
  </si>
  <si>
    <t>NEBNext Ultra DNA Library Prep Kit – #E7370L</t>
  </si>
  <si>
    <t>NEBNext Ultra II DNA Library Prep Kit – #E7645L</t>
  </si>
  <si>
    <t>/Préparation de banques pour Amplicons</t>
  </si>
  <si>
    <t>2X KAPA HiFi HotStart Ready Mix (Cliniscience)</t>
  </si>
  <si>
    <t>LifeScience HiFi (125U)</t>
  </si>
  <si>
    <t>/Préparation de banques pour Oligos</t>
  </si>
  <si>
    <t>NEBNext Multiplex Oligos (Index Primers Set 1: 1 à 12)</t>
  </si>
  <si>
    <t xml:space="preserve">#E7335 </t>
  </si>
  <si>
    <t>NEBNext Multiplex Oligos (Index Primers Set 2: 13 à 24)</t>
  </si>
  <si>
    <t xml:space="preserve">#E7500 </t>
  </si>
  <si>
    <t xml:space="preserve">NEBNext Singleplex Oligos – #E7350 </t>
  </si>
  <si>
    <t>12 rxns</t>
  </si>
  <si>
    <t>#E7350S</t>
  </si>
  <si>
    <t>60 rxns</t>
  </si>
  <si>
    <t>#E7350L</t>
  </si>
  <si>
    <t>Nextera XT Index kit Set A</t>
  </si>
  <si>
    <t>5 µl</t>
  </si>
  <si>
    <t>FC-131-2001</t>
  </si>
  <si>
    <t>Nextera XT Index kit Set B</t>
  </si>
  <si>
    <t>FC-131-2002</t>
  </si>
  <si>
    <t>Nextera XT Index kit Set C</t>
  </si>
  <si>
    <t>FC-131-2003</t>
  </si>
  <si>
    <t>Nextera XT Index kit Set D</t>
  </si>
  <si>
    <t>FC-131-2004</t>
  </si>
  <si>
    <t>/Consommables "plastique"</t>
  </si>
  <si>
    <t>Plaque 96 puits (1,5) + film (0,4)</t>
  </si>
  <si>
    <t>pointes (5€/boite)</t>
  </si>
  <si>
    <t>barettes (50€/125)</t>
  </si>
  <si>
    <t>/Divers</t>
  </si>
  <si>
    <t>Purification Ampure Beads XP (Agencourt) (par banque)</t>
  </si>
  <si>
    <t>/Contrôle qualité et quantification</t>
  </si>
  <si>
    <t>Forfait Picogreen - Cuvette pour dosage (jusqu'à 24 échantillons)</t>
  </si>
  <si>
    <t>Forfait Picogreen – Plaque pour dosage (jusqu'à 88 échantillons)</t>
  </si>
  <si>
    <t>PCR quantitative (plaques, réactifs) par banque</t>
  </si>
  <si>
    <t>Mix SYBRGreen (par librairie)</t>
  </si>
  <si>
    <t>Plaque 384 puits (jusqu'à 50 lib, 60 librairies)</t>
  </si>
  <si>
    <t>Accès LC480 (9-9-11-20€ selon utilisateur)</t>
  </si>
  <si>
    <t>Plaque 5184 puits (jusqu'à 700 lib, 850 librairies)</t>
  </si>
  <si>
    <t>accès équipement (15500€/an)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</si>
</sst>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0\ [$€-40C]_-;\-* #,##0.00\ [$€-40C]_-;_-* &quot;-&quot;??\ [$€-40C]_-;_-@_-"/>
    <numFmt numFmtId="166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0"/>
      <name val="Corbel"/>
      <family val="2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i/>
      <sz val="9"/>
      <color theme="7" tint="-0.249977111117893"/>
      <name val="Calibri"/>
      <family val="2"/>
      <scheme val="minor"/>
    </font>
    <font>
      <i/>
      <sz val="10"/>
      <color theme="7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Calibri"/>
      <family val="2"/>
      <scheme val="minor"/>
    </font>
    <font>
      <i/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6"/>
      <color theme="0"/>
      <name val="Corbel"/>
      <family val="2"/>
    </font>
    <font>
      <i/>
      <sz val="11"/>
      <color theme="8" tint="-0.249977111117893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1"/>
      <color theme="2" tint="-0.89999084444715716"/>
      <name val="Calibri"/>
      <family val="2"/>
      <scheme val="minor"/>
    </font>
    <font>
      <i/>
      <sz val="11"/>
      <color rgb="FF7030A0"/>
      <name val="Calibri"/>
      <family val="2"/>
      <scheme val="minor"/>
    </font>
    <font>
      <b/>
      <i/>
      <sz val="11"/>
      <color rgb="FF161616"/>
      <name val="Calibri"/>
      <family val="2"/>
    </font>
    <font>
      <i/>
      <sz val="11"/>
      <color rgb="FF305496"/>
      <name val="Calibri"/>
      <family val="2"/>
    </font>
    <font>
      <i/>
      <sz val="11"/>
      <color rgb="FF7030A0"/>
      <name val="Calibri"/>
      <family val="2"/>
    </font>
    <font>
      <i/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47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/>
      <right style="thin">
        <color theme="9" tint="-0.499984740745262"/>
      </right>
      <top/>
      <bottom/>
      <diagonal/>
    </border>
    <border>
      <left style="hair">
        <color auto="1"/>
      </left>
      <right style="thin">
        <color theme="9" tint="-0.499984740745262"/>
      </right>
      <top/>
      <bottom style="hair">
        <color auto="1"/>
      </bottom>
      <diagonal/>
    </border>
    <border>
      <left style="hair">
        <color auto="1"/>
      </left>
      <right style="thin">
        <color theme="9" tint="-0.499984740745262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theme="9" tint="-0.499984740745262"/>
      </right>
      <top style="hair">
        <color auto="1"/>
      </top>
      <bottom/>
      <diagonal/>
    </border>
    <border>
      <left style="thin">
        <color theme="7" tint="-0.24994659260841701"/>
      </left>
      <right/>
      <top style="thin">
        <color theme="7" tint="-0.24994659260841701"/>
      </top>
      <bottom/>
      <diagonal/>
    </border>
    <border>
      <left/>
      <right/>
      <top style="thin">
        <color theme="7" tint="-0.24994659260841701"/>
      </top>
      <bottom/>
      <diagonal/>
    </border>
    <border>
      <left/>
      <right style="thin">
        <color theme="7" tint="-0.24994659260841701"/>
      </right>
      <top style="thin">
        <color theme="7" tint="-0.24994659260841701"/>
      </top>
      <bottom/>
      <diagonal/>
    </border>
    <border>
      <left/>
      <right/>
      <top style="hair">
        <color theme="7" tint="-0.24994659260841701"/>
      </top>
      <bottom/>
      <diagonal/>
    </border>
    <border>
      <left/>
      <right style="hair">
        <color theme="7" tint="-0.24994659260841701"/>
      </right>
      <top style="hair">
        <color theme="7" tint="-0.24994659260841701"/>
      </top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theme="7" tint="-0.24994659260841701"/>
      </right>
      <top/>
      <bottom/>
      <diagonal/>
    </border>
    <border>
      <left/>
      <right style="hair">
        <color theme="7" tint="-0.24994659260841701"/>
      </right>
      <top/>
      <bottom/>
      <diagonal/>
    </border>
    <border>
      <left style="hair">
        <color auto="1"/>
      </left>
      <right style="hair">
        <color theme="7" tint="-0.24994659260841701"/>
      </right>
      <top/>
      <bottom style="hair">
        <color auto="1"/>
      </bottom>
      <diagonal/>
    </border>
    <border>
      <left style="hair">
        <color auto="1"/>
      </left>
      <right style="hair">
        <color theme="7" tint="-0.24994659260841701"/>
      </right>
      <top style="hair">
        <color auto="1"/>
      </top>
      <bottom/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 style="hair">
        <color auto="1"/>
      </top>
      <bottom style="hair">
        <color auto="1"/>
      </bottom>
      <diagonal/>
    </border>
    <border>
      <left/>
      <right style="thin">
        <color rgb="FF7030A0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/>
      <diagonal/>
    </border>
    <border>
      <left/>
      <right style="thin">
        <color auto="1"/>
      </right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auto="1"/>
      </left>
      <right style="thin">
        <color auto="1"/>
      </right>
      <top style="thick">
        <color theme="8" tint="-0.2499465926084170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theme="8" tint="-0.2499465926084170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rgb="FF305496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2" fillId="2" borderId="0" xfId="0" applyFont="1" applyFill="1" applyProtection="1"/>
    <xf numFmtId="0" fontId="0" fillId="0" borderId="0" xfId="0" applyProtection="1"/>
    <xf numFmtId="164" fontId="0" fillId="0" borderId="0" xfId="0" applyNumberFormat="1" applyProtection="1"/>
    <xf numFmtId="9" fontId="4" fillId="0" borderId="0" xfId="2" applyFont="1" applyFill="1" applyProtection="1"/>
    <xf numFmtId="0" fontId="4" fillId="0" borderId="0" xfId="0" applyFont="1" applyFill="1" applyProtection="1"/>
    <xf numFmtId="0" fontId="4" fillId="0" borderId="0" xfId="0" applyFont="1" applyFill="1" applyBorder="1" applyProtection="1"/>
    <xf numFmtId="1" fontId="4" fillId="0" borderId="0" xfId="0" applyNumberFormat="1" applyFont="1" applyFill="1" applyProtection="1"/>
    <xf numFmtId="0" fontId="7" fillId="3" borderId="2" xfId="0" applyFont="1" applyFill="1" applyBorder="1" applyProtection="1">
      <protection locked="0"/>
    </xf>
    <xf numFmtId="0" fontId="7" fillId="3" borderId="5" xfId="0" applyFont="1" applyFill="1" applyBorder="1" applyProtection="1">
      <protection locked="0"/>
    </xf>
    <xf numFmtId="0" fontId="7" fillId="3" borderId="9" xfId="0" applyFont="1" applyFill="1" applyBorder="1" applyProtection="1">
      <protection locked="0"/>
    </xf>
    <xf numFmtId="164" fontId="4" fillId="0" borderId="0" xfId="0" applyNumberFormat="1" applyFont="1" applyFill="1" applyBorder="1" applyProtection="1"/>
    <xf numFmtId="0" fontId="8" fillId="0" borderId="10" xfId="0" applyFont="1" applyFill="1" applyBorder="1" applyProtection="1"/>
    <xf numFmtId="0" fontId="4" fillId="0" borderId="11" xfId="0" applyFont="1" applyFill="1" applyBorder="1" applyProtection="1"/>
    <xf numFmtId="11" fontId="4" fillId="0" borderId="11" xfId="0" applyNumberFormat="1" applyFont="1" applyFill="1" applyBorder="1" applyProtection="1"/>
    <xf numFmtId="44" fontId="8" fillId="4" borderId="12" xfId="0" applyNumberFormat="1" applyFont="1" applyFill="1" applyBorder="1" applyAlignment="1" applyProtection="1">
      <alignment vertical="center"/>
    </xf>
    <xf numFmtId="11" fontId="6" fillId="0" borderId="0" xfId="0" applyNumberFormat="1" applyFont="1" applyFill="1" applyBorder="1" applyAlignment="1" applyProtection="1">
      <alignment vertical="center" wrapText="1"/>
    </xf>
    <xf numFmtId="0" fontId="0" fillId="0" borderId="0" xfId="0" applyAlignment="1" applyProtection="1">
      <alignment wrapText="1"/>
    </xf>
    <xf numFmtId="0" fontId="6" fillId="0" borderId="0" xfId="0" applyFont="1" applyFill="1" applyBorder="1" applyAlignment="1" applyProtection="1">
      <alignment vertical="center" wrapText="1"/>
    </xf>
    <xf numFmtId="44" fontId="6" fillId="0" borderId="13" xfId="0" applyNumberFormat="1" applyFont="1" applyFill="1" applyBorder="1" applyAlignment="1" applyProtection="1">
      <alignment vertical="center" wrapText="1"/>
    </xf>
    <xf numFmtId="1" fontId="4" fillId="0" borderId="0" xfId="0" applyNumberFormat="1" applyFont="1" applyFill="1" applyAlignment="1" applyProtection="1">
      <alignment wrapText="1"/>
    </xf>
    <xf numFmtId="0" fontId="4" fillId="0" borderId="0" xfId="0" applyFont="1" applyFill="1" applyAlignment="1" applyProtection="1">
      <alignment wrapText="1"/>
    </xf>
    <xf numFmtId="0" fontId="7" fillId="3" borderId="3" xfId="0" applyFont="1" applyFill="1" applyBorder="1" applyProtection="1">
      <protection locked="0"/>
    </xf>
    <xf numFmtId="0" fontId="0" fillId="3" borderId="1" xfId="0" applyFill="1" applyBorder="1" applyProtection="1"/>
    <xf numFmtId="44" fontId="4" fillId="0" borderId="2" xfId="0" applyNumberFormat="1" applyFont="1" applyFill="1" applyBorder="1" applyProtection="1"/>
    <xf numFmtId="44" fontId="4" fillId="0" borderId="14" xfId="0" applyNumberFormat="1" applyFont="1" applyFill="1" applyBorder="1" applyProtection="1"/>
    <xf numFmtId="0" fontId="7" fillId="3" borderId="6" xfId="0" applyFont="1" applyFill="1" applyBorder="1" applyProtection="1">
      <protection locked="0"/>
    </xf>
    <xf numFmtId="0" fontId="0" fillId="3" borderId="4" xfId="0" applyFill="1" applyBorder="1" applyProtection="1"/>
    <xf numFmtId="44" fontId="4" fillId="0" borderId="15" xfId="0" applyNumberFormat="1" applyFont="1" applyFill="1" applyBorder="1" applyProtection="1"/>
    <xf numFmtId="44" fontId="4" fillId="0" borderId="5" xfId="0" applyNumberFormat="1" applyFont="1" applyFill="1" applyBorder="1" applyProtection="1"/>
    <xf numFmtId="0" fontId="7" fillId="3" borderId="8" xfId="0" applyFont="1" applyFill="1" applyBorder="1" applyProtection="1">
      <protection locked="0"/>
    </xf>
    <xf numFmtId="0" fontId="0" fillId="3" borderId="7" xfId="0" applyFill="1" applyBorder="1" applyProtection="1"/>
    <xf numFmtId="44" fontId="4" fillId="0" borderId="9" xfId="0" applyNumberFormat="1" applyFont="1" applyFill="1" applyBorder="1" applyProtection="1"/>
    <xf numFmtId="44" fontId="4" fillId="0" borderId="16" xfId="0" applyNumberFormat="1" applyFont="1" applyFill="1" applyBorder="1" applyProtection="1"/>
    <xf numFmtId="0" fontId="4" fillId="5" borderId="0" xfId="0" applyFont="1" applyFill="1" applyBorder="1" applyProtection="1"/>
    <xf numFmtId="44" fontId="4" fillId="0" borderId="0" xfId="0" applyNumberFormat="1" applyFont="1" applyFill="1" applyBorder="1" applyProtection="1"/>
    <xf numFmtId="0" fontId="9" fillId="0" borderId="17" xfId="0" applyFont="1" applyFill="1" applyBorder="1" applyAlignment="1" applyProtection="1">
      <alignment vertical="center"/>
    </xf>
    <xf numFmtId="0" fontId="4" fillId="0" borderId="18" xfId="0" applyFont="1" applyFill="1" applyBorder="1" applyProtection="1"/>
    <xf numFmtId="164" fontId="4" fillId="0" borderId="18" xfId="0" applyNumberFormat="1" applyFont="1" applyFill="1" applyBorder="1" applyProtection="1"/>
    <xf numFmtId="164" fontId="9" fillId="6" borderId="19" xfId="0" applyNumberFormat="1" applyFont="1" applyFill="1" applyBorder="1" applyAlignment="1" applyProtection="1">
      <alignment vertical="center"/>
    </xf>
    <xf numFmtId="1" fontId="4" fillId="0" borderId="20" xfId="1" applyNumberFormat="1" applyFont="1" applyFill="1" applyBorder="1" applyProtection="1"/>
    <xf numFmtId="1" fontId="4" fillId="0" borderId="20" xfId="0" applyNumberFormat="1" applyFont="1" applyFill="1" applyBorder="1" applyProtection="1"/>
    <xf numFmtId="1" fontId="4" fillId="0" borderId="21" xfId="0" applyNumberFormat="1" applyFont="1" applyFill="1" applyBorder="1" applyProtection="1"/>
    <xf numFmtId="0" fontId="4" fillId="0" borderId="22" xfId="0" applyFont="1" applyFill="1" applyBorder="1" applyProtection="1"/>
    <xf numFmtId="11" fontId="10" fillId="0" borderId="0" xfId="0" applyNumberFormat="1" applyFont="1" applyFill="1" applyBorder="1" applyAlignment="1" applyProtection="1">
      <alignment horizontal="left" vertical="center" wrapText="1"/>
    </xf>
    <xf numFmtId="44" fontId="11" fillId="0" borderId="23" xfId="1" applyFont="1" applyFill="1" applyBorder="1" applyProtection="1"/>
    <xf numFmtId="9" fontId="4" fillId="0" borderId="0" xfId="2" applyFont="1" applyFill="1" applyBorder="1" applyProtection="1"/>
    <xf numFmtId="9" fontId="4" fillId="0" borderId="24" xfId="2" applyFont="1" applyFill="1" applyBorder="1" applyProtection="1"/>
    <xf numFmtId="0" fontId="4" fillId="0" borderId="22" xfId="0" applyFont="1" applyFill="1" applyBorder="1" applyAlignment="1" applyProtection="1">
      <alignment wrapText="1"/>
    </xf>
    <xf numFmtId="0" fontId="10" fillId="0" borderId="0" xfId="0" applyFont="1" applyFill="1" applyBorder="1" applyAlignment="1" applyProtection="1">
      <alignment horizontal="left" vertical="center" wrapText="1"/>
    </xf>
    <xf numFmtId="11" fontId="6" fillId="0" borderId="0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44" fontId="6" fillId="0" borderId="0" xfId="0" applyNumberFormat="1" applyFont="1" applyFill="1" applyBorder="1" applyAlignment="1" applyProtection="1">
      <alignment horizontal="left" vertical="center" wrapText="1"/>
    </xf>
    <xf numFmtId="1" fontId="6" fillId="0" borderId="0" xfId="0" applyNumberFormat="1" applyFont="1" applyFill="1" applyBorder="1" applyAlignment="1" applyProtection="1">
      <alignment horizontal="left" vertical="center" wrapText="1"/>
    </xf>
    <xf numFmtId="1" fontId="6" fillId="0" borderId="24" xfId="0" applyNumberFormat="1" applyFont="1" applyFill="1" applyBorder="1" applyAlignment="1" applyProtection="1">
      <alignment horizontal="left" vertical="center" wrapText="1"/>
    </xf>
    <xf numFmtId="44" fontId="4" fillId="0" borderId="2" xfId="1" applyFont="1" applyFill="1" applyBorder="1" applyProtection="1"/>
    <xf numFmtId="44" fontId="4" fillId="0" borderId="25" xfId="1" applyFont="1" applyFill="1" applyBorder="1" applyProtection="1"/>
    <xf numFmtId="44" fontId="4" fillId="0" borderId="9" xfId="1" applyFont="1" applyFill="1" applyBorder="1" applyProtection="1"/>
    <xf numFmtId="44" fontId="4" fillId="0" borderId="26" xfId="1" applyFont="1" applyFill="1" applyBorder="1" applyProtection="1"/>
    <xf numFmtId="44" fontId="4" fillId="0" borderId="0" xfId="1" applyFont="1" applyFill="1" applyBorder="1" applyProtection="1"/>
    <xf numFmtId="0" fontId="12" fillId="0" borderId="27" xfId="0" applyFont="1" applyFill="1" applyBorder="1" applyAlignment="1" applyProtection="1">
      <alignment vertical="center"/>
    </xf>
    <xf numFmtId="0" fontId="4" fillId="0" borderId="28" xfId="0" applyFont="1" applyFill="1" applyBorder="1" applyAlignment="1" applyProtection="1">
      <alignment vertical="center"/>
    </xf>
    <xf numFmtId="164" fontId="12" fillId="0" borderId="28" xfId="0" applyNumberFormat="1" applyFont="1" applyFill="1" applyBorder="1" applyAlignment="1" applyProtection="1">
      <alignment vertical="center"/>
    </xf>
    <xf numFmtId="0" fontId="12" fillId="0" borderId="28" xfId="0" applyFont="1" applyFill="1" applyBorder="1" applyAlignment="1" applyProtection="1">
      <alignment vertical="center"/>
    </xf>
    <xf numFmtId="44" fontId="12" fillId="7" borderId="29" xfId="0" applyNumberFormat="1" applyFont="1" applyFill="1" applyBorder="1" applyAlignment="1" applyProtection="1">
      <alignment vertical="center"/>
    </xf>
    <xf numFmtId="0" fontId="4" fillId="0" borderId="30" xfId="0" applyFont="1" applyFill="1" applyBorder="1" applyProtection="1"/>
    <xf numFmtId="11" fontId="6" fillId="0" borderId="0" xfId="0" applyNumberFormat="1" applyFont="1" applyFill="1" applyBorder="1" applyAlignment="1" applyProtection="1">
      <alignment horizontal="center" vertical="center" wrapText="1"/>
    </xf>
    <xf numFmtId="44" fontId="4" fillId="0" borderId="31" xfId="0" applyNumberFormat="1" applyFont="1" applyFill="1" applyBorder="1" applyProtection="1"/>
    <xf numFmtId="0" fontId="4" fillId="0" borderId="6" xfId="0" applyFont="1" applyFill="1" applyBorder="1" applyProtection="1"/>
    <xf numFmtId="164" fontId="13" fillId="0" borderId="6" xfId="0" quotePrefix="1" applyNumberFormat="1" applyFont="1" applyFill="1" applyBorder="1" applyAlignment="1" applyProtection="1">
      <alignment horizontal="center"/>
    </xf>
    <xf numFmtId="0" fontId="13" fillId="0" borderId="6" xfId="0" quotePrefix="1" applyFont="1" applyFill="1" applyBorder="1" applyAlignment="1" applyProtection="1">
      <alignment horizontal="center"/>
    </xf>
    <xf numFmtId="44" fontId="4" fillId="0" borderId="32" xfId="1" applyFont="1" applyFill="1" applyBorder="1" applyProtection="1"/>
    <xf numFmtId="0" fontId="4" fillId="0" borderId="8" xfId="0" applyFont="1" applyFill="1" applyBorder="1" applyProtection="1"/>
    <xf numFmtId="164" fontId="13" fillId="0" borderId="8" xfId="0" quotePrefix="1" applyNumberFormat="1" applyFont="1" applyFill="1" applyBorder="1" applyAlignment="1" applyProtection="1">
      <alignment horizontal="center"/>
    </xf>
    <xf numFmtId="0" fontId="13" fillId="0" borderId="8" xfId="0" quotePrefix="1" applyFont="1" applyFill="1" applyBorder="1" applyAlignment="1" applyProtection="1">
      <alignment horizontal="center"/>
    </xf>
    <xf numFmtId="44" fontId="4" fillId="0" borderId="33" xfId="1" applyFont="1" applyFill="1" applyBorder="1" applyProtection="1"/>
    <xf numFmtId="0" fontId="4" fillId="0" borderId="8" xfId="0" applyFont="1" applyFill="1" applyBorder="1" applyAlignment="1" applyProtection="1"/>
    <xf numFmtId="44" fontId="4" fillId="0" borderId="33" xfId="0" applyNumberFormat="1" applyFont="1" applyFill="1" applyBorder="1" applyProtection="1"/>
    <xf numFmtId="0" fontId="4" fillId="0" borderId="0" xfId="0" applyFont="1" applyFill="1" applyBorder="1" applyAlignment="1" applyProtection="1">
      <alignment wrapText="1"/>
    </xf>
    <xf numFmtId="164" fontId="13" fillId="0" borderId="0" xfId="0" quotePrefix="1" applyNumberFormat="1" applyFont="1" applyFill="1" applyBorder="1" applyAlignment="1" applyProtection="1">
      <alignment horizontal="center"/>
    </xf>
    <xf numFmtId="0" fontId="13" fillId="0" borderId="0" xfId="0" quotePrefix="1" applyFont="1" applyFill="1" applyBorder="1" applyAlignment="1" applyProtection="1">
      <alignment horizontal="center"/>
    </xf>
    <xf numFmtId="0" fontId="5" fillId="0" borderId="34" xfId="0" applyFont="1" applyFill="1" applyBorder="1" applyAlignment="1" applyProtection="1">
      <alignment vertical="center"/>
    </xf>
    <xf numFmtId="0" fontId="4" fillId="0" borderId="35" xfId="0" applyFont="1" applyFill="1" applyBorder="1" applyAlignment="1" applyProtection="1">
      <alignment vertical="center"/>
    </xf>
    <xf numFmtId="164" fontId="4" fillId="0" borderId="35" xfId="0" applyNumberFormat="1" applyFont="1" applyFill="1" applyBorder="1" applyAlignment="1" applyProtection="1">
      <alignment vertical="center"/>
    </xf>
    <xf numFmtId="9" fontId="7" fillId="3" borderId="35" xfId="2" applyFont="1" applyFill="1" applyBorder="1" applyAlignment="1" applyProtection="1">
      <alignment horizontal="center" vertical="center"/>
      <protection locked="0"/>
    </xf>
    <xf numFmtId="44" fontId="5" fillId="0" borderId="36" xfId="1" applyFont="1" applyFill="1" applyBorder="1" applyAlignment="1" applyProtection="1">
      <alignment vertical="center"/>
    </xf>
    <xf numFmtId="164" fontId="4" fillId="0" borderId="0" xfId="0" applyNumberFormat="1" applyFont="1" applyFill="1" applyProtection="1"/>
    <xf numFmtId="9" fontId="4" fillId="0" borderId="0" xfId="2" applyFont="1" applyFill="1" applyAlignment="1" applyProtection="1">
      <alignment horizontal="center"/>
    </xf>
    <xf numFmtId="44" fontId="5" fillId="0" borderId="0" xfId="1" applyFont="1" applyFill="1" applyProtection="1"/>
    <xf numFmtId="0" fontId="4" fillId="0" borderId="37" xfId="0" applyFont="1" applyFill="1" applyBorder="1" applyProtection="1"/>
    <xf numFmtId="0" fontId="16" fillId="0" borderId="38" xfId="0" applyFont="1" applyBorder="1"/>
    <xf numFmtId="165" fontId="0" fillId="0" borderId="0" xfId="0" applyNumberFormat="1"/>
    <xf numFmtId="0" fontId="0" fillId="0" borderId="0" xfId="0" applyNumberFormat="1"/>
    <xf numFmtId="0" fontId="16" fillId="0" borderId="39" xfId="0" applyFont="1" applyBorder="1" applyAlignment="1">
      <alignment vertical="top"/>
    </xf>
    <xf numFmtId="0" fontId="17" fillId="2" borderId="0" xfId="0" applyFont="1" applyFill="1" applyBorder="1" applyAlignment="1">
      <alignment horizontal="left" vertical="center"/>
    </xf>
    <xf numFmtId="11" fontId="0" fillId="8" borderId="40" xfId="0" applyNumberFormat="1" applyFill="1" applyBorder="1" applyAlignment="1">
      <alignment horizontal="center" vertical="center" wrapText="1"/>
    </xf>
    <xf numFmtId="11" fontId="0" fillId="8" borderId="41" xfId="0" applyNumberFormat="1" applyFill="1" applyBorder="1" applyAlignment="1">
      <alignment horizontal="center" vertical="center" wrapText="1"/>
    </xf>
    <xf numFmtId="11" fontId="0" fillId="8" borderId="42" xfId="0" applyNumberFormat="1" applyFill="1" applyBorder="1" applyAlignment="1">
      <alignment horizontal="center" vertical="center" wrapText="1"/>
    </xf>
    <xf numFmtId="0" fontId="0" fillId="8" borderId="42" xfId="0" applyNumberFormat="1" applyFill="1" applyBorder="1" applyAlignment="1">
      <alignment horizontal="center" vertical="center" wrapText="1"/>
    </xf>
    <xf numFmtId="166" fontId="18" fillId="0" borderId="43" xfId="0" applyNumberFormat="1" applyFont="1" applyFill="1" applyBorder="1" applyProtection="1">
      <protection locked="0"/>
    </xf>
    <xf numFmtId="0" fontId="18" fillId="0" borderId="44" xfId="0" applyFont="1" applyFill="1" applyBorder="1" applyProtection="1">
      <protection locked="0"/>
    </xf>
    <xf numFmtId="0" fontId="18" fillId="0" borderId="43" xfId="0" applyNumberFormat="1" applyFont="1" applyFill="1" applyBorder="1" applyProtection="1">
      <protection locked="0"/>
    </xf>
    <xf numFmtId="165" fontId="18" fillId="0" borderId="45" xfId="0" applyNumberFormat="1" applyFont="1" applyFill="1" applyBorder="1" applyProtection="1">
      <protection locked="0"/>
    </xf>
    <xf numFmtId="0" fontId="15" fillId="0" borderId="0" xfId="0" applyFont="1"/>
    <xf numFmtId="0" fontId="20" fillId="9" borderId="44" xfId="0" applyFont="1" applyFill="1" applyBorder="1" applyProtection="1">
      <protection locked="0"/>
    </xf>
    <xf numFmtId="0" fontId="21" fillId="0" borderId="44" xfId="0" applyFont="1" applyFill="1" applyBorder="1" applyProtection="1">
      <protection locked="0"/>
    </xf>
    <xf numFmtId="0" fontId="18" fillId="0" borderId="44" xfId="0" applyFont="1" applyFill="1" applyBorder="1" applyAlignment="1" applyProtection="1">
      <alignment wrapText="1"/>
      <protection locked="0"/>
    </xf>
    <xf numFmtId="0" fontId="18" fillId="0" borderId="43" xfId="0" applyNumberFormat="1" applyFont="1" applyFill="1" applyBorder="1" applyAlignment="1" applyProtection="1">
      <alignment vertical="center"/>
      <protection locked="0"/>
    </xf>
    <xf numFmtId="165" fontId="18" fillId="0" borderId="45" xfId="0" applyNumberFormat="1" applyFont="1" applyFill="1" applyBorder="1" applyAlignment="1" applyProtection="1">
      <alignment vertical="center"/>
      <protection locked="0"/>
    </xf>
    <xf numFmtId="0" fontId="22" fillId="0" borderId="46" xfId="0" applyFont="1" applyFill="1" applyBorder="1" applyProtection="1">
      <protection locked="0"/>
    </xf>
    <xf numFmtId="0" fontId="23" fillId="0" borderId="43" xfId="0" applyNumberFormat="1" applyFont="1" applyFill="1" applyBorder="1" applyProtection="1">
      <protection locked="0"/>
    </xf>
    <xf numFmtId="165" fontId="23" fillId="0" borderId="45" xfId="0" applyNumberFormat="1" applyFont="1" applyFill="1" applyBorder="1" applyProtection="1">
      <protection locked="0"/>
    </xf>
    <xf numFmtId="0" fontId="24" fillId="0" borderId="46" xfId="0" applyFont="1" applyFill="1" applyBorder="1" applyProtection="1">
      <protection locked="0"/>
    </xf>
    <xf numFmtId="0" fontId="23" fillId="0" borderId="46" xfId="0" applyFont="1" applyFill="1" applyBorder="1" applyProtection="1">
      <protection locked="0"/>
    </xf>
    <xf numFmtId="0" fontId="23" fillId="0" borderId="46" xfId="0" applyFont="1" applyFill="1" applyBorder="1" applyAlignment="1" applyProtection="1">
      <alignment wrapText="1"/>
      <protection locked="0"/>
    </xf>
    <xf numFmtId="0" fontId="23" fillId="0" borderId="43" xfId="0" applyNumberFormat="1" applyFont="1" applyFill="1" applyBorder="1" applyAlignment="1" applyProtection="1">
      <alignment vertical="center"/>
      <protection locked="0"/>
    </xf>
    <xf numFmtId="165" fontId="23" fillId="0" borderId="45" xfId="0" applyNumberFormat="1" applyFont="1" applyFill="1" applyBorder="1" applyAlignment="1" applyProtection="1">
      <alignment vertical="center"/>
      <protection locked="0"/>
    </xf>
    <xf numFmtId="0" fontId="25" fillId="0" borderId="46" xfId="0" applyFont="1" applyFill="1" applyBorder="1" applyProtection="1">
      <protection locked="0"/>
    </xf>
    <xf numFmtId="165" fontId="25" fillId="0" borderId="45" xfId="0" applyNumberFormat="1" applyFont="1" applyFill="1" applyBorder="1" applyProtection="1"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18"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rgb="FF8EA9DB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0" tint="-0.1499679555650502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  <dxf>
      <fill>
        <patternFill patternType="gray0625">
          <fgColor theme="8" tint="0.39994506668294322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-000472%20GEH_CCC2/2018.07%20(version%201)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8-000472%20GEH_CCC2/Fichier%20Devis%20en%20Cours%202018-version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Users\july\Downloads\DATA\Calcul_cout_Genomique.Sante_CPG-j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tings"/>
      <sheetName val="Id."/>
      <sheetName val="Re._tarif."/>
      <sheetName val="Memo_Personnels"/>
      <sheetName val="Equip."/>
      <sheetName val="Conso."/>
      <sheetName val="Sim."/>
      <sheetName val="T_01"/>
      <sheetName val="T_02"/>
      <sheetName val="T_03"/>
      <sheetName val="T_04"/>
      <sheetName val="T_05"/>
      <sheetName val="T_06"/>
      <sheetName val="T_07"/>
      <sheetName val="T_08"/>
      <sheetName val="T_09"/>
      <sheetName val="T_10"/>
      <sheetName val="T_11"/>
      <sheetName val="T_12"/>
      <sheetName val="T_13"/>
      <sheetName val="T_14"/>
      <sheetName val="T_15"/>
      <sheetName val="T_16"/>
      <sheetName val="T_17"/>
      <sheetName val="T_18"/>
      <sheetName val="T_19"/>
      <sheetName val="T_20"/>
      <sheetName val="T_21"/>
      <sheetName val="T_22"/>
      <sheetName val="T_23"/>
      <sheetName val="T_24"/>
      <sheetName val="T_25"/>
      <sheetName val="T_26"/>
      <sheetName val="T_27"/>
      <sheetName val="T_28"/>
      <sheetName val="T_29"/>
      <sheetName val="T_30"/>
      <sheetName val="T_31"/>
      <sheetName val="T_32"/>
      <sheetName val="T_33"/>
      <sheetName val="T_34"/>
      <sheetName val="T_35"/>
      <sheetName val="T_36"/>
      <sheetName val="T_37"/>
      <sheetName val="T_38"/>
      <sheetName val="T_39"/>
      <sheetName val="T_40"/>
    </sheetNames>
    <sheetDataSet>
      <sheetData sheetId="0">
        <row r="2">
          <cell r="C2" t="str">
            <v>Université d'Angers</v>
          </cell>
          <cell r="E2">
            <v>2</v>
          </cell>
        </row>
        <row r="3">
          <cell r="C3" t="str">
            <v>Université du Maine</v>
          </cell>
          <cell r="E3">
            <v>3</v>
          </cell>
        </row>
        <row r="4">
          <cell r="C4" t="str">
            <v>Université de Nantes</v>
          </cell>
          <cell r="E4">
            <v>4</v>
          </cell>
        </row>
        <row r="5">
          <cell r="C5" t="str">
            <v>Université de Bretagne Occidentale</v>
          </cell>
          <cell r="E5">
            <v>7</v>
          </cell>
        </row>
        <row r="6">
          <cell r="C6" t="str">
            <v>Université de Bretagne Sud</v>
          </cell>
          <cell r="E6">
            <v>8</v>
          </cell>
        </row>
        <row r="7">
          <cell r="C7" t="str">
            <v>Université de Rennes 1</v>
          </cell>
          <cell r="E7">
            <v>10</v>
          </cell>
        </row>
        <row r="8">
          <cell r="C8" t="str">
            <v>Université de Rennes 1 - UMS BIOSIT</v>
          </cell>
          <cell r="E8">
            <v>15</v>
          </cell>
        </row>
        <row r="9">
          <cell r="C9" t="str">
            <v>Université de Rennes 2</v>
          </cell>
          <cell r="E9">
            <v>20</v>
          </cell>
        </row>
        <row r="10">
          <cell r="C10" t="str">
            <v>INSA</v>
          </cell>
          <cell r="E10">
            <v>30</v>
          </cell>
        </row>
        <row r="11">
          <cell r="E11">
            <v>50</v>
          </cell>
        </row>
      </sheetData>
      <sheetData sheetId="1">
        <row r="7">
          <cell r="B7">
            <v>0.8</v>
          </cell>
        </row>
        <row r="8">
          <cell r="B8">
            <v>0.15</v>
          </cell>
        </row>
      </sheetData>
      <sheetData sheetId="2">
        <row r="6">
          <cell r="B6" t="str">
            <v>INTERNE (OSUR-BIOSIT)</v>
          </cell>
          <cell r="C6" t="str">
            <v>BIOGENOUEST</v>
          </cell>
          <cell r="D6" t="str">
            <v>ACADEMIQUE HORS REGION B/PdL</v>
          </cell>
          <cell r="E6" t="str">
            <v>Prestation Services 
Secteur Privé</v>
          </cell>
        </row>
        <row r="7">
          <cell r="B7">
            <v>0</v>
          </cell>
          <cell r="C7">
            <v>0</v>
          </cell>
          <cell r="D7">
            <v>1</v>
          </cell>
          <cell r="E7">
            <v>1</v>
          </cell>
          <cell r="G7">
            <v>1</v>
          </cell>
        </row>
        <row r="8">
          <cell r="B8">
            <v>0</v>
          </cell>
          <cell r="C8">
            <v>0</v>
          </cell>
          <cell r="D8">
            <v>1</v>
          </cell>
          <cell r="E8">
            <v>1</v>
          </cell>
          <cell r="G8">
            <v>1</v>
          </cell>
        </row>
        <row r="9">
          <cell r="B9">
            <v>1</v>
          </cell>
          <cell r="C9">
            <v>1</v>
          </cell>
          <cell r="D9">
            <v>1</v>
          </cell>
          <cell r="E9">
            <v>1</v>
          </cell>
          <cell r="G9">
            <v>1</v>
          </cell>
        </row>
        <row r="10">
          <cell r="B10">
            <v>1</v>
          </cell>
          <cell r="C10">
            <v>1</v>
          </cell>
          <cell r="D10">
            <v>1</v>
          </cell>
          <cell r="E10">
            <v>1</v>
          </cell>
          <cell r="G10">
            <v>1</v>
          </cell>
        </row>
        <row r="11">
          <cell r="B11">
            <v>0</v>
          </cell>
          <cell r="C11">
            <v>0</v>
          </cell>
          <cell r="D11">
            <v>1</v>
          </cell>
          <cell r="E11">
            <v>1</v>
          </cell>
          <cell r="G11">
            <v>1</v>
          </cell>
        </row>
        <row r="12">
          <cell r="B12">
            <v>1</v>
          </cell>
          <cell r="C12">
            <v>1</v>
          </cell>
          <cell r="D12">
            <v>1</v>
          </cell>
          <cell r="E12">
            <v>1</v>
          </cell>
          <cell r="G12">
            <v>1</v>
          </cell>
        </row>
        <row r="13">
          <cell r="B13">
            <v>1</v>
          </cell>
          <cell r="C13">
            <v>1</v>
          </cell>
          <cell r="D13">
            <v>1</v>
          </cell>
          <cell r="E13">
            <v>1</v>
          </cell>
          <cell r="G13">
            <v>1</v>
          </cell>
        </row>
        <row r="14">
          <cell r="B14">
            <v>1</v>
          </cell>
          <cell r="C14">
            <v>1</v>
          </cell>
          <cell r="D14">
            <v>1</v>
          </cell>
          <cell r="E14">
            <v>1</v>
          </cell>
          <cell r="G14">
            <v>1</v>
          </cell>
        </row>
        <row r="15">
          <cell r="B15">
            <v>1</v>
          </cell>
          <cell r="C15">
            <v>1</v>
          </cell>
          <cell r="D15">
            <v>1</v>
          </cell>
          <cell r="E15">
            <v>1</v>
          </cell>
        </row>
        <row r="16">
          <cell r="B16">
            <v>0</v>
          </cell>
          <cell r="C16">
            <v>0</v>
          </cell>
          <cell r="D16">
            <v>1</v>
          </cell>
          <cell r="E16">
            <v>1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1</v>
          </cell>
          <cell r="G17">
            <v>1</v>
          </cell>
        </row>
      </sheetData>
      <sheetData sheetId="3"/>
      <sheetData sheetId="4">
        <row r="7">
          <cell r="A7" t="str">
            <v>Nom de l'équipement</v>
          </cell>
          <cell r="B7" t="str">
            <v>Coût d'achat
Montant HT en €</v>
          </cell>
          <cell r="C7" t="str">
            <v>Date d'achat
Année</v>
          </cell>
          <cell r="D7" t="str">
            <v>Amortissement
Années</v>
          </cell>
          <cell r="E7" t="str">
            <v>Coût annuel de maintenance externe
Montant HT €</v>
          </cell>
          <cell r="F7" t="str">
            <v>Coût annuel Consommables machine
Montant HT €</v>
          </cell>
          <cell r="G7" t="str">
            <v>Autre coûts (maintenace interne, personnels sur fonds propres…)</v>
          </cell>
          <cell r="H7" t="str">
            <v>Nombre d'Unités d'oeuvres
Analyses / An</v>
          </cell>
          <cell r="J7" t="str">
            <v>Coût annuel Infrastructure / fonctionnement</v>
          </cell>
          <cell r="K7" t="str">
            <v>Coût annuel fonctions support</v>
          </cell>
          <cell r="M7" t="str">
            <v>Coût Unitaire 
[Amortissement]</v>
          </cell>
          <cell r="N7" t="str">
            <v>Coût unitaire 
[Maintenance externe]</v>
          </cell>
          <cell r="O7" t="str">
            <v>Coût Unitaire
[Consommables machine]</v>
          </cell>
          <cell r="P7" t="str">
            <v>Coût Unitaire 
[Personnel fonds propre]</v>
          </cell>
          <cell r="Q7" t="str">
            <v>Coût Unitaire 
[Infrastructure / fonctionnement]</v>
          </cell>
          <cell r="R7" t="str">
            <v>Coût Unitaire 
[Fonctions supports]</v>
          </cell>
          <cell r="S7" t="str">
            <v>Coût Unitaire 
TOTAL</v>
          </cell>
        </row>
        <row r="8">
          <cell r="A8" t="str">
            <v>2100 Bioanalyseur - Agilent (Puce)</v>
          </cell>
          <cell r="B8">
            <v>20672</v>
          </cell>
          <cell r="C8">
            <v>2007</v>
          </cell>
          <cell r="D8">
            <v>8</v>
          </cell>
          <cell r="E8">
            <v>2000</v>
          </cell>
          <cell r="F8">
            <v>100</v>
          </cell>
          <cell r="G8">
            <v>336</v>
          </cell>
          <cell r="H8">
            <v>100</v>
          </cell>
          <cell r="J8">
            <v>0</v>
          </cell>
          <cell r="K8">
            <v>502</v>
          </cell>
          <cell r="M8">
            <v>25.84</v>
          </cell>
          <cell r="N8">
            <v>20</v>
          </cell>
          <cell r="O8">
            <v>1</v>
          </cell>
          <cell r="P8">
            <v>3.36</v>
          </cell>
          <cell r="Q8">
            <v>0</v>
          </cell>
          <cell r="R8">
            <v>5.0199999999999996</v>
          </cell>
          <cell r="S8">
            <v>55.22</v>
          </cell>
        </row>
        <row r="9">
          <cell r="A9" t="str">
            <v>Pyroséquenceur PSQ 96MA - Qiagen (Heure)</v>
          </cell>
          <cell r="B9">
            <v>49800</v>
          </cell>
          <cell r="C9">
            <v>2007</v>
          </cell>
          <cell r="D9">
            <v>8</v>
          </cell>
          <cell r="E9">
            <v>8701</v>
          </cell>
          <cell r="F9">
            <v>400</v>
          </cell>
          <cell r="H9">
            <v>804</v>
          </cell>
          <cell r="J9">
            <v>0</v>
          </cell>
          <cell r="K9">
            <v>1532.6000000000001</v>
          </cell>
          <cell r="M9">
            <v>7.7425373134328357</v>
          </cell>
          <cell r="N9">
            <v>10.822139303482587</v>
          </cell>
          <cell r="O9">
            <v>0.49751243781094528</v>
          </cell>
          <cell r="P9">
            <v>0</v>
          </cell>
          <cell r="Q9">
            <v>0</v>
          </cell>
          <cell r="R9">
            <v>1.9062189054726371</v>
          </cell>
          <cell r="S9">
            <v>20.968407960199006</v>
          </cell>
        </row>
        <row r="10">
          <cell r="A10" t="str">
            <v>Scanner Iscan - Illumina (Heure)</v>
          </cell>
          <cell r="B10">
            <v>260488</v>
          </cell>
          <cell r="C10">
            <v>2009</v>
          </cell>
          <cell r="D10">
            <v>8</v>
          </cell>
          <cell r="E10">
            <v>0</v>
          </cell>
          <cell r="F10">
            <v>0</v>
          </cell>
          <cell r="H10">
            <v>80</v>
          </cell>
          <cell r="J10">
            <v>0</v>
          </cell>
          <cell r="K10">
            <v>3256.1000000000004</v>
          </cell>
          <cell r="M10">
            <v>407.01249999999999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40.701250000000002</v>
          </cell>
          <cell r="S10">
            <v>447.71375</v>
          </cell>
        </row>
        <row r="11">
          <cell r="A11" t="str">
            <v>HiSeq RR 1x50 - Illumina (1 jour)</v>
          </cell>
          <cell r="B11">
            <v>360977</v>
          </cell>
          <cell r="C11">
            <v>2012</v>
          </cell>
          <cell r="D11">
            <v>8</v>
          </cell>
          <cell r="E11">
            <v>30000</v>
          </cell>
          <cell r="F11">
            <v>450</v>
          </cell>
          <cell r="G11">
            <v>288</v>
          </cell>
          <cell r="H11">
            <v>150</v>
          </cell>
          <cell r="J11">
            <v>0</v>
          </cell>
          <cell r="K11">
            <v>7586.0125000000007</v>
          </cell>
          <cell r="M11">
            <v>300.81416666666667</v>
          </cell>
          <cell r="N11">
            <v>200</v>
          </cell>
          <cell r="O11">
            <v>3</v>
          </cell>
          <cell r="P11">
            <v>1.92</v>
          </cell>
          <cell r="Q11">
            <v>0</v>
          </cell>
          <cell r="R11">
            <v>50.573416666666674</v>
          </cell>
          <cell r="S11">
            <v>556.30758333333335</v>
          </cell>
        </row>
        <row r="12">
          <cell r="A12" t="str">
            <v>HiSeq RR 2x50 - Illumina (1 jour)</v>
          </cell>
          <cell r="B12">
            <v>360977</v>
          </cell>
          <cell r="C12">
            <v>2012</v>
          </cell>
          <cell r="D12">
            <v>8</v>
          </cell>
          <cell r="E12">
            <v>30000</v>
          </cell>
          <cell r="F12">
            <v>450</v>
          </cell>
          <cell r="G12">
            <v>288</v>
          </cell>
          <cell r="H12">
            <v>150</v>
          </cell>
          <cell r="J12">
            <v>0</v>
          </cell>
          <cell r="K12">
            <v>7586.0125000000007</v>
          </cell>
          <cell r="M12">
            <v>300.81416666666667</v>
          </cell>
          <cell r="N12">
            <v>200</v>
          </cell>
          <cell r="O12">
            <v>3</v>
          </cell>
          <cell r="P12">
            <v>1.92</v>
          </cell>
          <cell r="Q12">
            <v>0</v>
          </cell>
          <cell r="R12">
            <v>50.573416666666674</v>
          </cell>
          <cell r="S12">
            <v>556.30758333333335</v>
          </cell>
        </row>
        <row r="13">
          <cell r="A13" t="str">
            <v>HiSeq RR 1x100 - Illumina (1 jour)</v>
          </cell>
          <cell r="B13">
            <v>360977</v>
          </cell>
          <cell r="C13">
            <v>2012</v>
          </cell>
          <cell r="D13">
            <v>8</v>
          </cell>
          <cell r="E13">
            <v>30000</v>
          </cell>
          <cell r="F13">
            <v>450</v>
          </cell>
          <cell r="G13">
            <v>288</v>
          </cell>
          <cell r="H13">
            <v>150</v>
          </cell>
          <cell r="J13">
            <v>0</v>
          </cell>
          <cell r="K13">
            <v>7586.0125000000007</v>
          </cell>
          <cell r="M13">
            <v>300.81416666666667</v>
          </cell>
          <cell r="N13">
            <v>200</v>
          </cell>
          <cell r="O13">
            <v>3</v>
          </cell>
          <cell r="P13">
            <v>1.92</v>
          </cell>
          <cell r="Q13">
            <v>0</v>
          </cell>
          <cell r="R13">
            <v>50.573416666666674</v>
          </cell>
          <cell r="S13">
            <v>556.30758333333335</v>
          </cell>
        </row>
        <row r="14">
          <cell r="A14" t="str">
            <v>HiSeq RR 2x100 - Illumina (2 jours)</v>
          </cell>
          <cell r="B14">
            <v>360977</v>
          </cell>
          <cell r="C14">
            <v>2012</v>
          </cell>
          <cell r="D14">
            <v>8</v>
          </cell>
          <cell r="E14">
            <v>30000</v>
          </cell>
          <cell r="F14">
            <v>450</v>
          </cell>
          <cell r="G14">
            <v>288</v>
          </cell>
          <cell r="H14">
            <v>150</v>
          </cell>
          <cell r="J14">
            <v>0</v>
          </cell>
          <cell r="K14">
            <v>7586.0125000000007</v>
          </cell>
          <cell r="M14">
            <v>300.81416666666667</v>
          </cell>
          <cell r="N14">
            <v>200</v>
          </cell>
          <cell r="O14">
            <v>3</v>
          </cell>
          <cell r="P14">
            <v>1.92</v>
          </cell>
          <cell r="Q14">
            <v>0</v>
          </cell>
          <cell r="R14">
            <v>50.573416666666674</v>
          </cell>
          <cell r="S14">
            <v>556.30758333333335</v>
          </cell>
        </row>
        <row r="15">
          <cell r="A15" t="str">
            <v>HiSeq HO 1x50 - Illumina (3 Jours) cBot comprise</v>
          </cell>
          <cell r="B15">
            <v>38107</v>
          </cell>
          <cell r="C15">
            <v>2012</v>
          </cell>
          <cell r="D15">
            <v>8</v>
          </cell>
          <cell r="E15">
            <v>5635</v>
          </cell>
          <cell r="F15">
            <v>450</v>
          </cell>
          <cell r="G15">
            <v>288</v>
          </cell>
          <cell r="H15">
            <v>10</v>
          </cell>
          <cell r="J15">
            <v>0</v>
          </cell>
          <cell r="K15">
            <v>1113.6375</v>
          </cell>
          <cell r="M15">
            <v>476.33749999999998</v>
          </cell>
          <cell r="N15">
            <v>563.5</v>
          </cell>
          <cell r="O15">
            <v>45</v>
          </cell>
          <cell r="P15">
            <v>28.8</v>
          </cell>
          <cell r="Q15">
            <v>0</v>
          </cell>
          <cell r="R15">
            <v>111.36375000000001</v>
          </cell>
          <cell r="S15">
            <v>1225.00125</v>
          </cell>
        </row>
        <row r="16">
          <cell r="A16" t="str">
            <v>HiSeq HO 2x100 - Illumina (8 Jours) cBot comprise</v>
          </cell>
          <cell r="B16">
            <v>38107</v>
          </cell>
          <cell r="C16">
            <v>2012</v>
          </cell>
          <cell r="D16">
            <v>8</v>
          </cell>
          <cell r="E16">
            <v>5635</v>
          </cell>
          <cell r="F16">
            <v>450</v>
          </cell>
          <cell r="G16">
            <v>288</v>
          </cell>
          <cell r="H16">
            <v>10</v>
          </cell>
          <cell r="J16">
            <v>0</v>
          </cell>
          <cell r="K16">
            <v>1113.6375</v>
          </cell>
          <cell r="M16">
            <v>476.33749999999998</v>
          </cell>
          <cell r="N16">
            <v>563.5</v>
          </cell>
          <cell r="O16">
            <v>45</v>
          </cell>
          <cell r="P16">
            <v>28.8</v>
          </cell>
          <cell r="Q16">
            <v>0</v>
          </cell>
          <cell r="R16">
            <v>111.36375000000001</v>
          </cell>
          <cell r="S16">
            <v>1225.00125</v>
          </cell>
        </row>
        <row r="17">
          <cell r="A17" t="str">
            <v>Serveur Icompute - Illumina (Projet)</v>
          </cell>
          <cell r="B17">
            <v>151731</v>
          </cell>
          <cell r="C17">
            <v>2012</v>
          </cell>
          <cell r="D17">
            <v>5</v>
          </cell>
          <cell r="E17">
            <v>24000</v>
          </cell>
          <cell r="F17">
            <v>1500</v>
          </cell>
          <cell r="G17">
            <v>1873</v>
          </cell>
          <cell r="H17">
            <v>50</v>
          </cell>
          <cell r="J17">
            <v>0</v>
          </cell>
          <cell r="K17">
            <v>5771.92</v>
          </cell>
          <cell r="M17">
            <v>606.92399999999998</v>
          </cell>
          <cell r="N17">
            <v>480</v>
          </cell>
          <cell r="O17">
            <v>30</v>
          </cell>
          <cell r="P17">
            <v>37.46</v>
          </cell>
          <cell r="Q17">
            <v>0</v>
          </cell>
          <cell r="R17">
            <v>115.4384</v>
          </cell>
          <cell r="S17">
            <v>1269.8224</v>
          </cell>
        </row>
        <row r="18">
          <cell r="A18" t="str">
            <v>MiSeq - Illumina (jour)</v>
          </cell>
          <cell r="B18">
            <v>90140</v>
          </cell>
          <cell r="C18">
            <v>2012</v>
          </cell>
          <cell r="D18">
            <v>8</v>
          </cell>
          <cell r="E18">
            <v>15363</v>
          </cell>
          <cell r="F18">
            <v>300</v>
          </cell>
          <cell r="G18">
            <v>288</v>
          </cell>
          <cell r="H18">
            <v>250</v>
          </cell>
          <cell r="J18">
            <v>0</v>
          </cell>
          <cell r="K18">
            <v>2721.8500000000004</v>
          </cell>
          <cell r="M18">
            <v>45.07</v>
          </cell>
          <cell r="N18">
            <v>61.451999999999998</v>
          </cell>
          <cell r="O18">
            <v>1.2</v>
          </cell>
          <cell r="P18">
            <v>1.1519999999999999</v>
          </cell>
          <cell r="Q18">
            <v>0</v>
          </cell>
          <cell r="R18">
            <v>10.887400000000001</v>
          </cell>
          <cell r="S18">
            <v>119.76139999999999</v>
          </cell>
        </row>
        <row r="19">
          <cell r="A19" t="str">
            <v>Covaris (Heure)</v>
          </cell>
          <cell r="B19">
            <v>28229</v>
          </cell>
          <cell r="C19">
            <v>2012</v>
          </cell>
          <cell r="D19">
            <v>8</v>
          </cell>
          <cell r="E19">
            <v>0</v>
          </cell>
          <cell r="F19">
            <v>0</v>
          </cell>
          <cell r="H19">
            <v>100</v>
          </cell>
          <cell r="J19">
            <v>0</v>
          </cell>
          <cell r="K19">
            <v>352.86250000000001</v>
          </cell>
          <cell r="M19">
            <v>35.286250000000003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3.5286249999999999</v>
          </cell>
          <cell r="S19">
            <v>38.814875000000001</v>
          </cell>
        </row>
        <row r="20">
          <cell r="A20" t="str">
            <v>Bravo (Run Purif/Hybrid)</v>
          </cell>
          <cell r="B20">
            <v>183950</v>
          </cell>
          <cell r="C20">
            <v>2012</v>
          </cell>
          <cell r="D20">
            <v>8</v>
          </cell>
          <cell r="E20">
            <v>10242</v>
          </cell>
          <cell r="F20">
            <v>0</v>
          </cell>
          <cell r="H20">
            <v>150</v>
          </cell>
          <cell r="J20">
            <v>0</v>
          </cell>
          <cell r="K20">
            <v>3323.5750000000003</v>
          </cell>
          <cell r="M20">
            <v>153.29166666666666</v>
          </cell>
          <cell r="N20">
            <v>68.28</v>
          </cell>
          <cell r="O20">
            <v>0</v>
          </cell>
          <cell r="P20">
            <v>0</v>
          </cell>
          <cell r="Q20">
            <v>0</v>
          </cell>
          <cell r="R20">
            <v>22.157166666666669</v>
          </cell>
          <cell r="S20">
            <v>243.72883333333334</v>
          </cell>
        </row>
        <row r="21">
          <cell r="A21" t="str">
            <v>Bravo (1/2 journée)</v>
          </cell>
          <cell r="B21">
            <v>183950</v>
          </cell>
          <cell r="C21">
            <v>2012</v>
          </cell>
          <cell r="D21">
            <v>8</v>
          </cell>
          <cell r="E21">
            <v>10242</v>
          </cell>
          <cell r="F21">
            <v>0</v>
          </cell>
          <cell r="H21">
            <v>27</v>
          </cell>
          <cell r="J21">
            <v>0</v>
          </cell>
          <cell r="K21">
            <v>3323.5750000000003</v>
          </cell>
          <cell r="M21">
            <v>851.62037037037032</v>
          </cell>
          <cell r="N21">
            <v>379.33333333333331</v>
          </cell>
          <cell r="O21">
            <v>0</v>
          </cell>
          <cell r="P21">
            <v>0</v>
          </cell>
          <cell r="Q21">
            <v>0</v>
          </cell>
          <cell r="R21">
            <v>123.09537037037038</v>
          </cell>
          <cell r="S21">
            <v>1354.049074074074</v>
          </cell>
        </row>
        <row r="22">
          <cell r="A22" t="str">
            <v>LabChip Xte (Puce)</v>
          </cell>
          <cell r="H22">
            <v>80</v>
          </cell>
          <cell r="J22">
            <v>0</v>
          </cell>
          <cell r="K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EP1  ddPCR 12.765 (Puce, Hors primers/sonde)</v>
          </cell>
          <cell r="H23">
            <v>350</v>
          </cell>
          <cell r="J23">
            <v>0</v>
          </cell>
          <cell r="K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EP1 qdPCR 37K (Puce, Hors primers/sonde)</v>
          </cell>
          <cell r="H24">
            <v>150</v>
          </cell>
          <cell r="J24">
            <v>0</v>
          </cell>
          <cell r="K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Quantifluor (24 dosages)</v>
          </cell>
          <cell r="H25">
            <v>50</v>
          </cell>
          <cell r="J25">
            <v>0</v>
          </cell>
          <cell r="K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LightCycler 480 (Run, Hors Plaque PCR)</v>
          </cell>
          <cell r="H26">
            <v>9</v>
          </cell>
          <cell r="J26">
            <v>0</v>
          </cell>
          <cell r="K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</row>
        <row r="27">
          <cell r="J27">
            <v>0</v>
          </cell>
          <cell r="K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</row>
        <row r="28">
          <cell r="J28">
            <v>0</v>
          </cell>
          <cell r="K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J29">
            <v>0</v>
          </cell>
          <cell r="K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</row>
        <row r="30">
          <cell r="J30">
            <v>0</v>
          </cell>
          <cell r="K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</row>
        <row r="31">
          <cell r="J31">
            <v>0</v>
          </cell>
          <cell r="K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</row>
        <row r="32">
          <cell r="J32">
            <v>0</v>
          </cell>
          <cell r="K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</row>
        <row r="33">
          <cell r="J33">
            <v>0</v>
          </cell>
          <cell r="K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</row>
        <row r="34">
          <cell r="J34">
            <v>0</v>
          </cell>
          <cell r="K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</row>
        <row r="35">
          <cell r="J35">
            <v>0</v>
          </cell>
          <cell r="K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</row>
        <row r="36"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</row>
        <row r="37">
          <cell r="J37">
            <v>0</v>
          </cell>
          <cell r="K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</row>
        <row r="38">
          <cell r="J38">
            <v>0</v>
          </cell>
          <cell r="K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J39">
            <v>0</v>
          </cell>
          <cell r="K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</row>
        <row r="40">
          <cell r="J40">
            <v>0</v>
          </cell>
          <cell r="K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</row>
        <row r="41">
          <cell r="J41">
            <v>0</v>
          </cell>
          <cell r="K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J42">
            <v>0</v>
          </cell>
          <cell r="K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</row>
        <row r="43">
          <cell r="J43">
            <v>0</v>
          </cell>
          <cell r="K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</row>
        <row r="44">
          <cell r="J44">
            <v>0</v>
          </cell>
          <cell r="K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</row>
        <row r="45">
          <cell r="J45">
            <v>0</v>
          </cell>
          <cell r="K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</row>
        <row r="46">
          <cell r="J46">
            <v>0</v>
          </cell>
          <cell r="K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</row>
        <row r="47">
          <cell r="J47">
            <v>0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</row>
        <row r="48">
          <cell r="J48">
            <v>0</v>
          </cell>
          <cell r="K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</row>
        <row r="49">
          <cell r="J49">
            <v>0</v>
          </cell>
          <cell r="K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</row>
        <row r="50">
          <cell r="J50">
            <v>0</v>
          </cell>
          <cell r="K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</row>
        <row r="51">
          <cell r="J51">
            <v>0</v>
          </cell>
          <cell r="K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</row>
        <row r="52">
          <cell r="J52">
            <v>0</v>
          </cell>
          <cell r="K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</row>
        <row r="53">
          <cell r="J53">
            <v>0</v>
          </cell>
          <cell r="K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</row>
        <row r="54">
          <cell r="J54">
            <v>0</v>
          </cell>
          <cell r="K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</row>
        <row r="55"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</row>
        <row r="56">
          <cell r="J56">
            <v>0</v>
          </cell>
          <cell r="K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</row>
        <row r="57">
          <cell r="J57">
            <v>0</v>
          </cell>
          <cell r="K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</row>
        <row r="58">
          <cell r="J58">
            <v>0</v>
          </cell>
          <cell r="K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J59">
            <v>0</v>
          </cell>
          <cell r="K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J60">
            <v>0</v>
          </cell>
          <cell r="K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J61">
            <v>0</v>
          </cell>
          <cell r="K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</row>
        <row r="62">
          <cell r="J62">
            <v>0</v>
          </cell>
          <cell r="K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J63">
            <v>0</v>
          </cell>
          <cell r="K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J64">
            <v>0</v>
          </cell>
          <cell r="K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J65">
            <v>0</v>
          </cell>
          <cell r="K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J66">
            <v>0</v>
          </cell>
          <cell r="K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J67">
            <v>0</v>
          </cell>
          <cell r="K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J68">
            <v>0</v>
          </cell>
          <cell r="K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J69">
            <v>0</v>
          </cell>
          <cell r="K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J70">
            <v>0</v>
          </cell>
          <cell r="K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</row>
        <row r="71">
          <cell r="J71">
            <v>0</v>
          </cell>
          <cell r="K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</row>
        <row r="72">
          <cell r="J72">
            <v>0</v>
          </cell>
          <cell r="K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</row>
        <row r="73">
          <cell r="J73">
            <v>0</v>
          </cell>
          <cell r="K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</row>
        <row r="74">
          <cell r="J74">
            <v>0</v>
          </cell>
          <cell r="K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J75">
            <v>0</v>
          </cell>
          <cell r="K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J76">
            <v>0</v>
          </cell>
          <cell r="K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</row>
        <row r="77">
          <cell r="J77">
            <v>0</v>
          </cell>
          <cell r="K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</row>
        <row r="78">
          <cell r="J78">
            <v>0</v>
          </cell>
          <cell r="K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</row>
        <row r="79">
          <cell r="J79">
            <v>0</v>
          </cell>
          <cell r="K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</row>
        <row r="80">
          <cell r="J80">
            <v>0</v>
          </cell>
          <cell r="K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</row>
        <row r="81">
          <cell r="J81">
            <v>0</v>
          </cell>
          <cell r="K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</row>
        <row r="82">
          <cell r="J82">
            <v>0</v>
          </cell>
          <cell r="K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</row>
        <row r="83">
          <cell r="J83">
            <v>0</v>
          </cell>
          <cell r="K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</row>
        <row r="84">
          <cell r="J84">
            <v>0</v>
          </cell>
          <cell r="K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</row>
        <row r="85">
          <cell r="J85">
            <v>0</v>
          </cell>
          <cell r="K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</row>
        <row r="86">
          <cell r="J86">
            <v>0</v>
          </cell>
          <cell r="K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</row>
        <row r="87">
          <cell r="J87">
            <v>0</v>
          </cell>
          <cell r="K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</row>
        <row r="88">
          <cell r="J88">
            <v>0</v>
          </cell>
          <cell r="K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</row>
        <row r="89">
          <cell r="J89">
            <v>0</v>
          </cell>
          <cell r="K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</row>
        <row r="90">
          <cell r="J90">
            <v>0</v>
          </cell>
          <cell r="K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</row>
        <row r="91">
          <cell r="J91">
            <v>0</v>
          </cell>
          <cell r="K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</row>
        <row r="92">
          <cell r="J92">
            <v>0</v>
          </cell>
          <cell r="K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</row>
        <row r="93">
          <cell r="J93">
            <v>0</v>
          </cell>
          <cell r="K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</row>
        <row r="94">
          <cell r="J94">
            <v>0</v>
          </cell>
          <cell r="K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</row>
        <row r="95">
          <cell r="J95">
            <v>0</v>
          </cell>
          <cell r="K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J96">
            <v>0</v>
          </cell>
          <cell r="K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</row>
        <row r="97">
          <cell r="J97">
            <v>0</v>
          </cell>
          <cell r="K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</row>
        <row r="98">
          <cell r="J98">
            <v>0</v>
          </cell>
          <cell r="K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</row>
        <row r="99">
          <cell r="J99">
            <v>0</v>
          </cell>
          <cell r="K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</row>
        <row r="100">
          <cell r="J100">
            <v>0</v>
          </cell>
          <cell r="K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</row>
        <row r="101">
          <cell r="J101">
            <v>0</v>
          </cell>
          <cell r="K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</row>
        <row r="102">
          <cell r="J102">
            <v>0</v>
          </cell>
          <cell r="K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</row>
        <row r="103">
          <cell r="J103">
            <v>0</v>
          </cell>
          <cell r="K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</row>
        <row r="104">
          <cell r="J104">
            <v>0</v>
          </cell>
          <cell r="K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</row>
        <row r="105">
          <cell r="J105">
            <v>0</v>
          </cell>
          <cell r="K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</row>
        <row r="106">
          <cell r="J106">
            <v>0</v>
          </cell>
          <cell r="K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</row>
        <row r="107">
          <cell r="J107">
            <v>0</v>
          </cell>
          <cell r="K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</row>
        <row r="108">
          <cell r="J108">
            <v>0</v>
          </cell>
          <cell r="K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J109">
            <v>0</v>
          </cell>
          <cell r="K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</row>
        <row r="110">
          <cell r="J110">
            <v>0</v>
          </cell>
          <cell r="K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</row>
        <row r="111">
          <cell r="J111">
            <v>0</v>
          </cell>
          <cell r="K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J112">
            <v>0</v>
          </cell>
          <cell r="K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J113">
            <v>0</v>
          </cell>
          <cell r="K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J114">
            <v>0</v>
          </cell>
          <cell r="K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</row>
        <row r="115">
          <cell r="J115">
            <v>0</v>
          </cell>
          <cell r="K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</row>
        <row r="116">
          <cell r="J116">
            <v>0</v>
          </cell>
          <cell r="K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</row>
        <row r="117">
          <cell r="J117">
            <v>0</v>
          </cell>
          <cell r="K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</row>
        <row r="118">
          <cell r="J118">
            <v>0</v>
          </cell>
          <cell r="K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</row>
        <row r="119">
          <cell r="J119">
            <v>0</v>
          </cell>
          <cell r="K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J120">
            <v>0</v>
          </cell>
          <cell r="K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</row>
        <row r="121">
          <cell r="J121">
            <v>0</v>
          </cell>
          <cell r="K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</row>
        <row r="122">
          <cell r="J122">
            <v>0</v>
          </cell>
          <cell r="K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</row>
        <row r="123">
          <cell r="J123">
            <v>0</v>
          </cell>
          <cell r="K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</row>
        <row r="124">
          <cell r="A124" t="str">
            <v>Dernière ligne</v>
          </cell>
          <cell r="J124">
            <v>0</v>
          </cell>
          <cell r="K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tings"/>
      <sheetName val="Identite"/>
      <sheetName val="Equipements"/>
      <sheetName val="Moyens_specifiques"/>
      <sheetName val="Memo_Personnels"/>
      <sheetName val="Recap"/>
      <sheetName val="DEVIS"/>
      <sheetName val="TRAME"/>
      <sheetName val="P_01"/>
      <sheetName val="P_02"/>
      <sheetName val="P_03"/>
      <sheetName val="P_04"/>
      <sheetName val="P_05"/>
      <sheetName val="P_06"/>
      <sheetName val="P_07"/>
      <sheetName val="P_08"/>
      <sheetName val="P_09"/>
      <sheetName val="P_10"/>
      <sheetName val="P_11"/>
      <sheetName val="P_12"/>
      <sheetName val="Illumina-Prep de banques"/>
      <sheetName val="SmartChip"/>
      <sheetName val="DEVIS LIBRE RNB"/>
      <sheetName val="Feuil1"/>
    </sheetNames>
    <sheetDataSet>
      <sheetData sheetId="0">
        <row r="2">
          <cell r="A2" t="str">
            <v>pour la plate-forme Plateforme GEH</v>
          </cell>
        </row>
      </sheetData>
      <sheetData sheetId="1"/>
      <sheetData sheetId="2"/>
      <sheetData sheetId="3"/>
      <sheetData sheetId="4"/>
      <sheetData sheetId="5">
        <row r="8">
          <cell r="L8" t="str">
            <v>Coût minimal (BIOSIT/OSUR)</v>
          </cell>
          <cell r="M8" t="str">
            <v>Collaboration de recherche Hors Frais de Gestion</v>
          </cell>
          <cell r="N8" t="str">
            <v>Collaboration Recherche Avec Frais de Gestion</v>
          </cell>
          <cell r="O8" t="str">
            <v>Prestation de service - Partenaire académique</v>
          </cell>
          <cell r="P8" t="str">
            <v>Prestation de service - Partenaire privé</v>
          </cell>
        </row>
        <row r="48">
          <cell r="B48" t="str">
            <v>Coût Marginal avec remise exceptionnelle (RH)</v>
          </cell>
        </row>
        <row r="49">
          <cell r="B49" t="str">
            <v>Coût Marginal</v>
          </cell>
        </row>
        <row r="50">
          <cell r="B50" t="str">
            <v>Moyens Spécifiques et Equipements</v>
          </cell>
        </row>
        <row r="51">
          <cell r="B51" t="str">
            <v>Moyens Spécifiques, équipements et Contractuels</v>
          </cell>
        </row>
        <row r="52">
          <cell r="B52" t="str">
            <v>Coût complet avec remise exceptionelle (RH)</v>
          </cell>
        </row>
        <row r="53">
          <cell r="B53" t="str">
            <v>Coût complet avec remise exceptionelle (**)</v>
          </cell>
        </row>
        <row r="54">
          <cell r="B54" t="str">
            <v>Coût complet</v>
          </cell>
        </row>
        <row r="55">
          <cell r="B55" t="str">
            <v>Coût complet margé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Annexe financière collaboration"/>
      <sheetName val="Ventilation Etablissement"/>
      <sheetName val="Recap"/>
      <sheetName val="Recap_detail"/>
      <sheetName val="P_01"/>
      <sheetName val="Devis_Detaille"/>
      <sheetName val="P_Detaille"/>
      <sheetName val="P_02"/>
      <sheetName val="P_03"/>
      <sheetName val="P_04"/>
      <sheetName val="P_05"/>
      <sheetName val="P_06"/>
      <sheetName val="P_07"/>
      <sheetName val="P_08"/>
      <sheetName val="P_09"/>
      <sheetName val="P_10"/>
      <sheetName val="Equipements"/>
      <sheetName val="Forfaits"/>
      <sheetName val="Moyens_specifiques"/>
      <sheetName val="Deplacements"/>
      <sheetName val="Titulaire"/>
      <sheetName val="CNRS_INSERM"/>
      <sheetName val="Contractuels"/>
      <sheetName val="Données établissements"/>
      <sheetName val="LOGOS"/>
      <sheetName val="Settings"/>
      <sheetName val="P_11"/>
      <sheetName val="P_12"/>
      <sheetName val="P_13"/>
      <sheetName val="P_14"/>
      <sheetName val="P_15"/>
      <sheetName val="P_16"/>
      <sheetName val="P_17"/>
      <sheetName val="Equipements &amp; Forfaits"/>
    </sheetNames>
    <sheetDataSet>
      <sheetData sheetId="0">
        <row r="82">
          <cell r="F82" t="e">
            <v>#REF!</v>
          </cell>
        </row>
      </sheetData>
      <sheetData sheetId="1"/>
      <sheetData sheetId="2"/>
      <sheetData sheetId="3">
        <row r="7">
          <cell r="L7" t="str">
            <v>Coût Marginal avec remise exceptionnelle (RH contractuelles)</v>
          </cell>
        </row>
      </sheetData>
      <sheetData sheetId="4">
        <row r="9">
          <cell r="N9">
            <v>0</v>
          </cell>
        </row>
      </sheetData>
      <sheetData sheetId="5">
        <row r="126">
          <cell r="D126">
            <v>0.1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2">
          <cell r="A12" t="e">
            <v>#REF!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Université d'Angers</v>
          </cell>
          <cell r="B1">
            <v>0</v>
          </cell>
        </row>
        <row r="2">
          <cell r="A2" t="str">
            <v>Université de Bretagne Occidentale</v>
          </cell>
        </row>
        <row r="3">
          <cell r="A3" t="str">
            <v>Université de Bretagne Sud</v>
          </cell>
        </row>
        <row r="4">
          <cell r="A4" t="str">
            <v>Université de Nantes</v>
          </cell>
        </row>
        <row r="5">
          <cell r="A5" t="str">
            <v>Université du Maine</v>
          </cell>
        </row>
        <row r="6">
          <cell r="A6" t="str">
            <v>Université de Rennes 1</v>
          </cell>
        </row>
        <row r="7">
          <cell r="A7" t="str">
            <v>Université de Rennes 1 - UMS BIOSIT</v>
          </cell>
        </row>
        <row r="8">
          <cell r="A8" t="str">
            <v>Université de Rennes 2</v>
          </cell>
        </row>
        <row r="9">
          <cell r="A9" t="str">
            <v>Institut de Recherche en Sciences et Technologies pour l'Environnement</v>
          </cell>
        </row>
        <row r="10">
          <cell r="A10" t="str">
            <v>Institut Catholique des Arts et Metiers de Nantes</v>
          </cell>
        </row>
        <row r="11">
          <cell r="A11" t="str">
            <v>Institut national des Sciences Appliquées de Rennes</v>
          </cell>
        </row>
        <row r="12">
          <cell r="A12" t="str">
            <v>Institut Supérieur des Materiaux et Mecaniques Avancées du Mans</v>
          </cell>
        </row>
        <row r="13">
          <cell r="A13" t="str">
            <v>CHU d'Angers</v>
          </cell>
        </row>
        <row r="14">
          <cell r="A14" t="str">
            <v>CHU de Brest</v>
          </cell>
        </row>
        <row r="15">
          <cell r="A15" t="str">
            <v>CHU de Nantes</v>
          </cell>
        </row>
        <row r="16">
          <cell r="A16" t="str">
            <v>CHU de Rennes</v>
          </cell>
        </row>
        <row r="17">
          <cell r="A17" t="str">
            <v>Ecole Centrale Nantes</v>
          </cell>
        </row>
        <row r="18">
          <cell r="A18" t="str">
            <v>Ecole de Design de Nantes Atlantique</v>
          </cell>
        </row>
        <row r="19">
          <cell r="A19" t="str">
            <v>Ecole Nationale des Ingénieurs de Brest</v>
          </cell>
        </row>
        <row r="20">
          <cell r="A20" t="str">
            <v>Ecole des Mines de Nantes</v>
          </cell>
        </row>
        <row r="21">
          <cell r="A21" t="str">
            <v>Ecole Nationale Supérieure d'Architecture de Nantes</v>
          </cell>
        </row>
        <row r="22">
          <cell r="A22" t="str">
            <v>Ecole Normale Supérieure de Cachan bretagne</v>
          </cell>
        </row>
        <row r="23">
          <cell r="A23" t="str">
            <v>Ecole Supérieure de Chimie de Rennes</v>
          </cell>
        </row>
        <row r="24">
          <cell r="A24" t="str">
            <v>Ecole Nationale de Techniques Avancées Bretagne</v>
          </cell>
        </row>
        <row r="25">
          <cell r="A25" t="str">
            <v>Ecole Supérieure d'Agriculture Angers</v>
          </cell>
        </row>
        <row r="26">
          <cell r="A26" t="str">
            <v>Ecole Supérieure d'Electronique de l'Ouest</v>
          </cell>
        </row>
        <row r="27">
          <cell r="A27" t="str">
            <v>Ecole Supérieure du Bois Nantes</v>
          </cell>
        </row>
        <row r="28">
          <cell r="A28" t="str">
            <v>Ecole Navale de Brest</v>
          </cell>
        </row>
        <row r="29">
          <cell r="A29" t="str">
            <v>Oniris</v>
          </cell>
        </row>
        <row r="30">
          <cell r="A30" t="str">
            <v>INSERM</v>
          </cell>
        </row>
        <row r="31">
          <cell r="A31" t="str">
            <v>CNRS</v>
          </cell>
        </row>
        <row r="32">
          <cell r="A32" t="str">
            <v>IRD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5C602-C177-4FAE-8657-9992B021FEDC}">
  <sheetPr codeName="Feuil4">
    <tabColor theme="7"/>
  </sheetPr>
  <dimension ref="A1:F199"/>
  <sheetViews>
    <sheetView showGridLines="0" topLeftCell="B1" workbookViewId="0">
      <selection activeCell="B2" sqref="B2"/>
    </sheetView>
  </sheetViews>
  <sheetFormatPr baseColWidth="10" defaultRowHeight="14.5" x14ac:dyDescent="0.35"/>
  <cols>
    <col min="1" max="1" width="26.1796875" hidden="1" customWidth="1"/>
    <col min="2" max="2" width="65.90625" customWidth="1"/>
    <col min="3" max="3" width="17.26953125" customWidth="1"/>
    <col min="4" max="4" width="14" style="91" customWidth="1"/>
    <col min="5" max="5" width="18.54296875" style="92" customWidth="1"/>
  </cols>
  <sheetData>
    <row r="1" spans="1:6" ht="15" customHeight="1" x14ac:dyDescent="0.35">
      <c r="B1" s="90"/>
    </row>
    <row r="2" spans="1:6" ht="66" customHeight="1" x14ac:dyDescent="0.35">
      <c r="B2" s="93"/>
    </row>
    <row r="3" spans="1:6" ht="21" x14ac:dyDescent="0.35">
      <c r="B3" s="94" t="s">
        <v>23</v>
      </c>
    </row>
    <row r="4" spans="1:6" ht="16.5" customHeight="1" thickBot="1" x14ac:dyDescent="0.4">
      <c r="D4"/>
    </row>
    <row r="5" spans="1:6" ht="15" thickTop="1" x14ac:dyDescent="0.35">
      <c r="A5" s="95"/>
      <c r="B5" s="96" t="s">
        <v>24</v>
      </c>
      <c r="C5" s="95" t="s">
        <v>25</v>
      </c>
      <c r="D5" s="97" t="s">
        <v>26</v>
      </c>
      <c r="E5" s="98" t="s">
        <v>27</v>
      </c>
    </row>
    <row r="6" spans="1:6" x14ac:dyDescent="0.35">
      <c r="A6" s="99" t="str">
        <f t="shared" ref="A6:A69" si="0">B6&amp;" ["&amp;C6&amp;"]"</f>
        <v xml:space="preserve"> []</v>
      </c>
      <c r="B6" s="100"/>
      <c r="C6" s="101"/>
      <c r="D6" s="102"/>
      <c r="E6" s="101"/>
      <c r="F6" s="103" t="s">
        <v>28</v>
      </c>
    </row>
    <row r="7" spans="1:6" x14ac:dyDescent="0.35">
      <c r="A7" s="99" t="str">
        <f t="shared" si="0"/>
        <v>Consommables plastiques NGS [Forfait]</v>
      </c>
      <c r="B7" s="100" t="s">
        <v>29</v>
      </c>
      <c r="C7" s="101" t="s">
        <v>30</v>
      </c>
      <c r="D7" s="102">
        <v>50</v>
      </c>
      <c r="E7" s="101"/>
      <c r="F7" s="103" t="s">
        <v>31</v>
      </c>
    </row>
    <row r="8" spans="1:6" x14ac:dyDescent="0.35">
      <c r="A8" s="99" t="str">
        <f t="shared" si="0"/>
        <v>Puce ADN  BioAnalyzer [Puce]</v>
      </c>
      <c r="B8" s="100" t="s">
        <v>32</v>
      </c>
      <c r="C8" s="101" t="s">
        <v>33</v>
      </c>
      <c r="D8" s="102">
        <v>50</v>
      </c>
      <c r="E8" s="101"/>
    </row>
    <row r="9" spans="1:6" x14ac:dyDescent="0.35">
      <c r="A9" s="99" t="str">
        <f t="shared" si="0"/>
        <v xml:space="preserve"> []</v>
      </c>
      <c r="B9" s="100"/>
      <c r="C9" s="101"/>
      <c r="D9" s="102"/>
      <c r="E9" s="101"/>
    </row>
    <row r="10" spans="1:6" x14ac:dyDescent="0.35">
      <c r="A10" s="99" t="str">
        <f t="shared" si="0"/>
        <v xml:space="preserve"> []</v>
      </c>
      <c r="B10" s="100"/>
      <c r="C10" s="101"/>
      <c r="D10" s="102"/>
      <c r="E10" s="101"/>
    </row>
    <row r="11" spans="1:6" x14ac:dyDescent="0.35">
      <c r="A11" s="99" t="str">
        <f t="shared" si="0"/>
        <v xml:space="preserve"> []</v>
      </c>
      <c r="B11" s="100"/>
      <c r="C11" s="101"/>
      <c r="D11" s="102"/>
      <c r="E11" s="101"/>
    </row>
    <row r="12" spans="1:6" x14ac:dyDescent="0.35">
      <c r="A12" s="99" t="str">
        <f t="shared" si="0"/>
        <v>FC-110-3001 PhiX Control Kit v3 [Kit]</v>
      </c>
      <c r="B12" s="100" t="s">
        <v>34</v>
      </c>
      <c r="C12" s="101" t="s">
        <v>35</v>
      </c>
      <c r="D12" s="102">
        <v>154</v>
      </c>
      <c r="E12" s="101"/>
    </row>
    <row r="13" spans="1:6" x14ac:dyDescent="0.35">
      <c r="A13" s="99" t="str">
        <f t="shared" si="0"/>
        <v>FC-401-3001 TruSeq SBS KIT v3 - HS (200 cycles) [Kit]</v>
      </c>
      <c r="B13" s="100" t="s">
        <v>36</v>
      </c>
      <c r="C13" s="101" t="s">
        <v>35</v>
      </c>
      <c r="D13" s="102">
        <v>8743</v>
      </c>
      <c r="E13" s="101"/>
    </row>
    <row r="14" spans="1:6" x14ac:dyDescent="0.35">
      <c r="A14" s="99" t="str">
        <f t="shared" si="0"/>
        <v>FC-401-3002 TruSeq SBS KIT v3 - HS (50 cycles) [Kit]</v>
      </c>
      <c r="B14" s="100" t="s">
        <v>37</v>
      </c>
      <c r="C14" s="101" t="s">
        <v>35</v>
      </c>
      <c r="D14" s="102">
        <v>2411</v>
      </c>
      <c r="E14" s="101"/>
    </row>
    <row r="15" spans="1:6" x14ac:dyDescent="0.35">
      <c r="A15" s="99" t="str">
        <f t="shared" si="0"/>
        <v>FC-402-4021 HiSeq® Rapid SBS Kit v2 (200 cycles) [Kit]</v>
      </c>
      <c r="B15" s="100" t="s">
        <v>38</v>
      </c>
      <c r="C15" s="101" t="s">
        <v>35</v>
      </c>
      <c r="D15" s="102">
        <v>2023</v>
      </c>
      <c r="E15" s="101"/>
    </row>
    <row r="16" spans="1:6" x14ac:dyDescent="0.35">
      <c r="A16" s="99" t="str">
        <f t="shared" si="0"/>
        <v>FC-402-4022 HiSeq® Rapid SBS Kit v2 (50 cycles) [Kit]</v>
      </c>
      <c r="B16" s="100" t="s">
        <v>39</v>
      </c>
      <c r="C16" s="101" t="s">
        <v>35</v>
      </c>
      <c r="D16" s="102">
        <v>556</v>
      </c>
      <c r="E16" s="101"/>
    </row>
    <row r="17" spans="1:5" x14ac:dyDescent="0.35">
      <c r="A17" s="99" t="str">
        <f t="shared" si="0"/>
        <v>PE-401-3001 TruSeq® PE Cluster Kit v3 – cBotTM - HS [Kit]</v>
      </c>
      <c r="B17" s="100" t="s">
        <v>40</v>
      </c>
      <c r="C17" s="101" t="s">
        <v>35</v>
      </c>
      <c r="D17" s="102">
        <v>6303</v>
      </c>
      <c r="E17" s="101"/>
    </row>
    <row r="18" spans="1:5" x14ac:dyDescent="0.35">
      <c r="A18" s="99" t="str">
        <f t="shared" si="0"/>
        <v>GD-401-3001 TruSeq® SR Cluster Kit v3 – cBotTM - HS [Kit]</v>
      </c>
      <c r="B18" s="100" t="s">
        <v>41</v>
      </c>
      <c r="C18" s="101" t="s">
        <v>35</v>
      </c>
      <c r="D18" s="102">
        <v>4122</v>
      </c>
      <c r="E18" s="101"/>
    </row>
    <row r="19" spans="1:5" x14ac:dyDescent="0.35">
      <c r="A19" s="99" t="str">
        <f t="shared" si="0"/>
        <v>PE-402-4002 HiSeq® Rapid PE Cluster Kit v2 [Kit]</v>
      </c>
      <c r="B19" s="100" t="s">
        <v>42</v>
      </c>
      <c r="C19" s="101" t="s">
        <v>35</v>
      </c>
      <c r="D19" s="102">
        <v>1458</v>
      </c>
      <c r="E19" s="101"/>
    </row>
    <row r="20" spans="1:5" x14ac:dyDescent="0.35">
      <c r="A20" s="99" t="str">
        <f t="shared" si="0"/>
        <v>GD-402-4002 HiSeq® Rapid SR Cluster Kit v2 [Kit]</v>
      </c>
      <c r="B20" s="100" t="s">
        <v>43</v>
      </c>
      <c r="C20" s="101" t="s">
        <v>35</v>
      </c>
      <c r="D20" s="102">
        <v>949</v>
      </c>
      <c r="E20" s="101"/>
    </row>
    <row r="21" spans="1:5" x14ac:dyDescent="0.35">
      <c r="A21" s="99" t="str">
        <f t="shared" si="0"/>
        <v>MS-102-2001 MiSeq® Reagent Kit v2 (50 cycles) [Kit]</v>
      </c>
      <c r="B21" s="100" t="s">
        <v>44</v>
      </c>
      <c r="C21" s="101" t="s">
        <v>35</v>
      </c>
      <c r="D21" s="102">
        <v>806</v>
      </c>
      <c r="E21" s="101"/>
    </row>
    <row r="22" spans="1:5" x14ac:dyDescent="0.35">
      <c r="A22" s="99" t="str">
        <f t="shared" si="0"/>
        <v>MS-102-2002 MiSeq® Reagent Kit v2 (300 cycles) [Kit]</v>
      </c>
      <c r="B22" s="100" t="s">
        <v>45</v>
      </c>
      <c r="C22" s="101" t="s">
        <v>35</v>
      </c>
      <c r="D22" s="102">
        <v>1036</v>
      </c>
      <c r="E22" s="101"/>
    </row>
    <row r="23" spans="1:5" x14ac:dyDescent="0.35">
      <c r="A23" s="99" t="str">
        <f t="shared" si="0"/>
        <v>MS-102-2003 MiSeq® Reagent Kit v2 (500 cycles) [Kit]</v>
      </c>
      <c r="B23" s="100" t="s">
        <v>46</v>
      </c>
      <c r="C23" s="101" t="s">
        <v>35</v>
      </c>
      <c r="D23" s="102">
        <v>1160</v>
      </c>
      <c r="E23" s="101"/>
    </row>
    <row r="24" spans="1:5" x14ac:dyDescent="0.35">
      <c r="A24" s="99" t="str">
        <f t="shared" si="0"/>
        <v>MS-102-3003 MiSeq® Reagent Kit v3 (600 cycles) [Kit]</v>
      </c>
      <c r="B24" s="100" t="s">
        <v>47</v>
      </c>
      <c r="C24" s="101" t="s">
        <v>35</v>
      </c>
      <c r="D24" s="102">
        <v>1558</v>
      </c>
      <c r="E24" s="101"/>
    </row>
    <row r="25" spans="1:5" x14ac:dyDescent="0.35">
      <c r="A25" s="99" t="str">
        <f t="shared" si="0"/>
        <v>MS-102-3001 MiSeq® Reagent Kit v3 (150 cycles) [Kit]</v>
      </c>
      <c r="B25" s="100" t="s">
        <v>48</v>
      </c>
      <c r="C25" s="101" t="s">
        <v>35</v>
      </c>
      <c r="D25" s="102">
        <v>892</v>
      </c>
      <c r="E25" s="101"/>
    </row>
    <row r="26" spans="1:5" x14ac:dyDescent="0.35">
      <c r="A26" s="99" t="str">
        <f t="shared" si="0"/>
        <v>qPCR KAPA Dosage du Pool [Forfait]</v>
      </c>
      <c r="B26" s="100" t="s">
        <v>49</v>
      </c>
      <c r="C26" s="101" t="s">
        <v>30</v>
      </c>
      <c r="D26" s="102">
        <v>25</v>
      </c>
      <c r="E26" s="101"/>
    </row>
    <row r="27" spans="1:5" x14ac:dyDescent="0.35">
      <c r="A27" s="99" t="str">
        <f t="shared" si="0"/>
        <v xml:space="preserve"> []</v>
      </c>
      <c r="B27" s="100"/>
      <c r="C27" s="101"/>
      <c r="D27" s="102"/>
      <c r="E27" s="101"/>
    </row>
    <row r="28" spans="1:5" x14ac:dyDescent="0.35">
      <c r="A28" s="99" t="str">
        <f t="shared" si="0"/>
        <v xml:space="preserve"> []</v>
      </c>
      <c r="B28" s="100"/>
      <c r="C28" s="101"/>
      <c r="D28" s="102"/>
      <c r="E28" s="101"/>
    </row>
    <row r="29" spans="1:5" x14ac:dyDescent="0.35">
      <c r="A29" s="99" t="str">
        <f t="shared" si="0"/>
        <v>Consommables de laboratoire [Forfait]</v>
      </c>
      <c r="B29" s="100" t="s">
        <v>50</v>
      </c>
      <c r="C29" s="101" t="s">
        <v>30</v>
      </c>
      <c r="D29" s="102">
        <v>10</v>
      </c>
      <c r="E29" s="101"/>
    </row>
    <row r="30" spans="1:5" x14ac:dyDescent="0.35">
      <c r="A30" s="99" t="str">
        <f t="shared" si="0"/>
        <v>Consommables BRAVO (1, 2 ou 3 colonnes) [Forfait]</v>
      </c>
      <c r="B30" s="100" t="s">
        <v>51</v>
      </c>
      <c r="C30" s="101" t="s">
        <v>30</v>
      </c>
      <c r="D30" s="102">
        <v>530</v>
      </c>
      <c r="E30" s="101"/>
    </row>
    <row r="31" spans="1:5" x14ac:dyDescent="0.35">
      <c r="A31" s="99" t="str">
        <f t="shared" si="0"/>
        <v>Consommables BRAVO (4, 6 ou 12 colonnes) [Forfait]</v>
      </c>
      <c r="B31" s="100" t="s">
        <v>52</v>
      </c>
      <c r="C31" s="101" t="s">
        <v>30</v>
      </c>
      <c r="D31" s="102">
        <v>680</v>
      </c>
      <c r="E31" s="101"/>
    </row>
    <row r="32" spans="1:5" x14ac:dyDescent="0.35">
      <c r="A32" s="99" t="str">
        <f t="shared" si="0"/>
        <v>Consommables COVARIS [Tube]</v>
      </c>
      <c r="B32" s="100" t="s">
        <v>53</v>
      </c>
      <c r="C32" s="101" t="s">
        <v>54</v>
      </c>
      <c r="D32" s="102">
        <v>7</v>
      </c>
      <c r="E32" s="101"/>
    </row>
    <row r="33" spans="1:5" x14ac:dyDescent="0.35">
      <c r="A33" s="99" t="str">
        <f t="shared" si="0"/>
        <v>Consommables Préparation Librairie Manuelle up to 24 échantillons (Hors Covaris) [Forfait]</v>
      </c>
      <c r="B33" s="100" t="s">
        <v>55</v>
      </c>
      <c r="C33" s="101" t="s">
        <v>30</v>
      </c>
      <c r="D33" s="102">
        <v>50</v>
      </c>
      <c r="E33" s="101"/>
    </row>
    <row r="34" spans="1:5" x14ac:dyDescent="0.35">
      <c r="A34" s="99" t="str">
        <f t="shared" si="0"/>
        <v xml:space="preserve"> []</v>
      </c>
      <c r="B34" s="100"/>
      <c r="C34" s="101"/>
      <c r="D34" s="102"/>
      <c r="E34" s="101"/>
    </row>
    <row r="35" spans="1:5" x14ac:dyDescent="0.35">
      <c r="A35" s="99" t="str">
        <f t="shared" si="0"/>
        <v xml:space="preserve"> []</v>
      </c>
      <c r="B35" s="100"/>
      <c r="C35" s="101"/>
      <c r="D35" s="102"/>
      <c r="E35" s="101"/>
    </row>
    <row r="36" spans="1:5" x14ac:dyDescent="0.35">
      <c r="A36" s="99" t="str">
        <f t="shared" si="0"/>
        <v>Kit Agencourt AMPure XP Beckman Coulter A63881 60 mL [Kit]</v>
      </c>
      <c r="B36" s="100" t="s">
        <v>56</v>
      </c>
      <c r="C36" s="101" t="s">
        <v>35</v>
      </c>
      <c r="D36" s="102">
        <v>950</v>
      </c>
      <c r="E36" s="101"/>
    </row>
    <row r="37" spans="1:5" x14ac:dyDescent="0.35">
      <c r="A37" s="99" t="str">
        <f t="shared" si="0"/>
        <v>Kit Agencourt AMPure XP Beckman Coulter A63881 5 mL [Kit]</v>
      </c>
      <c r="B37" s="100" t="s">
        <v>57</v>
      </c>
      <c r="C37" s="101" t="s">
        <v>35</v>
      </c>
      <c r="D37" s="102">
        <v>300</v>
      </c>
      <c r="E37" s="101"/>
    </row>
    <row r="38" spans="1:5" x14ac:dyDescent="0.35">
      <c r="A38" s="99" t="str">
        <f t="shared" si="0"/>
        <v>Kit Herculase II fusion DNA polymerase Agilent 600677 [Kit]</v>
      </c>
      <c r="B38" s="100" t="s">
        <v>58</v>
      </c>
      <c r="C38" s="101" t="s">
        <v>35</v>
      </c>
      <c r="D38" s="102">
        <v>231</v>
      </c>
      <c r="E38" s="101"/>
    </row>
    <row r="39" spans="1:5" x14ac:dyDescent="0.35">
      <c r="A39" s="99" t="str">
        <f t="shared" si="0"/>
        <v>Dynabeads MyOne Streptavidin T1 Life technologies 65602 [Kit]</v>
      </c>
      <c r="B39" s="100" t="s">
        <v>59</v>
      </c>
      <c r="C39" s="101" t="s">
        <v>35</v>
      </c>
      <c r="D39" s="102">
        <v>1638</v>
      </c>
      <c r="E39" s="101"/>
    </row>
    <row r="40" spans="1:5" x14ac:dyDescent="0.35">
      <c r="A40" s="99" t="str">
        <f t="shared" si="0"/>
        <v xml:space="preserve"> []</v>
      </c>
      <c r="B40" s="100"/>
      <c r="C40" s="101"/>
      <c r="D40" s="102"/>
      <c r="E40" s="101"/>
    </row>
    <row r="41" spans="1:5" x14ac:dyDescent="0.35">
      <c r="A41" s="99" t="str">
        <f t="shared" si="0"/>
        <v xml:space="preserve"> []</v>
      </c>
      <c r="B41" s="100"/>
      <c r="C41" s="101"/>
      <c r="D41" s="102"/>
      <c r="E41" s="101"/>
    </row>
    <row r="42" spans="1:5" x14ac:dyDescent="0.35">
      <c r="A42" s="99" t="str">
        <f t="shared" si="0"/>
        <v>SureSelect XT Focused Exome Capture Librairy 5190-7789 up to 96 réactions [Kit]</v>
      </c>
      <c r="B42" s="100" t="s">
        <v>60</v>
      </c>
      <c r="C42" s="101" t="s">
        <v>35</v>
      </c>
      <c r="D42" s="102">
        <v>17808</v>
      </c>
      <c r="E42" s="101"/>
    </row>
    <row r="43" spans="1:5" x14ac:dyDescent="0.35">
      <c r="A43" s="99" t="str">
        <f t="shared" si="0"/>
        <v>Kit SureSelectXT Automated Target Enrichment up to 96 réactions G9642B [Kit]</v>
      </c>
      <c r="B43" s="100" t="s">
        <v>61</v>
      </c>
      <c r="C43" s="101" t="s">
        <v>35</v>
      </c>
      <c r="D43" s="102">
        <v>4986</v>
      </c>
      <c r="E43" s="101"/>
    </row>
    <row r="44" spans="1:5" x14ac:dyDescent="0.35">
      <c r="A44" s="99" t="str">
        <f t="shared" si="0"/>
        <v>NEBNext Ultra II DNA Kit up to 24 réactions  E7645S [Kit]</v>
      </c>
      <c r="B44" s="100" t="s">
        <v>62</v>
      </c>
      <c r="C44" s="101" t="s">
        <v>35</v>
      </c>
      <c r="D44" s="102">
        <v>590</v>
      </c>
      <c r="E44" s="101"/>
    </row>
    <row r="45" spans="1:5" x14ac:dyDescent="0.35">
      <c r="A45" s="99" t="str">
        <f t="shared" si="0"/>
        <v>NEBNext Ultra II DNA Kit up to 96 réactions  E7645L [Kit]</v>
      </c>
      <c r="B45" s="100" t="s">
        <v>63</v>
      </c>
      <c r="C45" s="101" t="s">
        <v>35</v>
      </c>
      <c r="D45" s="102">
        <v>2245</v>
      </c>
      <c r="E45" s="101"/>
    </row>
    <row r="46" spans="1:5" x14ac:dyDescent="0.35">
      <c r="A46" s="99" t="str">
        <f t="shared" si="0"/>
        <v>NEBNext Ultra Directional RNA Library Prep Kit up to 24 réactions E7420S [Kit]</v>
      </c>
      <c r="B46" s="100" t="s">
        <v>64</v>
      </c>
      <c r="C46" s="101" t="s">
        <v>35</v>
      </c>
      <c r="D46" s="102">
        <v>1155</v>
      </c>
      <c r="E46" s="101"/>
    </row>
    <row r="47" spans="1:5" x14ac:dyDescent="0.35">
      <c r="A47" s="99" t="str">
        <f t="shared" si="0"/>
        <v>NEBNext Ultra Directional RNA Library Prep Kit up to 96 réactions E7420L [Kit]</v>
      </c>
      <c r="B47" s="100" t="s">
        <v>65</v>
      </c>
      <c r="C47" s="101" t="s">
        <v>35</v>
      </c>
      <c r="D47" s="102">
        <v>3745</v>
      </c>
      <c r="E47" s="101"/>
    </row>
    <row r="48" spans="1:5" x14ac:dyDescent="0.35">
      <c r="A48" s="99" t="str">
        <f t="shared" si="0"/>
        <v>NEBNext Poly(A) mRNA Magnetic Isolation Module up to 24 réactions E7490S [Kit]</v>
      </c>
      <c r="B48" s="100" t="s">
        <v>66</v>
      </c>
      <c r="C48" s="101" t="s">
        <v>35</v>
      </c>
      <c r="D48" s="102">
        <v>67</v>
      </c>
      <c r="E48" s="101"/>
    </row>
    <row r="49" spans="1:5" x14ac:dyDescent="0.35">
      <c r="A49" s="99" t="str">
        <f t="shared" si="0"/>
        <v>NEBNext Poly(A) mRNA Magnetic Isolation Module up to 96 réactions E7490L [Kit]</v>
      </c>
      <c r="B49" s="100" t="s">
        <v>67</v>
      </c>
      <c r="C49" s="101" t="s">
        <v>35</v>
      </c>
      <c r="D49" s="102">
        <v>242</v>
      </c>
      <c r="E49" s="101"/>
    </row>
    <row r="50" spans="1:5" x14ac:dyDescent="0.35">
      <c r="A50" s="99" t="str">
        <f t="shared" si="0"/>
        <v>NEBNext Small RNA Library Prep Set up to 24 réactions E7330S [Kit]</v>
      </c>
      <c r="B50" s="100" t="s">
        <v>68</v>
      </c>
      <c r="C50" s="101" t="s">
        <v>35</v>
      </c>
      <c r="D50" s="102">
        <v>1200</v>
      </c>
      <c r="E50" s="101"/>
    </row>
    <row r="51" spans="1:5" x14ac:dyDescent="0.35">
      <c r="A51" s="99" t="str">
        <f t="shared" si="0"/>
        <v>NEBNext Small RNA Library Prep Set up to 96 réactions E7330L [Kit]</v>
      </c>
      <c r="B51" s="100" t="s">
        <v>69</v>
      </c>
      <c r="C51" s="101" t="s">
        <v>35</v>
      </c>
      <c r="D51" s="102">
        <v>4080</v>
      </c>
      <c r="E51" s="101"/>
    </row>
    <row r="52" spans="1:5" x14ac:dyDescent="0.35">
      <c r="A52" s="99" t="str">
        <f t="shared" si="0"/>
        <v xml:space="preserve"> []</v>
      </c>
      <c r="B52" s="100"/>
      <c r="C52" s="101"/>
      <c r="D52" s="102"/>
      <c r="E52" s="101"/>
    </row>
    <row r="53" spans="1:5" x14ac:dyDescent="0.35">
      <c r="A53" s="99" t="str">
        <f t="shared" si="0"/>
        <v xml:space="preserve"> []</v>
      </c>
      <c r="B53" s="100"/>
      <c r="C53" s="101"/>
      <c r="D53" s="102"/>
      <c r="E53" s="101"/>
    </row>
    <row r="54" spans="1:5" x14ac:dyDescent="0.35">
      <c r="A54" s="99" t="str">
        <f t="shared" si="0"/>
        <v>NEBNext Multiplex Oligos for Illumina Set 1  E7335S [Kit]</v>
      </c>
      <c r="B54" s="100" t="s">
        <v>70</v>
      </c>
      <c r="C54" s="101" t="s">
        <v>35</v>
      </c>
      <c r="D54" s="102">
        <v>105</v>
      </c>
      <c r="E54" s="101"/>
    </row>
    <row r="55" spans="1:5" x14ac:dyDescent="0.35">
      <c r="A55" s="99" t="str">
        <f t="shared" si="0"/>
        <v>NEBNext Multiplex Oligos for Illumina Set 2  E7500S [Kit]</v>
      </c>
      <c r="B55" s="100" t="s">
        <v>71</v>
      </c>
      <c r="C55" s="101" t="s">
        <v>35</v>
      </c>
      <c r="D55" s="102">
        <v>105</v>
      </c>
      <c r="E55" s="101"/>
    </row>
    <row r="56" spans="1:5" x14ac:dyDescent="0.35">
      <c r="A56" s="99" t="str">
        <f t="shared" si="0"/>
        <v>NEBNext Multiplex Oligos for Illumina Set 1  E7335L [Kit]</v>
      </c>
      <c r="B56" s="100" t="s">
        <v>72</v>
      </c>
      <c r="C56" s="101" t="s">
        <v>35</v>
      </c>
      <c r="D56" s="102">
        <v>385</v>
      </c>
      <c r="E56" s="101"/>
    </row>
    <row r="57" spans="1:5" x14ac:dyDescent="0.35">
      <c r="A57" s="99" t="str">
        <f t="shared" si="0"/>
        <v>NEBNext Multiplex Oligos for Illumina Set 2  E7500L [Kit]</v>
      </c>
      <c r="B57" s="100" t="s">
        <v>73</v>
      </c>
      <c r="C57" s="101" t="s">
        <v>35</v>
      </c>
      <c r="D57" s="102">
        <v>385</v>
      </c>
      <c r="E57" s="101"/>
    </row>
    <row r="58" spans="1:5" x14ac:dyDescent="0.35">
      <c r="A58" s="99" t="str">
        <f t="shared" si="0"/>
        <v>NEBNext Multiplex Oligos for Illumina (96 Index) E6609S [Kit]</v>
      </c>
      <c r="B58" s="100" t="s">
        <v>74</v>
      </c>
      <c r="C58" s="101" t="s">
        <v>35</v>
      </c>
      <c r="D58" s="102">
        <v>650</v>
      </c>
      <c r="E58" s="101"/>
    </row>
    <row r="59" spans="1:5" x14ac:dyDescent="0.35">
      <c r="A59" s="99" t="str">
        <f t="shared" si="0"/>
        <v>NEBNext Multiplex Small RNA Oligos for Illumina Set 1 E7300S [Kit]</v>
      </c>
      <c r="B59" s="100" t="s">
        <v>75</v>
      </c>
      <c r="C59" s="101" t="s">
        <v>35</v>
      </c>
      <c r="D59" s="102">
        <v>1470</v>
      </c>
      <c r="E59" s="101"/>
    </row>
    <row r="60" spans="1:5" x14ac:dyDescent="0.35">
      <c r="A60" s="99" t="str">
        <f t="shared" si="0"/>
        <v>NEBNext Multiplex Small RNA Oligos for Illumina Set 2 E7580S [Kit]</v>
      </c>
      <c r="B60" s="100" t="s">
        <v>76</v>
      </c>
      <c r="C60" s="101" t="s">
        <v>35</v>
      </c>
      <c r="D60" s="102">
        <v>1470</v>
      </c>
      <c r="E60" s="101"/>
    </row>
    <row r="61" spans="1:5" x14ac:dyDescent="0.35">
      <c r="A61" s="99" t="str">
        <f t="shared" si="0"/>
        <v>QIAquick PCR Purification Kit (50) (Librairie Small RNA) [Kit]</v>
      </c>
      <c r="B61" s="100" t="s">
        <v>77</v>
      </c>
      <c r="C61" s="101" t="s">
        <v>35</v>
      </c>
      <c r="D61" s="102">
        <v>108</v>
      </c>
      <c r="E61" s="101"/>
    </row>
    <row r="62" spans="1:5" x14ac:dyDescent="0.35">
      <c r="A62" s="99" t="str">
        <f t="shared" si="0"/>
        <v xml:space="preserve"> []</v>
      </c>
      <c r="B62" s="100"/>
      <c r="C62" s="101"/>
      <c r="D62" s="102"/>
      <c r="E62" s="101"/>
    </row>
    <row r="63" spans="1:5" x14ac:dyDescent="0.35">
      <c r="A63" s="99" t="str">
        <f t="shared" si="0"/>
        <v>//Smartchip []</v>
      </c>
      <c r="B63" s="104" t="s">
        <v>78</v>
      </c>
      <c r="C63" s="101"/>
      <c r="D63" s="102"/>
      <c r="E63" s="101"/>
    </row>
    <row r="64" spans="1:5" x14ac:dyDescent="0.35">
      <c r="A64" s="99" t="str">
        <f t="shared" si="0"/>
        <v>/Consommables []</v>
      </c>
      <c r="B64" s="105" t="s">
        <v>79</v>
      </c>
      <c r="C64" s="101"/>
      <c r="D64" s="102"/>
      <c r="E64" s="101"/>
    </row>
    <row r="65" spans="1:5" x14ac:dyDescent="0.35">
      <c r="A65" s="99" t="str">
        <f t="shared" si="0"/>
        <v>Chips [Unité]</v>
      </c>
      <c r="B65" s="100" t="s">
        <v>80</v>
      </c>
      <c r="C65" s="101" t="s">
        <v>25</v>
      </c>
      <c r="D65" s="102">
        <v>185</v>
      </c>
      <c r="E65" s="101"/>
    </row>
    <row r="66" spans="1:5" x14ac:dyDescent="0.35">
      <c r="A66" s="99" t="str">
        <f t="shared" si="0"/>
        <v xml:space="preserve"> []</v>
      </c>
      <c r="B66" s="100"/>
      <c r="C66" s="101"/>
      <c r="D66" s="102"/>
      <c r="E66" s="101"/>
    </row>
    <row r="67" spans="1:5" x14ac:dyDescent="0.35">
      <c r="A67" s="99" t="str">
        <f t="shared" si="0"/>
        <v>/Réactifs []</v>
      </c>
      <c r="B67" s="105" t="s">
        <v>81</v>
      </c>
      <c r="C67" s="101"/>
      <c r="D67" s="102"/>
      <c r="E67" s="101"/>
    </row>
    <row r="68" spans="1:5" x14ac:dyDescent="0.35">
      <c r="A68" s="99" t="str">
        <f t="shared" si="0"/>
        <v>LightCycler 480 SYBR Green I Master  5X1ML(2X) : 2,5ml/chip [2,5ml/chip]</v>
      </c>
      <c r="B68" s="100" t="s">
        <v>82</v>
      </c>
      <c r="C68" s="101" t="s">
        <v>83</v>
      </c>
      <c r="D68" s="102">
        <v>255.43</v>
      </c>
      <c r="E68" s="101">
        <v>4707516001</v>
      </c>
    </row>
    <row r="69" spans="1:5" x14ac:dyDescent="0.35">
      <c r="A69" s="99" t="str">
        <f t="shared" si="0"/>
        <v>BSA Référence Roche (20mg, SQ for Molecular Biology) [20mg]</v>
      </c>
      <c r="B69" s="100" t="s">
        <v>84</v>
      </c>
      <c r="C69" s="101" t="s">
        <v>85</v>
      </c>
      <c r="D69" s="102">
        <v>98.965000000000003</v>
      </c>
      <c r="E69" s="101">
        <v>10711454001</v>
      </c>
    </row>
    <row r="70" spans="1:5" x14ac:dyDescent="0.35">
      <c r="A70" s="99" t="str">
        <f t="shared" ref="A70:A114" si="1">B70&amp;" ["&amp;C70&amp;"]"</f>
        <v>Master mix (Taq…) LifeScience HiFi (100U) [Unité]</v>
      </c>
      <c r="B70" s="100" t="s">
        <v>86</v>
      </c>
      <c r="C70" s="101" t="s">
        <v>25</v>
      </c>
      <c r="D70" s="102">
        <v>313</v>
      </c>
      <c r="E70" s="101"/>
    </row>
    <row r="71" spans="1:5" x14ac:dyDescent="0.35">
      <c r="A71" s="99" t="str">
        <f t="shared" si="1"/>
        <v xml:space="preserve"> []</v>
      </c>
      <c r="B71" s="100"/>
      <c r="C71" s="101"/>
      <c r="D71" s="102"/>
      <c r="E71" s="101"/>
    </row>
    <row r="72" spans="1:5" x14ac:dyDescent="0.35">
      <c r="A72" s="99" t="str">
        <f t="shared" si="1"/>
        <v xml:space="preserve"> []</v>
      </c>
      <c r="B72" s="100"/>
      <c r="C72" s="101"/>
      <c r="D72" s="102"/>
      <c r="E72" s="101"/>
    </row>
    <row r="73" spans="1:5" x14ac:dyDescent="0.35">
      <c r="A73" s="99" t="str">
        <f t="shared" si="1"/>
        <v>/Plastiques/chip []</v>
      </c>
      <c r="B73" s="105" t="s">
        <v>87</v>
      </c>
      <c r="C73" s="101"/>
      <c r="D73" s="102"/>
      <c r="E73" s="101"/>
    </row>
    <row r="74" spans="1:5" x14ac:dyDescent="0.35">
      <c r="A74" s="99" t="str">
        <f t="shared" si="1"/>
        <v>Nextera XT Index kit Set A, B, C ou D [Unité (5 µl)]</v>
      </c>
      <c r="B74" s="100" t="s">
        <v>88</v>
      </c>
      <c r="C74" s="101" t="s">
        <v>89</v>
      </c>
      <c r="D74" s="102">
        <v>870</v>
      </c>
      <c r="E74" s="101" t="s">
        <v>90</v>
      </c>
    </row>
    <row r="75" spans="1:5" x14ac:dyDescent="0.35">
      <c r="A75" s="99" t="str">
        <f t="shared" si="1"/>
        <v>Plaque 96 puits [Plaque]</v>
      </c>
      <c r="B75" s="100" t="s">
        <v>91</v>
      </c>
      <c r="C75" s="101" t="s">
        <v>92</v>
      </c>
      <c r="D75" s="102">
        <v>1.5</v>
      </c>
      <c r="E75" s="101"/>
    </row>
    <row r="76" spans="1:5" x14ac:dyDescent="0.35">
      <c r="A76" s="99" t="str">
        <f t="shared" si="1"/>
        <v>Plaque 384 puits [Plaque]</v>
      </c>
      <c r="B76" s="100" t="s">
        <v>93</v>
      </c>
      <c r="C76" s="101" t="s">
        <v>92</v>
      </c>
      <c r="D76" s="102"/>
      <c r="E76" s="101"/>
    </row>
    <row r="77" spans="1:5" x14ac:dyDescent="0.35">
      <c r="A77" s="99" t="str">
        <f t="shared" si="1"/>
        <v>Chip 5184 puits (Wafergen) [Unité]</v>
      </c>
      <c r="B77" s="100" t="s">
        <v>94</v>
      </c>
      <c r="C77" s="101" t="s">
        <v>25</v>
      </c>
      <c r="D77" s="102">
        <v>184</v>
      </c>
      <c r="E77" s="101"/>
    </row>
    <row r="78" spans="1:5" x14ac:dyDescent="0.35">
      <c r="A78" s="99" t="str">
        <f t="shared" si="1"/>
        <v>TE mulptisample flex (Topo Waf) 20 - 100 € / sample []</v>
      </c>
      <c r="B78" s="100" t="s">
        <v>95</v>
      </c>
      <c r="C78" s="101"/>
      <c r="D78" s="102">
        <v>20</v>
      </c>
      <c r="E78" s="101"/>
    </row>
    <row r="79" spans="1:5" x14ac:dyDescent="0.35">
      <c r="A79" s="99" t="str">
        <f t="shared" si="1"/>
        <v xml:space="preserve"> []</v>
      </c>
      <c r="B79" s="100"/>
      <c r="C79" s="101"/>
      <c r="D79" s="102"/>
      <c r="E79" s="101"/>
    </row>
    <row r="80" spans="1:5" x14ac:dyDescent="0.35">
      <c r="A80" s="99" t="str">
        <f t="shared" si="1"/>
        <v xml:space="preserve"> []</v>
      </c>
      <c r="B80" s="100"/>
      <c r="C80" s="101"/>
      <c r="D80" s="102"/>
      <c r="E80" s="101"/>
    </row>
    <row r="81" spans="1:5" x14ac:dyDescent="0.35">
      <c r="A81" s="99" t="str">
        <f t="shared" si="1"/>
        <v>/Consommables []</v>
      </c>
      <c r="B81" s="105" t="s">
        <v>79</v>
      </c>
      <c r="C81" s="101"/>
      <c r="D81" s="102"/>
      <c r="E81" s="101"/>
    </row>
    <row r="82" spans="1:5" x14ac:dyDescent="0.35">
      <c r="A82" s="99" t="str">
        <f t="shared" si="1"/>
        <v>Seq-Ready TE MultiSample FLEX Kit [Unité]</v>
      </c>
      <c r="B82" s="100" t="s">
        <v>96</v>
      </c>
      <c r="C82" s="101" t="s">
        <v>25</v>
      </c>
      <c r="D82" s="102">
        <v>289</v>
      </c>
      <c r="E82" s="101" t="s">
        <v>97</v>
      </c>
    </row>
    <row r="83" spans="1:5" x14ac:dyDescent="0.35">
      <c r="A83" s="99" t="str">
        <f t="shared" si="1"/>
        <v>Seq-Ready TE MultiSample FLEX Kit, 20 pack : 4590€ [Unité]</v>
      </c>
      <c r="B83" s="100" t="s">
        <v>98</v>
      </c>
      <c r="C83" s="101" t="s">
        <v>25</v>
      </c>
      <c r="D83" s="102">
        <f>4590/20</f>
        <v>229.5</v>
      </c>
      <c r="E83" s="101" t="s">
        <v>99</v>
      </c>
    </row>
    <row r="84" spans="1:5" x14ac:dyDescent="0.35">
      <c r="A84" s="99" t="str">
        <f t="shared" si="1"/>
        <v>Seq-Ready TE Mastermix (1,8ml) : 1à2/chip selon format [Unité]</v>
      </c>
      <c r="B84" s="100" t="s">
        <v>100</v>
      </c>
      <c r="C84" s="101" t="s">
        <v>25</v>
      </c>
      <c r="D84" s="102">
        <v>161</v>
      </c>
      <c r="E84" s="101" t="s">
        <v>101</v>
      </c>
    </row>
    <row r="85" spans="1:5" x14ac:dyDescent="0.35">
      <c r="A85" s="99" t="str">
        <f t="shared" si="1"/>
        <v>MSND 384-well Source Plate and Seals (x20) : 216€ [Unité]</v>
      </c>
      <c r="B85" s="100" t="s">
        <v>102</v>
      </c>
      <c r="C85" s="101" t="s">
        <v>25</v>
      </c>
      <c r="D85" s="102">
        <f>216/20</f>
        <v>10.8</v>
      </c>
      <c r="E85" s="101" t="s">
        <v>103</v>
      </c>
    </row>
    <row r="86" spans="1:5" x14ac:dyDescent="0.35">
      <c r="A86" s="99" t="str">
        <f t="shared" si="1"/>
        <v xml:space="preserve"> []</v>
      </c>
      <c r="B86" s="100"/>
      <c r="C86" s="101"/>
      <c r="D86" s="102"/>
      <c r="E86" s="101"/>
    </row>
    <row r="87" spans="1:5" x14ac:dyDescent="0.35">
      <c r="A87" s="99" t="str">
        <f t="shared" si="1"/>
        <v xml:space="preserve"> []</v>
      </c>
      <c r="B87" s="100"/>
      <c r="C87" s="101"/>
      <c r="D87" s="102"/>
      <c r="E87" s="101"/>
    </row>
    <row r="88" spans="1:5" x14ac:dyDescent="0.35">
      <c r="A88" s="99" t="str">
        <f t="shared" si="1"/>
        <v xml:space="preserve"> []</v>
      </c>
      <c r="B88" s="100"/>
      <c r="C88" s="101"/>
      <c r="D88" s="102"/>
      <c r="E88" s="101"/>
    </row>
    <row r="89" spans="1:5" x14ac:dyDescent="0.35">
      <c r="A89" s="99" t="str">
        <f t="shared" si="1"/>
        <v xml:space="preserve"> []</v>
      </c>
      <c r="B89" s="106"/>
      <c r="C89" s="107"/>
      <c r="D89" s="108"/>
      <c r="E89" s="107"/>
    </row>
    <row r="90" spans="1:5" x14ac:dyDescent="0.35">
      <c r="A90" s="99" t="str">
        <f t="shared" si="1"/>
        <v>//Banques Illumina []</v>
      </c>
      <c r="B90" s="109" t="s">
        <v>104</v>
      </c>
      <c r="C90" s="110"/>
      <c r="D90" s="111"/>
      <c r="E90" s="110"/>
    </row>
    <row r="91" spans="1:5" x14ac:dyDescent="0.35">
      <c r="A91" s="99" t="str">
        <f t="shared" si="1"/>
        <v>/Contrôle des échantillons []</v>
      </c>
      <c r="B91" s="112" t="s">
        <v>105</v>
      </c>
      <c r="C91" s="110"/>
      <c r="D91" s="111"/>
      <c r="E91" s="110"/>
    </row>
    <row r="92" spans="1:5" x14ac:dyDescent="0.35">
      <c r="A92" s="99" t="str">
        <f t="shared" si="1"/>
        <v>Forfait Caliper (jusqu'à 4 éch.) : Caliper DNA750 + Agilent high sensitivity [Unité]</v>
      </c>
      <c r="B92" s="113" t="s">
        <v>106</v>
      </c>
      <c r="C92" s="110" t="s">
        <v>25</v>
      </c>
      <c r="D92" s="111">
        <v>97.5</v>
      </c>
      <c r="E92" s="110"/>
    </row>
    <row r="93" spans="1:5" x14ac:dyDescent="0.35">
      <c r="A93" s="99" t="str">
        <f t="shared" si="1"/>
        <v>Agencourt purification (jusqu'à 12 échantillons)  [Unité]</v>
      </c>
      <c r="B93" s="113" t="s">
        <v>107</v>
      </c>
      <c r="C93" s="110" t="s">
        <v>25</v>
      </c>
      <c r="D93" s="111">
        <v>15</v>
      </c>
      <c r="E93" s="110"/>
    </row>
    <row r="94" spans="1:5" x14ac:dyDescent="0.35">
      <c r="A94" s="99" t="str">
        <f t="shared" si="1"/>
        <v>Puce Agilent ARN pico (jusqu'à 11 échantillons) [Unité]</v>
      </c>
      <c r="B94" s="113" t="s">
        <v>108</v>
      </c>
      <c r="C94" s="110" t="s">
        <v>25</v>
      </c>
      <c r="D94" s="111">
        <v>50</v>
      </c>
      <c r="E94" s="110"/>
    </row>
    <row r="95" spans="1:5" x14ac:dyDescent="0.35">
      <c r="A95" s="99" t="str">
        <f t="shared" si="1"/>
        <v>Puce Agilent ADN Hight Sensitivity (jusqu'à 11 échantillons) [Unité]</v>
      </c>
      <c r="B95" s="113" t="s">
        <v>109</v>
      </c>
      <c r="C95" s="110" t="s">
        <v>25</v>
      </c>
      <c r="D95" s="111">
        <v>50</v>
      </c>
      <c r="E95" s="110"/>
    </row>
    <row r="96" spans="1:5" x14ac:dyDescent="0.35">
      <c r="A96" s="99" t="str">
        <f t="shared" si="1"/>
        <v>Forfait Ribogreen - Cuvette pour dosage (jusqu'à 24 échantillons ARN) [Unité]</v>
      </c>
      <c r="B96" s="113" t="s">
        <v>110</v>
      </c>
      <c r="C96" s="110" t="s">
        <v>25</v>
      </c>
      <c r="D96" s="111">
        <v>47</v>
      </c>
      <c r="E96" s="110"/>
    </row>
    <row r="97" spans="1:5" x14ac:dyDescent="0.35">
      <c r="A97" s="99" t="str">
        <f t="shared" si="1"/>
        <v>Forfait Picogreen - Cuvette pour dosage (jusqu'à 24 échantillons ADN) [Unité]</v>
      </c>
      <c r="B97" s="113" t="s">
        <v>111</v>
      </c>
      <c r="C97" s="110" t="s">
        <v>25</v>
      </c>
      <c r="D97" s="111">
        <v>41</v>
      </c>
      <c r="E97" s="110"/>
    </row>
    <row r="98" spans="1:5" x14ac:dyDescent="0.35">
      <c r="A98" s="99" t="str">
        <f t="shared" si="1"/>
        <v xml:space="preserve"> []</v>
      </c>
      <c r="B98" s="113"/>
      <c r="C98" s="110"/>
      <c r="D98" s="111"/>
      <c r="E98" s="110"/>
    </row>
    <row r="99" spans="1:5" x14ac:dyDescent="0.35">
      <c r="A99" s="99" t="str">
        <f t="shared" si="1"/>
        <v>/Préparation de banques pour ARN []</v>
      </c>
      <c r="B99" s="112" t="s">
        <v>112</v>
      </c>
      <c r="C99" s="110"/>
      <c r="D99" s="111"/>
      <c r="E99" s="110"/>
    </row>
    <row r="100" spans="1:5" x14ac:dyDescent="0.35">
      <c r="A100" s="99" t="str">
        <f t="shared" si="1"/>
        <v>NEBNext Ultra Directional RNA Library Prep Kit – #E7420S [24 rxns]</v>
      </c>
      <c r="B100" s="113" t="s">
        <v>113</v>
      </c>
      <c r="C100" s="110" t="s">
        <v>114</v>
      </c>
      <c r="D100" s="111">
        <v>1155</v>
      </c>
      <c r="E100" s="110" t="s">
        <v>115</v>
      </c>
    </row>
    <row r="101" spans="1:5" x14ac:dyDescent="0.35">
      <c r="A101" s="99" t="str">
        <f t="shared" si="1"/>
        <v>NEBNext Ultra Directional RNA Library Prep Kit – #E7420L [96 rxns]</v>
      </c>
      <c r="B101" s="113" t="s">
        <v>116</v>
      </c>
      <c r="C101" s="110" t="s">
        <v>117</v>
      </c>
      <c r="D101" s="111">
        <v>3745</v>
      </c>
      <c r="E101" s="110" t="s">
        <v>118</v>
      </c>
    </row>
    <row r="102" spans="1:5" x14ac:dyDescent="0.35">
      <c r="A102" s="99" t="str">
        <f t="shared" si="1"/>
        <v>NEBNext Ultra RNA Library Prep Kit – #E7530S [24 rxns]</v>
      </c>
      <c r="B102" s="113" t="s">
        <v>119</v>
      </c>
      <c r="C102" s="110" t="s">
        <v>114</v>
      </c>
      <c r="D102" s="111">
        <v>1055</v>
      </c>
      <c r="E102" s="110" t="s">
        <v>120</v>
      </c>
    </row>
    <row r="103" spans="1:5" x14ac:dyDescent="0.35">
      <c r="A103" s="99" t="str">
        <f t="shared" si="1"/>
        <v>NEBNext Ultra RNA Library Prep Kit – #E7530L [96 rxns]</v>
      </c>
      <c r="B103" s="113" t="s">
        <v>121</v>
      </c>
      <c r="C103" s="110" t="s">
        <v>117</v>
      </c>
      <c r="D103" s="111">
        <v>3375</v>
      </c>
      <c r="E103" s="110" t="s">
        <v>122</v>
      </c>
    </row>
    <row r="104" spans="1:5" ht="29" x14ac:dyDescent="0.35">
      <c r="A104" s="99" t="str">
        <f t="shared" si="1"/>
        <v>TruSeq® Stranded Total RNA LT - (with Ribo-Zero™ Plant) - Set A - 48 Prep de banque ARN + ribo zero + 12 index (Illumina) [48 bq]</v>
      </c>
      <c r="B104" s="114" t="s">
        <v>123</v>
      </c>
      <c r="C104" s="115" t="s">
        <v>124</v>
      </c>
      <c r="D104" s="116">
        <v>5052</v>
      </c>
      <c r="E104" s="115" t="s">
        <v>125</v>
      </c>
    </row>
    <row r="105" spans="1:5" x14ac:dyDescent="0.35">
      <c r="A105" s="99" t="str">
        <f t="shared" si="1"/>
        <v>RiboMinus™ Plant Kit for RNA-Seq (ThermoFischerScientic-Invitrogen) [8 preps]</v>
      </c>
      <c r="B105" s="113" t="s">
        <v>126</v>
      </c>
      <c r="C105" s="110" t="s">
        <v>127</v>
      </c>
      <c r="D105" s="111">
        <v>524</v>
      </c>
      <c r="E105" s="110" t="s">
        <v>128</v>
      </c>
    </row>
    <row r="106" spans="1:5" x14ac:dyDescent="0.35">
      <c r="A106" s="99" t="str">
        <f t="shared" si="1"/>
        <v>Déplétion Ribo-Zero rRNA removal [24 rxns]</v>
      </c>
      <c r="B106" s="113" t="s">
        <v>129</v>
      </c>
      <c r="C106" s="110" t="s">
        <v>114</v>
      </c>
      <c r="D106" s="111">
        <v>1585</v>
      </c>
      <c r="E106" s="110"/>
    </row>
    <row r="107" spans="1:5" x14ac:dyDescent="0.35">
      <c r="A107" s="99" t="str">
        <f t="shared" si="1"/>
        <v>Actinomycine D (sigma A1410) avec directional kit [2mg]</v>
      </c>
      <c r="B107" s="113" t="s">
        <v>130</v>
      </c>
      <c r="C107" s="110" t="s">
        <v>131</v>
      </c>
      <c r="D107" s="111">
        <v>74.900000000000006</v>
      </c>
      <c r="E107" s="110" t="s">
        <v>132</v>
      </c>
    </row>
    <row r="108" spans="1:5" x14ac:dyDescent="0.35">
      <c r="A108" s="99" t="str">
        <f t="shared" si="1"/>
        <v xml:space="preserve"> []</v>
      </c>
      <c r="B108" s="113"/>
      <c r="C108" s="110"/>
      <c r="D108" s="111"/>
      <c r="E108" s="110"/>
    </row>
    <row r="109" spans="1:5" x14ac:dyDescent="0.35">
      <c r="A109" s="99" t="str">
        <f t="shared" si="1"/>
        <v xml:space="preserve"> []</v>
      </c>
      <c r="B109" s="113"/>
      <c r="C109" s="110"/>
      <c r="D109" s="111"/>
      <c r="E109" s="110"/>
    </row>
    <row r="110" spans="1:5" x14ac:dyDescent="0.35">
      <c r="A110" s="99" t="str">
        <f t="shared" si="1"/>
        <v>/Préparation de banques pour ADN []</v>
      </c>
      <c r="B110" s="112" t="s">
        <v>133</v>
      </c>
      <c r="C110" s="110"/>
      <c r="D110" s="111"/>
      <c r="E110" s="110"/>
    </row>
    <row r="111" spans="1:5" x14ac:dyDescent="0.35">
      <c r="A111" s="99" t="str">
        <f t="shared" si="1"/>
        <v>NEBNext dsDNA Fragmentase – #M0348S [50 rxns]</v>
      </c>
      <c r="B111" s="113" t="s">
        <v>134</v>
      </c>
      <c r="C111" s="110" t="s">
        <v>135</v>
      </c>
      <c r="D111" s="111">
        <v>98</v>
      </c>
      <c r="E111" s="110"/>
    </row>
    <row r="112" spans="1:5" x14ac:dyDescent="0.35">
      <c r="A112" s="99" t="str">
        <f t="shared" si="1"/>
        <v>NEBNext Ultra DNA Library Prep Kit – #E7370S [24 rxns]</v>
      </c>
      <c r="B112" s="113" t="s">
        <v>136</v>
      </c>
      <c r="C112" s="110" t="s">
        <v>114</v>
      </c>
      <c r="D112" s="111">
        <v>535</v>
      </c>
      <c r="E112" s="110"/>
    </row>
    <row r="113" spans="1:5" x14ac:dyDescent="0.35">
      <c r="A113" s="99" t="str">
        <f t="shared" si="1"/>
        <v>NEBNext Ultra DNA Library Prep Kit – #E7370L [96 rxns]</v>
      </c>
      <c r="B113" s="113" t="s">
        <v>137</v>
      </c>
      <c r="C113" s="110" t="s">
        <v>117</v>
      </c>
      <c r="D113" s="111">
        <v>1824</v>
      </c>
      <c r="E113" s="110"/>
    </row>
    <row r="114" spans="1:5" x14ac:dyDescent="0.35">
      <c r="A114" s="99" t="str">
        <f t="shared" si="1"/>
        <v>NEBNext Ultra II DNA Library Prep Kit – #E7645L [96 rxns]</v>
      </c>
      <c r="B114" s="113" t="s">
        <v>138</v>
      </c>
      <c r="C114" s="110" t="s">
        <v>117</v>
      </c>
      <c r="D114" s="111">
        <v>2045</v>
      </c>
      <c r="E114" s="110"/>
    </row>
    <row r="115" spans="1:5" x14ac:dyDescent="0.35">
      <c r="A115" s="99"/>
      <c r="B115" s="113"/>
      <c r="C115" s="110"/>
      <c r="D115" s="111"/>
      <c r="E115" s="110"/>
    </row>
    <row r="116" spans="1:5" x14ac:dyDescent="0.35">
      <c r="A116" s="99"/>
      <c r="B116" s="113"/>
      <c r="C116" s="110"/>
      <c r="D116" s="111"/>
      <c r="E116" s="110"/>
    </row>
    <row r="117" spans="1:5" x14ac:dyDescent="0.35">
      <c r="A117" s="99"/>
      <c r="B117" s="113" t="s">
        <v>139</v>
      </c>
      <c r="C117" s="110"/>
      <c r="D117" s="111"/>
      <c r="E117" s="110"/>
    </row>
    <row r="118" spans="1:5" x14ac:dyDescent="0.35">
      <c r="A118" s="99"/>
      <c r="B118" s="113" t="s">
        <v>140</v>
      </c>
      <c r="C118" s="110"/>
      <c r="D118" s="111"/>
      <c r="E118" s="110"/>
    </row>
    <row r="119" spans="1:5" x14ac:dyDescent="0.35">
      <c r="A119" s="99"/>
      <c r="B119" s="113" t="s">
        <v>141</v>
      </c>
      <c r="C119" s="110"/>
      <c r="D119" s="111"/>
      <c r="E119" s="110"/>
    </row>
    <row r="120" spans="1:5" x14ac:dyDescent="0.35">
      <c r="A120" s="99"/>
      <c r="B120" s="113"/>
      <c r="C120" s="110"/>
      <c r="D120" s="111"/>
      <c r="E120" s="110"/>
    </row>
    <row r="121" spans="1:5" x14ac:dyDescent="0.35">
      <c r="A121" s="99"/>
      <c r="B121" s="113" t="s">
        <v>142</v>
      </c>
      <c r="C121" s="110"/>
      <c r="D121" s="111"/>
      <c r="E121" s="110"/>
    </row>
    <row r="122" spans="1:5" x14ac:dyDescent="0.35">
      <c r="A122" s="99"/>
      <c r="B122" s="113" t="s">
        <v>143</v>
      </c>
      <c r="C122" s="110" t="s">
        <v>114</v>
      </c>
      <c r="D122" s="111">
        <v>106</v>
      </c>
      <c r="E122" s="110" t="s">
        <v>144</v>
      </c>
    </row>
    <row r="123" spans="1:5" x14ac:dyDescent="0.35">
      <c r="A123" s="99"/>
      <c r="B123" s="113" t="s">
        <v>145</v>
      </c>
      <c r="C123" s="110" t="s">
        <v>114</v>
      </c>
      <c r="D123" s="111">
        <v>106</v>
      </c>
      <c r="E123" s="110" t="s">
        <v>146</v>
      </c>
    </row>
    <row r="124" spans="1:5" x14ac:dyDescent="0.35">
      <c r="A124" s="99"/>
      <c r="B124" s="113" t="s">
        <v>147</v>
      </c>
      <c r="C124" s="110" t="s">
        <v>148</v>
      </c>
      <c r="D124" s="111">
        <v>54</v>
      </c>
      <c r="E124" s="110" t="s">
        <v>149</v>
      </c>
    </row>
    <row r="125" spans="1:5" x14ac:dyDescent="0.35">
      <c r="A125" s="99"/>
      <c r="B125" s="113" t="s">
        <v>147</v>
      </c>
      <c r="C125" s="110" t="s">
        <v>150</v>
      </c>
      <c r="D125" s="111">
        <v>243</v>
      </c>
      <c r="E125" s="110" t="s">
        <v>151</v>
      </c>
    </row>
    <row r="126" spans="1:5" x14ac:dyDescent="0.35">
      <c r="A126" s="99"/>
      <c r="B126" s="113"/>
      <c r="C126" s="110"/>
      <c r="D126" s="111"/>
      <c r="E126" s="110"/>
    </row>
    <row r="127" spans="1:5" x14ac:dyDescent="0.35">
      <c r="A127" s="99"/>
      <c r="B127" s="113" t="s">
        <v>152</v>
      </c>
      <c r="C127" s="110" t="s">
        <v>153</v>
      </c>
      <c r="D127" s="111">
        <v>870</v>
      </c>
      <c r="E127" s="110" t="s">
        <v>154</v>
      </c>
    </row>
    <row r="128" spans="1:5" x14ac:dyDescent="0.35">
      <c r="A128" s="99"/>
      <c r="B128" s="113" t="s">
        <v>155</v>
      </c>
      <c r="C128" s="110" t="s">
        <v>153</v>
      </c>
      <c r="D128" s="111">
        <v>870</v>
      </c>
      <c r="E128" s="110" t="s">
        <v>156</v>
      </c>
    </row>
    <row r="129" spans="1:5" x14ac:dyDescent="0.35">
      <c r="A129" s="99"/>
      <c r="B129" s="113" t="s">
        <v>157</v>
      </c>
      <c r="C129" s="110" t="s">
        <v>153</v>
      </c>
      <c r="D129" s="111">
        <v>870</v>
      </c>
      <c r="E129" s="110" t="s">
        <v>158</v>
      </c>
    </row>
    <row r="130" spans="1:5" x14ac:dyDescent="0.35">
      <c r="A130" s="99"/>
      <c r="B130" s="113" t="s">
        <v>159</v>
      </c>
      <c r="C130" s="110" t="s">
        <v>153</v>
      </c>
      <c r="D130" s="111">
        <v>870</v>
      </c>
      <c r="E130" s="110" t="s">
        <v>160</v>
      </c>
    </row>
    <row r="131" spans="1:5" x14ac:dyDescent="0.35">
      <c r="A131" s="99"/>
      <c r="B131" s="113"/>
      <c r="C131" s="110"/>
      <c r="D131" s="111"/>
      <c r="E131" s="110"/>
    </row>
    <row r="132" spans="1:5" x14ac:dyDescent="0.35">
      <c r="A132" s="99"/>
      <c r="B132" s="113"/>
      <c r="C132" s="110"/>
      <c r="D132" s="111"/>
      <c r="E132" s="110"/>
    </row>
    <row r="133" spans="1:5" x14ac:dyDescent="0.35">
      <c r="A133" s="99"/>
      <c r="B133" s="113" t="s">
        <v>161</v>
      </c>
      <c r="C133" s="110"/>
      <c r="D133" s="111"/>
      <c r="E133" s="110"/>
    </row>
    <row r="134" spans="1:5" x14ac:dyDescent="0.35">
      <c r="A134" s="99"/>
      <c r="B134" s="113" t="s">
        <v>162</v>
      </c>
      <c r="C134" s="110">
        <v>2</v>
      </c>
      <c r="D134" s="111"/>
      <c r="E134" s="110"/>
    </row>
    <row r="135" spans="1:5" x14ac:dyDescent="0.35">
      <c r="A135" s="99"/>
      <c r="B135" s="113" t="s">
        <v>163</v>
      </c>
      <c r="C135" s="110">
        <v>5</v>
      </c>
      <c r="D135" s="111"/>
      <c r="E135" s="110"/>
    </row>
    <row r="136" spans="1:5" x14ac:dyDescent="0.35">
      <c r="A136" s="99"/>
      <c r="B136" s="113" t="s">
        <v>164</v>
      </c>
      <c r="C136" s="110">
        <v>0.4</v>
      </c>
      <c r="D136" s="111"/>
      <c r="E136" s="110"/>
    </row>
    <row r="137" spans="1:5" x14ac:dyDescent="0.35">
      <c r="A137" s="99"/>
      <c r="B137" s="113"/>
      <c r="C137" s="110"/>
      <c r="D137" s="111"/>
      <c r="E137" s="110"/>
    </row>
    <row r="138" spans="1:5" x14ac:dyDescent="0.35">
      <c r="A138" s="99"/>
      <c r="B138" s="113" t="s">
        <v>165</v>
      </c>
      <c r="C138" s="110"/>
      <c r="D138" s="111"/>
      <c r="E138" s="110"/>
    </row>
    <row r="139" spans="1:5" x14ac:dyDescent="0.35">
      <c r="A139" s="99"/>
      <c r="B139" s="113" t="s">
        <v>166</v>
      </c>
      <c r="C139" s="110" t="s">
        <v>25</v>
      </c>
      <c r="D139" s="111">
        <v>2.2999999999999998</v>
      </c>
      <c r="E139" s="110"/>
    </row>
    <row r="140" spans="1:5" x14ac:dyDescent="0.35">
      <c r="A140" s="99"/>
      <c r="B140" s="113" t="s">
        <v>106</v>
      </c>
      <c r="C140" s="110" t="s">
        <v>25</v>
      </c>
      <c r="D140" s="111">
        <v>97.5</v>
      </c>
      <c r="E140" s="110"/>
    </row>
    <row r="141" spans="1:5" x14ac:dyDescent="0.35">
      <c r="A141" s="99"/>
      <c r="B141" s="113"/>
      <c r="C141" s="110"/>
      <c r="D141" s="111"/>
      <c r="E141" s="110"/>
    </row>
    <row r="142" spans="1:5" x14ac:dyDescent="0.35">
      <c r="A142" s="99"/>
      <c r="B142" s="113"/>
      <c r="C142" s="110"/>
      <c r="D142" s="111"/>
      <c r="E142" s="110"/>
    </row>
    <row r="143" spans="1:5" x14ac:dyDescent="0.35">
      <c r="A143" s="99"/>
      <c r="B143" s="113" t="s">
        <v>167</v>
      </c>
      <c r="C143" s="110"/>
      <c r="D143" s="111"/>
      <c r="E143" s="110"/>
    </row>
    <row r="144" spans="1:5" x14ac:dyDescent="0.35">
      <c r="A144" s="99"/>
      <c r="B144" s="113" t="s">
        <v>109</v>
      </c>
      <c r="C144" s="110"/>
      <c r="D144" s="111">
        <v>50</v>
      </c>
      <c r="E144" s="110"/>
    </row>
    <row r="145" spans="1:5" x14ac:dyDescent="0.35">
      <c r="A145" s="99"/>
      <c r="B145" s="113" t="s">
        <v>168</v>
      </c>
      <c r="C145" s="110"/>
      <c r="D145" s="111">
        <v>41</v>
      </c>
      <c r="E145" s="110"/>
    </row>
    <row r="146" spans="1:5" x14ac:dyDescent="0.35">
      <c r="A146" s="99"/>
      <c r="B146" s="113" t="s">
        <v>169</v>
      </c>
      <c r="C146" s="110"/>
      <c r="D146" s="111">
        <v>70</v>
      </c>
      <c r="E146" s="110"/>
    </row>
    <row r="147" spans="1:5" x14ac:dyDescent="0.35">
      <c r="A147" s="99"/>
      <c r="B147" s="113" t="s">
        <v>170</v>
      </c>
      <c r="C147" s="110"/>
      <c r="D147" s="111">
        <v>4.5</v>
      </c>
      <c r="E147" s="110"/>
    </row>
    <row r="148" spans="1:5" x14ac:dyDescent="0.35">
      <c r="A148" s="99"/>
      <c r="B148" s="113" t="s">
        <v>171</v>
      </c>
      <c r="C148" s="110"/>
      <c r="D148" s="111">
        <v>1.9</v>
      </c>
      <c r="E148" s="110"/>
    </row>
    <row r="149" spans="1:5" x14ac:dyDescent="0.35">
      <c r="A149" s="99"/>
      <c r="B149" s="113" t="s">
        <v>172</v>
      </c>
      <c r="C149" s="110"/>
      <c r="D149" s="111">
        <v>5</v>
      </c>
      <c r="E149" s="110"/>
    </row>
    <row r="150" spans="1:5" x14ac:dyDescent="0.35">
      <c r="A150" s="99"/>
      <c r="B150" s="113" t="s">
        <v>173</v>
      </c>
      <c r="C150" s="110"/>
      <c r="D150" s="111">
        <v>9</v>
      </c>
      <c r="E150" s="110"/>
    </row>
    <row r="151" spans="1:5" x14ac:dyDescent="0.35">
      <c r="A151" s="99"/>
      <c r="B151" s="113" t="s">
        <v>171</v>
      </c>
      <c r="C151" s="110"/>
      <c r="D151" s="111">
        <v>0.3</v>
      </c>
      <c r="E151" s="110"/>
    </row>
    <row r="152" spans="1:5" x14ac:dyDescent="0.35">
      <c r="A152" s="99"/>
      <c r="B152" s="113" t="s">
        <v>174</v>
      </c>
      <c r="C152" s="110"/>
      <c r="D152" s="111">
        <v>185</v>
      </c>
      <c r="E152" s="110"/>
    </row>
    <row r="153" spans="1:5" x14ac:dyDescent="0.35">
      <c r="A153" s="99" t="str">
        <f t="shared" ref="A153:A154" si="2">B153&amp;" ["&amp;C153&amp;"]"</f>
        <v>accès équipement (15500€/an) []</v>
      </c>
      <c r="B153" s="113" t="s">
        <v>175</v>
      </c>
      <c r="C153" s="110"/>
      <c r="D153" s="111">
        <v>750</v>
      </c>
      <c r="E153" s="110"/>
    </row>
    <row r="154" spans="1:5" x14ac:dyDescent="0.35">
      <c r="A154" s="99" t="str">
        <f t="shared" si="2"/>
        <v xml:space="preserve"> []</v>
      </c>
      <c r="B154" s="113"/>
      <c r="C154" s="110"/>
      <c r="D154" s="111"/>
      <c r="E154" s="110"/>
    </row>
    <row r="155" spans="1:5" x14ac:dyDescent="0.35">
      <c r="B155" s="113"/>
      <c r="C155" s="110"/>
      <c r="D155" s="111"/>
      <c r="E155" s="110"/>
    </row>
    <row r="156" spans="1:5" x14ac:dyDescent="0.35">
      <c r="B156" s="113"/>
      <c r="C156" s="110"/>
      <c r="D156" s="111"/>
      <c r="E156" s="110"/>
    </row>
    <row r="157" spans="1:5" x14ac:dyDescent="0.35">
      <c r="B157" s="113"/>
      <c r="C157" s="110"/>
      <c r="D157" s="111"/>
      <c r="E157" s="110"/>
    </row>
    <row r="158" spans="1:5" x14ac:dyDescent="0.35">
      <c r="B158" s="113" t="s">
        <v>79</v>
      </c>
      <c r="C158" s="110"/>
      <c r="D158" s="111"/>
      <c r="E158" s="110"/>
    </row>
    <row r="159" spans="1:5" x14ac:dyDescent="0.35">
      <c r="B159" s="113" t="s">
        <v>80</v>
      </c>
      <c r="C159" s="110" t="s">
        <v>25</v>
      </c>
      <c r="D159" s="111">
        <v>185</v>
      </c>
      <c r="E159" s="110"/>
    </row>
    <row r="160" spans="1:5" x14ac:dyDescent="0.35">
      <c r="B160" s="113"/>
      <c r="C160" s="110"/>
      <c r="D160" s="111"/>
      <c r="E160" s="110"/>
    </row>
    <row r="161" spans="2:5" x14ac:dyDescent="0.35">
      <c r="B161" s="113" t="s">
        <v>81</v>
      </c>
      <c r="C161" s="110"/>
      <c r="D161" s="111"/>
      <c r="E161" s="110"/>
    </row>
    <row r="162" spans="2:5" x14ac:dyDescent="0.35">
      <c r="B162" s="113" t="s">
        <v>82</v>
      </c>
      <c r="C162" s="110" t="s">
        <v>83</v>
      </c>
      <c r="D162" s="111">
        <v>255.43</v>
      </c>
      <c r="E162" s="110">
        <v>4707516001</v>
      </c>
    </row>
    <row r="163" spans="2:5" x14ac:dyDescent="0.35">
      <c r="B163" s="113" t="s">
        <v>84</v>
      </c>
      <c r="C163" s="110" t="s">
        <v>85</v>
      </c>
      <c r="D163" s="111">
        <v>98.965000000000003</v>
      </c>
      <c r="E163" s="110">
        <v>10711454001</v>
      </c>
    </row>
    <row r="164" spans="2:5" x14ac:dyDescent="0.35">
      <c r="B164" s="113" t="s">
        <v>86</v>
      </c>
      <c r="C164" s="110" t="s">
        <v>25</v>
      </c>
      <c r="D164" s="111">
        <v>313</v>
      </c>
      <c r="E164" s="110"/>
    </row>
    <row r="165" spans="2:5" x14ac:dyDescent="0.35">
      <c r="B165" s="113"/>
      <c r="C165" s="110"/>
      <c r="D165" s="111"/>
      <c r="E165" s="110"/>
    </row>
    <row r="166" spans="2:5" x14ac:dyDescent="0.35">
      <c r="B166" s="113"/>
      <c r="C166" s="110"/>
      <c r="D166" s="111"/>
      <c r="E166" s="110"/>
    </row>
    <row r="167" spans="2:5" x14ac:dyDescent="0.35">
      <c r="B167" s="113" t="s">
        <v>87</v>
      </c>
      <c r="C167" s="110"/>
      <c r="D167" s="111"/>
      <c r="E167" s="110"/>
    </row>
    <row r="168" spans="2:5" x14ac:dyDescent="0.35">
      <c r="B168" s="113" t="s">
        <v>88</v>
      </c>
      <c r="C168" s="110" t="s">
        <v>89</v>
      </c>
      <c r="D168" s="111">
        <v>870</v>
      </c>
      <c r="E168" s="110" t="s">
        <v>90</v>
      </c>
    </row>
    <row r="169" spans="2:5" x14ac:dyDescent="0.35">
      <c r="B169" s="113" t="s">
        <v>91</v>
      </c>
      <c r="C169" s="110" t="s">
        <v>92</v>
      </c>
      <c r="D169" s="111">
        <v>1.5</v>
      </c>
      <c r="E169" s="110"/>
    </row>
    <row r="170" spans="2:5" x14ac:dyDescent="0.35">
      <c r="B170" s="113" t="s">
        <v>93</v>
      </c>
      <c r="C170" s="110" t="s">
        <v>92</v>
      </c>
      <c r="D170" s="111"/>
      <c r="E170" s="110"/>
    </row>
    <row r="171" spans="2:5" x14ac:dyDescent="0.35">
      <c r="B171" s="113" t="s">
        <v>94</v>
      </c>
      <c r="C171" s="110" t="s">
        <v>25</v>
      </c>
      <c r="D171" s="111">
        <v>184</v>
      </c>
      <c r="E171" s="110"/>
    </row>
    <row r="172" spans="2:5" x14ac:dyDescent="0.35">
      <c r="B172" s="113" t="s">
        <v>95</v>
      </c>
      <c r="C172" s="110"/>
      <c r="D172" s="111">
        <v>20</v>
      </c>
      <c r="E172" s="110"/>
    </row>
    <row r="173" spans="2:5" x14ac:dyDescent="0.35">
      <c r="B173" s="113"/>
      <c r="C173" s="110"/>
      <c r="D173" s="111"/>
      <c r="E173" s="110"/>
    </row>
    <row r="174" spans="2:5" x14ac:dyDescent="0.35">
      <c r="B174" s="113"/>
      <c r="C174" s="110"/>
      <c r="D174" s="111"/>
      <c r="E174" s="110"/>
    </row>
    <row r="175" spans="2:5" x14ac:dyDescent="0.35">
      <c r="B175" s="113" t="s">
        <v>79</v>
      </c>
      <c r="C175" s="110"/>
      <c r="D175" s="111"/>
      <c r="E175" s="110"/>
    </row>
    <row r="176" spans="2:5" x14ac:dyDescent="0.35">
      <c r="B176" s="113" t="s">
        <v>96</v>
      </c>
      <c r="C176" s="110" t="s">
        <v>25</v>
      </c>
      <c r="D176" s="111">
        <v>289</v>
      </c>
      <c r="E176" s="110" t="s">
        <v>97</v>
      </c>
    </row>
    <row r="177" spans="2:5" ht="15.5" customHeight="1" x14ac:dyDescent="0.35">
      <c r="B177" s="113" t="s">
        <v>98</v>
      </c>
      <c r="C177" s="110" t="s">
        <v>25</v>
      </c>
      <c r="D177" s="111">
        <v>229.5</v>
      </c>
      <c r="E177" s="110" t="s">
        <v>99</v>
      </c>
    </row>
    <row r="178" spans="2:5" x14ac:dyDescent="0.35">
      <c r="B178" s="113" t="s">
        <v>100</v>
      </c>
      <c r="C178" s="110" t="s">
        <v>25</v>
      </c>
      <c r="D178" s="111">
        <v>161</v>
      </c>
      <c r="E178" s="110" t="s">
        <v>101</v>
      </c>
    </row>
    <row r="179" spans="2:5" x14ac:dyDescent="0.35">
      <c r="B179" s="113" t="s">
        <v>102</v>
      </c>
      <c r="C179" s="110" t="s">
        <v>25</v>
      </c>
      <c r="D179" s="111">
        <v>10.8</v>
      </c>
      <c r="E179" s="110" t="s">
        <v>103</v>
      </c>
    </row>
    <row r="180" spans="2:5" x14ac:dyDescent="0.35">
      <c r="B180" s="113"/>
      <c r="C180" s="110"/>
      <c r="D180" s="111"/>
      <c r="E180" s="110"/>
    </row>
    <row r="181" spans="2:5" x14ac:dyDescent="0.35">
      <c r="B181" s="113"/>
      <c r="C181" s="110"/>
      <c r="D181" s="111"/>
      <c r="E181" s="110"/>
    </row>
    <row r="182" spans="2:5" x14ac:dyDescent="0.35">
      <c r="B182" s="113"/>
      <c r="C182" s="110"/>
      <c r="D182" s="111"/>
      <c r="E182" s="110"/>
    </row>
    <row r="183" spans="2:5" x14ac:dyDescent="0.35">
      <c r="B183" s="113"/>
      <c r="C183" s="110"/>
      <c r="D183" s="111"/>
      <c r="E183" s="110"/>
    </row>
    <row r="184" spans="2:5" x14ac:dyDescent="0.35">
      <c r="B184" s="113"/>
      <c r="C184" s="110"/>
      <c r="D184" s="111"/>
      <c r="E184" s="110"/>
    </row>
    <row r="185" spans="2:5" x14ac:dyDescent="0.35">
      <c r="B185" s="113"/>
      <c r="C185" s="110"/>
      <c r="D185" s="111"/>
      <c r="E185" s="110"/>
    </row>
    <row r="186" spans="2:5" x14ac:dyDescent="0.35">
      <c r="B186" s="113"/>
      <c r="C186" s="110"/>
      <c r="D186" s="111"/>
      <c r="E186" s="110"/>
    </row>
    <row r="187" spans="2:5" x14ac:dyDescent="0.35">
      <c r="B187" s="113"/>
      <c r="C187" s="110"/>
      <c r="D187" s="111"/>
      <c r="E187" s="110"/>
    </row>
    <row r="188" spans="2:5" x14ac:dyDescent="0.35">
      <c r="B188" s="113"/>
      <c r="C188" s="110"/>
      <c r="D188" s="111"/>
      <c r="E188" s="110"/>
    </row>
    <row r="189" spans="2:5" x14ac:dyDescent="0.35">
      <c r="B189" s="113"/>
      <c r="C189" s="110"/>
      <c r="D189" s="111"/>
      <c r="E189" s="110"/>
    </row>
    <row r="190" spans="2:5" x14ac:dyDescent="0.35">
      <c r="B190" s="113"/>
      <c r="C190" s="110"/>
      <c r="D190" s="111"/>
      <c r="E190" s="110"/>
    </row>
    <row r="191" spans="2:5" x14ac:dyDescent="0.35">
      <c r="B191" s="117"/>
      <c r="C191" s="110"/>
      <c r="D191" s="118"/>
      <c r="E191" s="110"/>
    </row>
    <row r="192" spans="2:5" x14ac:dyDescent="0.35">
      <c r="B192" s="100"/>
      <c r="C192" s="101"/>
      <c r="D192" s="102"/>
      <c r="E192" s="101"/>
    </row>
    <row r="193" spans="2:5" x14ac:dyDescent="0.35">
      <c r="B193" s="100"/>
      <c r="C193" s="101"/>
      <c r="D193" s="102"/>
      <c r="E193" s="101"/>
    </row>
    <row r="194" spans="2:5" x14ac:dyDescent="0.35">
      <c r="B194" s="100"/>
      <c r="C194" s="101"/>
      <c r="D194" s="102"/>
      <c r="E194" s="101"/>
    </row>
    <row r="195" spans="2:5" x14ac:dyDescent="0.35">
      <c r="B195" s="100"/>
      <c r="C195" s="101"/>
      <c r="D195" s="102"/>
      <c r="E195" s="101"/>
    </row>
    <row r="196" spans="2:5" x14ac:dyDescent="0.35">
      <c r="B196" s="100"/>
      <c r="C196" s="101"/>
      <c r="D196" s="102"/>
      <c r="E196" s="101"/>
    </row>
    <row r="197" spans="2:5" x14ac:dyDescent="0.35">
      <c r="B197" s="100"/>
      <c r="C197" s="101"/>
      <c r="D197" s="102"/>
      <c r="E197" s="101"/>
    </row>
    <row r="198" spans="2:5" x14ac:dyDescent="0.35">
      <c r="B198" s="100"/>
      <c r="C198" s="101"/>
      <c r="D198" s="102"/>
      <c r="E198" s="101"/>
    </row>
    <row r="199" spans="2:5" x14ac:dyDescent="0.35">
      <c r="B199" s="100"/>
      <c r="C199" s="101"/>
      <c r="D199" s="102"/>
      <c r="E199" s="101"/>
    </row>
  </sheetData>
  <conditionalFormatting sqref="B3 A5:D6 C7:C42 E5">
    <cfRule type="expression" dxfId="17" priority="18">
      <formula>CELL("protege",A3)=0</formula>
    </cfRule>
  </conditionalFormatting>
  <conditionalFormatting sqref="A7:A154">
    <cfRule type="expression" dxfId="16" priority="17">
      <formula>CELL("protege",A7)=0</formula>
    </cfRule>
  </conditionalFormatting>
  <conditionalFormatting sqref="B43:D89 B7:B42 D7:D42">
    <cfRule type="expression" dxfId="15" priority="16">
      <formula>CELL("protege",B7)=0</formula>
    </cfRule>
  </conditionalFormatting>
  <conditionalFormatting sqref="B1:B2">
    <cfRule type="expression" dxfId="14" priority="15">
      <formula>CELL("protege",B1)=0</formula>
    </cfRule>
  </conditionalFormatting>
  <conditionalFormatting sqref="B192:D199">
    <cfRule type="expression" dxfId="13" priority="14">
      <formula>CELL("protege",B192)=0</formula>
    </cfRule>
  </conditionalFormatting>
  <conditionalFormatting sqref="E6:E42">
    <cfRule type="expression" dxfId="12" priority="13">
      <formula>CELL("protege",E6)=0</formula>
    </cfRule>
  </conditionalFormatting>
  <conditionalFormatting sqref="E43:E89">
    <cfRule type="expression" dxfId="11" priority="12">
      <formula>CELL("protege",E43)=0</formula>
    </cfRule>
  </conditionalFormatting>
  <conditionalFormatting sqref="E192:E199">
    <cfRule type="expression" dxfId="10" priority="11">
      <formula>CELL("protege",E192)=0</formula>
    </cfRule>
  </conditionalFormatting>
  <conditionalFormatting sqref="E170:E191">
    <cfRule type="expression" dxfId="9" priority="3">
      <formula>CELL("protege",E170)=0</formula>
    </cfRule>
  </conditionalFormatting>
  <conditionalFormatting sqref="B90:D115 C116:D154">
    <cfRule type="expression" dxfId="8" priority="10">
      <formula>CELL("protege",B90)=0</formula>
    </cfRule>
  </conditionalFormatting>
  <conditionalFormatting sqref="C155:D166">
    <cfRule type="expression" dxfId="7" priority="9">
      <formula>CELL("protege",C155)=0</formula>
    </cfRule>
  </conditionalFormatting>
  <conditionalFormatting sqref="C167:D169">
    <cfRule type="expression" dxfId="6" priority="8">
      <formula>CELL("protege",C167)=0</formula>
    </cfRule>
  </conditionalFormatting>
  <conditionalFormatting sqref="B184:D191 C170:D183">
    <cfRule type="expression" dxfId="5" priority="7">
      <formula>CELL("protege",B170)=0</formula>
    </cfRule>
  </conditionalFormatting>
  <conditionalFormatting sqref="E90:E154">
    <cfRule type="expression" dxfId="4" priority="6">
      <formula>CELL("protege",E90)=0</formula>
    </cfRule>
  </conditionalFormatting>
  <conditionalFormatting sqref="E155:E166">
    <cfRule type="expression" dxfId="3" priority="5">
      <formula>CELL("protege",E155)=0</formula>
    </cfRule>
  </conditionalFormatting>
  <conditionalFormatting sqref="E167:E169">
    <cfRule type="expression" dxfId="2" priority="4">
      <formula>CELL("protege",E167)=0</formula>
    </cfRule>
  </conditionalFormatting>
  <conditionalFormatting sqref="B155:B183">
    <cfRule type="expression" dxfId="1" priority="2">
      <formula>CELL("protege",B155)=0</formula>
    </cfRule>
  </conditionalFormatting>
  <conditionalFormatting sqref="B116:B154">
    <cfRule type="expression" dxfId="0" priority="1">
      <formula>CELL("protege",B116)=0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67648-C2A9-41E1-87C1-EC7BF322D08C}">
  <sheetPr codeName="Feuil19">
    <tabColor theme="5" tint="0.39997558519241921"/>
  </sheetPr>
  <dimension ref="A1:K60"/>
  <sheetViews>
    <sheetView showGridLines="0" tabSelected="1" zoomScaleNormal="100" workbookViewId="0">
      <selection activeCell="A4" sqref="A4"/>
    </sheetView>
  </sheetViews>
  <sheetFormatPr baseColWidth="10" defaultColWidth="11.453125" defaultRowHeight="14.5" outlineLevelRow="1" x14ac:dyDescent="0.35"/>
  <cols>
    <col min="1" max="1" width="46.54296875" style="2" customWidth="1"/>
    <col min="2" max="2" width="29.81640625" style="2" customWidth="1"/>
    <col min="3" max="3" width="29.81640625" style="3" customWidth="1"/>
    <col min="4" max="5" width="29.81640625" style="2" customWidth="1"/>
    <col min="6" max="6" width="22.54296875" style="2" customWidth="1"/>
    <col min="7" max="9" width="20.54296875" style="2" customWidth="1"/>
    <col min="10" max="16384" width="11.453125" style="2"/>
  </cols>
  <sheetData>
    <row r="1" spans="1:11" ht="21" x14ac:dyDescent="0.5">
      <c r="A1" s="1" t="s">
        <v>0</v>
      </c>
    </row>
    <row r="2" spans="1:11" ht="27.75" customHeight="1" x14ac:dyDescent="0.35">
      <c r="A2" s="12" t="s">
        <v>2</v>
      </c>
      <c r="B2" s="13"/>
      <c r="C2" s="14"/>
      <c r="D2" s="13"/>
      <c r="E2" s="15">
        <f>SUM($E$4:$E$23)</f>
        <v>0</v>
      </c>
      <c r="F2" s="4"/>
      <c r="G2" s="4"/>
      <c r="H2" s="4"/>
      <c r="I2" s="4"/>
      <c r="J2" s="5"/>
      <c r="K2" s="5"/>
    </row>
    <row r="3" spans="1:11" s="17" customFormat="1" ht="20.25" customHeight="1" outlineLevel="1" x14ac:dyDescent="0.35">
      <c r="A3" s="16" t="s">
        <v>3</v>
      </c>
      <c r="C3" s="18" t="s">
        <v>4</v>
      </c>
      <c r="D3" s="16" t="s">
        <v>5</v>
      </c>
      <c r="E3" s="19" t="s">
        <v>1</v>
      </c>
      <c r="F3" s="20"/>
      <c r="G3" s="20"/>
      <c r="H3" s="20"/>
      <c r="I3" s="20"/>
      <c r="J3" s="21"/>
      <c r="K3" s="21"/>
    </row>
    <row r="4" spans="1:11" ht="16.5" customHeight="1" outlineLevel="1" x14ac:dyDescent="0.35">
      <c r="A4" s="22" t="s">
        <v>6</v>
      </c>
      <c r="B4" s="23"/>
      <c r="C4" s="8"/>
      <c r="D4" s="24">
        <f t="shared" ref="D4:D23" si="0">IFERROR(VLOOKUP(A4,Table_consommables,4,FALSE),0)</f>
        <v>50</v>
      </c>
      <c r="E4" s="25">
        <f>D4*C4</f>
        <v>0</v>
      </c>
      <c r="F4" s="7"/>
      <c r="G4" s="7"/>
      <c r="H4" s="7"/>
      <c r="I4" s="7"/>
      <c r="J4" s="5"/>
      <c r="K4" s="5"/>
    </row>
    <row r="5" spans="1:11" ht="16.5" customHeight="1" outlineLevel="1" x14ac:dyDescent="0.35">
      <c r="A5" s="26"/>
      <c r="B5" s="27"/>
      <c r="C5" s="9"/>
      <c r="D5" s="24">
        <f t="shared" si="0"/>
        <v>0</v>
      </c>
      <c r="E5" s="28">
        <f t="shared" ref="E5:E23" si="1">D5*C5</f>
        <v>0</v>
      </c>
      <c r="F5" s="7"/>
      <c r="G5" s="7"/>
      <c r="H5" s="7"/>
      <c r="I5" s="7"/>
      <c r="J5" s="5"/>
      <c r="K5" s="5"/>
    </row>
    <row r="6" spans="1:11" ht="16.5" customHeight="1" outlineLevel="1" x14ac:dyDescent="0.35">
      <c r="A6" s="26"/>
      <c r="B6" s="27"/>
      <c r="C6" s="9"/>
      <c r="D6" s="29">
        <f t="shared" si="0"/>
        <v>0</v>
      </c>
      <c r="E6" s="28">
        <f t="shared" si="1"/>
        <v>0</v>
      </c>
      <c r="F6" s="7"/>
      <c r="G6" s="7"/>
      <c r="H6" s="7"/>
      <c r="I6" s="7"/>
      <c r="J6" s="5"/>
      <c r="K6" s="5"/>
    </row>
    <row r="7" spans="1:11" ht="16.5" customHeight="1" outlineLevel="1" x14ac:dyDescent="0.35">
      <c r="A7" s="26"/>
      <c r="B7" s="27"/>
      <c r="C7" s="9"/>
      <c r="D7" s="29">
        <f t="shared" si="0"/>
        <v>0</v>
      </c>
      <c r="E7" s="28">
        <f t="shared" si="1"/>
        <v>0</v>
      </c>
      <c r="F7" s="7"/>
      <c r="G7" s="7"/>
      <c r="H7" s="7"/>
      <c r="I7" s="7"/>
      <c r="J7" s="5"/>
      <c r="K7" s="5"/>
    </row>
    <row r="8" spans="1:11" ht="16.5" customHeight="1" outlineLevel="1" x14ac:dyDescent="0.35">
      <c r="A8" s="26"/>
      <c r="B8" s="27"/>
      <c r="C8" s="9"/>
      <c r="D8" s="29">
        <f t="shared" si="0"/>
        <v>0</v>
      </c>
      <c r="E8" s="28">
        <f t="shared" si="1"/>
        <v>0</v>
      </c>
      <c r="F8" s="7"/>
      <c r="G8" s="7"/>
      <c r="H8" s="7"/>
      <c r="I8" s="7"/>
      <c r="J8" s="5"/>
      <c r="K8" s="5"/>
    </row>
    <row r="9" spans="1:11" ht="16.5" customHeight="1" outlineLevel="1" x14ac:dyDescent="0.35">
      <c r="A9" s="26"/>
      <c r="B9" s="27"/>
      <c r="C9" s="9"/>
      <c r="D9" s="29">
        <f t="shared" si="0"/>
        <v>0</v>
      </c>
      <c r="E9" s="28">
        <f t="shared" si="1"/>
        <v>0</v>
      </c>
      <c r="F9" s="7"/>
      <c r="G9" s="7"/>
      <c r="H9" s="7"/>
      <c r="I9" s="7"/>
      <c r="J9" s="5"/>
      <c r="K9" s="5"/>
    </row>
    <row r="10" spans="1:11" ht="16.5" customHeight="1" outlineLevel="1" x14ac:dyDescent="0.35">
      <c r="A10" s="26"/>
      <c r="B10" s="27"/>
      <c r="C10" s="9"/>
      <c r="D10" s="29">
        <f t="shared" si="0"/>
        <v>0</v>
      </c>
      <c r="E10" s="28">
        <f t="shared" si="1"/>
        <v>0</v>
      </c>
      <c r="F10" s="7"/>
      <c r="G10" s="7"/>
      <c r="H10" s="7"/>
      <c r="I10" s="7"/>
      <c r="J10" s="5"/>
      <c r="K10" s="5"/>
    </row>
    <row r="11" spans="1:11" ht="16.5" customHeight="1" outlineLevel="1" x14ac:dyDescent="0.35">
      <c r="A11" s="26"/>
      <c r="B11" s="27"/>
      <c r="C11" s="9"/>
      <c r="D11" s="29">
        <f t="shared" si="0"/>
        <v>0</v>
      </c>
      <c r="E11" s="28">
        <f t="shared" si="1"/>
        <v>0</v>
      </c>
      <c r="F11" s="7"/>
      <c r="G11" s="7"/>
      <c r="H11" s="7"/>
      <c r="I11" s="7"/>
      <c r="J11" s="5"/>
      <c r="K11" s="5"/>
    </row>
    <row r="12" spans="1:11" ht="16.5" customHeight="1" outlineLevel="1" x14ac:dyDescent="0.35">
      <c r="A12" s="26"/>
      <c r="B12" s="27"/>
      <c r="C12" s="9"/>
      <c r="D12" s="29">
        <f t="shared" si="0"/>
        <v>0</v>
      </c>
      <c r="E12" s="28">
        <f t="shared" si="1"/>
        <v>0</v>
      </c>
      <c r="F12" s="7"/>
      <c r="G12" s="7"/>
      <c r="H12" s="7"/>
      <c r="I12" s="7"/>
      <c r="J12" s="5"/>
      <c r="K12" s="5"/>
    </row>
    <row r="13" spans="1:11" ht="16.5" customHeight="1" outlineLevel="1" x14ac:dyDescent="0.35">
      <c r="A13" s="26"/>
      <c r="B13" s="27"/>
      <c r="C13" s="9"/>
      <c r="D13" s="29">
        <f t="shared" si="0"/>
        <v>0</v>
      </c>
      <c r="E13" s="28">
        <f t="shared" si="1"/>
        <v>0</v>
      </c>
      <c r="F13" s="7"/>
      <c r="G13" s="7"/>
      <c r="H13" s="7"/>
      <c r="I13" s="7"/>
      <c r="J13" s="5"/>
      <c r="K13" s="5"/>
    </row>
    <row r="14" spans="1:11" ht="16.5" customHeight="1" outlineLevel="1" x14ac:dyDescent="0.35">
      <c r="A14" s="26"/>
      <c r="B14" s="27"/>
      <c r="C14" s="9"/>
      <c r="D14" s="29">
        <f t="shared" si="0"/>
        <v>0</v>
      </c>
      <c r="E14" s="28">
        <f t="shared" si="1"/>
        <v>0</v>
      </c>
      <c r="F14" s="7"/>
      <c r="G14" s="7"/>
      <c r="H14" s="7"/>
      <c r="I14" s="7"/>
      <c r="J14" s="5"/>
      <c r="K14" s="5"/>
    </row>
    <row r="15" spans="1:11" ht="16.5" customHeight="1" outlineLevel="1" x14ac:dyDescent="0.35">
      <c r="A15" s="26"/>
      <c r="B15" s="27"/>
      <c r="C15" s="9"/>
      <c r="D15" s="29">
        <f t="shared" si="0"/>
        <v>0</v>
      </c>
      <c r="E15" s="28">
        <f t="shared" si="1"/>
        <v>0</v>
      </c>
      <c r="F15" s="7"/>
      <c r="G15" s="7"/>
      <c r="H15" s="7"/>
      <c r="I15" s="7"/>
      <c r="J15" s="5"/>
      <c r="K15" s="5"/>
    </row>
    <row r="16" spans="1:11" ht="16.5" customHeight="1" outlineLevel="1" x14ac:dyDescent="0.35">
      <c r="A16" s="26"/>
      <c r="B16" s="27"/>
      <c r="C16" s="9"/>
      <c r="D16" s="29">
        <f t="shared" si="0"/>
        <v>0</v>
      </c>
      <c r="E16" s="28">
        <f t="shared" si="1"/>
        <v>0</v>
      </c>
      <c r="F16" s="7"/>
      <c r="G16" s="7"/>
      <c r="H16" s="7"/>
      <c r="I16" s="7"/>
      <c r="J16" s="5"/>
      <c r="K16" s="5"/>
    </row>
    <row r="17" spans="1:11" ht="16.5" customHeight="1" outlineLevel="1" x14ac:dyDescent="0.35">
      <c r="A17" s="26"/>
      <c r="B17" s="27"/>
      <c r="C17" s="9"/>
      <c r="D17" s="29">
        <f t="shared" si="0"/>
        <v>0</v>
      </c>
      <c r="E17" s="28">
        <f t="shared" si="1"/>
        <v>0</v>
      </c>
      <c r="F17" s="7"/>
      <c r="G17" s="7"/>
      <c r="H17" s="7"/>
      <c r="I17" s="7"/>
      <c r="J17" s="5"/>
      <c r="K17" s="5"/>
    </row>
    <row r="18" spans="1:11" ht="16.5" customHeight="1" outlineLevel="1" x14ac:dyDescent="0.35">
      <c r="A18" s="26"/>
      <c r="B18" s="27"/>
      <c r="C18" s="9"/>
      <c r="D18" s="29">
        <f t="shared" si="0"/>
        <v>0</v>
      </c>
      <c r="E18" s="28">
        <f t="shared" si="1"/>
        <v>0</v>
      </c>
      <c r="F18" s="7"/>
      <c r="G18" s="7"/>
      <c r="H18" s="7"/>
      <c r="I18" s="7"/>
      <c r="J18" s="5"/>
      <c r="K18" s="5"/>
    </row>
    <row r="19" spans="1:11" ht="16.5" customHeight="1" outlineLevel="1" x14ac:dyDescent="0.35">
      <c r="A19" s="26"/>
      <c r="B19" s="27"/>
      <c r="C19" s="9"/>
      <c r="D19" s="29">
        <f t="shared" si="0"/>
        <v>0</v>
      </c>
      <c r="E19" s="28">
        <f t="shared" si="1"/>
        <v>0</v>
      </c>
      <c r="F19" s="7"/>
      <c r="G19" s="7"/>
      <c r="H19" s="7"/>
      <c r="I19" s="7"/>
      <c r="J19" s="5"/>
      <c r="K19" s="5"/>
    </row>
    <row r="20" spans="1:11" ht="16.5" customHeight="1" outlineLevel="1" x14ac:dyDescent="0.35">
      <c r="A20" s="26"/>
      <c r="B20" s="27"/>
      <c r="C20" s="9"/>
      <c r="D20" s="29">
        <f t="shared" si="0"/>
        <v>0</v>
      </c>
      <c r="E20" s="28">
        <f t="shared" si="1"/>
        <v>0</v>
      </c>
      <c r="F20" s="7"/>
      <c r="G20" s="7"/>
      <c r="H20" s="7"/>
      <c r="I20" s="7"/>
      <c r="J20" s="5"/>
      <c r="K20" s="5"/>
    </row>
    <row r="21" spans="1:11" ht="16.5" customHeight="1" outlineLevel="1" x14ac:dyDescent="0.35">
      <c r="A21" s="26"/>
      <c r="B21" s="27"/>
      <c r="C21" s="9"/>
      <c r="D21" s="29">
        <f t="shared" si="0"/>
        <v>0</v>
      </c>
      <c r="E21" s="28">
        <f t="shared" si="1"/>
        <v>0</v>
      </c>
      <c r="F21" s="7"/>
      <c r="G21" s="7"/>
      <c r="H21" s="7"/>
      <c r="I21" s="7"/>
      <c r="J21" s="5"/>
      <c r="K21" s="5"/>
    </row>
    <row r="22" spans="1:11" ht="16.5" customHeight="1" outlineLevel="1" x14ac:dyDescent="0.35">
      <c r="A22" s="26"/>
      <c r="B22" s="27"/>
      <c r="C22" s="9"/>
      <c r="D22" s="29">
        <f t="shared" si="0"/>
        <v>0</v>
      </c>
      <c r="E22" s="28">
        <f t="shared" si="1"/>
        <v>0</v>
      </c>
      <c r="F22" s="7"/>
      <c r="G22" s="7"/>
      <c r="H22" s="7"/>
      <c r="I22" s="7"/>
      <c r="J22" s="5"/>
      <c r="K22" s="5"/>
    </row>
    <row r="23" spans="1:11" ht="16.5" customHeight="1" outlineLevel="1" x14ac:dyDescent="0.35">
      <c r="A23" s="30"/>
      <c r="B23" s="31"/>
      <c r="C23" s="10"/>
      <c r="D23" s="32">
        <f t="shared" si="0"/>
        <v>0</v>
      </c>
      <c r="E23" s="33">
        <f t="shared" si="1"/>
        <v>0</v>
      </c>
      <c r="F23" s="7"/>
      <c r="G23" s="7"/>
      <c r="H23" s="7"/>
      <c r="I23" s="7"/>
      <c r="J23" s="5"/>
      <c r="K23" s="5"/>
    </row>
    <row r="24" spans="1:11" ht="29.25" customHeight="1" x14ac:dyDescent="0.35">
      <c r="A24" s="6"/>
      <c r="B24" s="34"/>
      <c r="C24" s="34"/>
      <c r="D24" s="11"/>
      <c r="E24" s="35"/>
      <c r="F24" s="7"/>
      <c r="G24" s="7"/>
      <c r="H24" s="7"/>
      <c r="I24" s="7"/>
      <c r="J24" s="5"/>
      <c r="K24" s="5"/>
    </row>
    <row r="25" spans="1:11" ht="28.5" customHeight="1" x14ac:dyDescent="0.35">
      <c r="A25" s="36" t="s">
        <v>7</v>
      </c>
      <c r="B25" s="37"/>
      <c r="C25" s="38"/>
      <c r="D25" s="38"/>
      <c r="E25" s="39">
        <f>SUM(E26:E28)</f>
        <v>0</v>
      </c>
      <c r="F25" s="40"/>
      <c r="G25" s="41"/>
      <c r="H25" s="41"/>
      <c r="I25" s="42"/>
      <c r="J25" s="5"/>
      <c r="K25" s="5"/>
    </row>
    <row r="26" spans="1:11" ht="16.5" customHeight="1" x14ac:dyDescent="0.35">
      <c r="A26" s="43"/>
      <c r="B26" s="6"/>
      <c r="C26" s="11"/>
      <c r="D26" s="44" t="s">
        <v>8</v>
      </c>
      <c r="E26" s="45">
        <f>SUM($D$30:$D$49)</f>
        <v>0</v>
      </c>
      <c r="F26" s="46"/>
      <c r="G26" s="46"/>
      <c r="H26" s="46"/>
      <c r="I26" s="47"/>
      <c r="J26" s="5"/>
      <c r="K26" s="5"/>
    </row>
    <row r="27" spans="1:11" s="17" customFormat="1" ht="16.5" customHeight="1" x14ac:dyDescent="0.35">
      <c r="A27" s="48"/>
      <c r="B27" s="6"/>
      <c r="C27" s="11"/>
      <c r="D27" s="44" t="s">
        <v>9</v>
      </c>
      <c r="E27" s="45">
        <f>SUM($E$30:$E$49)</f>
        <v>0</v>
      </c>
      <c r="F27" s="46"/>
      <c r="G27" s="46"/>
      <c r="H27" s="46"/>
      <c r="I27" s="47"/>
      <c r="J27" s="21"/>
      <c r="K27" s="21"/>
    </row>
    <row r="28" spans="1:11" ht="16.5" customHeight="1" x14ac:dyDescent="0.35">
      <c r="A28" s="43"/>
      <c r="B28" s="6"/>
      <c r="C28" s="11"/>
      <c r="D28" s="49" t="s">
        <v>10</v>
      </c>
      <c r="E28" s="45">
        <f>SUM($F$30:$F$49)</f>
        <v>0</v>
      </c>
      <c r="F28" s="46"/>
      <c r="G28" s="46"/>
      <c r="H28" s="46"/>
      <c r="I28" s="47"/>
      <c r="J28" s="5"/>
      <c r="K28" s="5"/>
    </row>
    <row r="29" spans="1:11" ht="42" hidden="1" customHeight="1" outlineLevel="1" x14ac:dyDescent="0.35">
      <c r="A29" s="50" t="s">
        <v>11</v>
      </c>
      <c r="C29" s="51" t="s">
        <v>4</v>
      </c>
      <c r="D29" s="52" t="s">
        <v>12</v>
      </c>
      <c r="E29" s="50" t="s">
        <v>13</v>
      </c>
      <c r="F29" s="53" t="s">
        <v>14</v>
      </c>
      <c r="G29" s="53" t="s">
        <v>15</v>
      </c>
      <c r="H29" s="53" t="s">
        <v>16</v>
      </c>
      <c r="I29" s="54" t="s">
        <v>17</v>
      </c>
      <c r="J29" s="5"/>
      <c r="K29" s="5"/>
    </row>
    <row r="30" spans="1:11" ht="16.5" hidden="1" customHeight="1" outlineLevel="1" x14ac:dyDescent="0.35">
      <c r="A30" s="22"/>
      <c r="B30" s="23"/>
      <c r="C30" s="8"/>
      <c r="D30" s="55">
        <f t="shared" ref="D30:D49" si="2">IFERROR($C30*VLOOKUP($A30,Table_equipements,13,FALSE),0)</f>
        <v>0</v>
      </c>
      <c r="E30" s="55">
        <f t="shared" ref="E30:E49" si="3">IFERROR($C30*VLOOKUP($A30,Table_equipements,14,FALSE),0)</f>
        <v>0</v>
      </c>
      <c r="F30" s="55">
        <f t="shared" ref="F30:F49" si="4">IFERROR($C30*VLOOKUP($A30,Table_equipements,15,FALSE),0)</f>
        <v>0</v>
      </c>
      <c r="G30" s="55">
        <f t="shared" ref="G30:G49" si="5">IFERROR($C30*VLOOKUP($A30,Table_equipements,16,FALSE),0)</f>
        <v>0</v>
      </c>
      <c r="H30" s="55">
        <f t="shared" ref="H30:H49" si="6">IFERROR($C30*VLOOKUP($A30,Table_equipements,17,FALSE),0)</f>
        <v>0</v>
      </c>
      <c r="I30" s="56">
        <f t="shared" ref="I30:I49" si="7">IFERROR($C30*VLOOKUP($A30,Table_equipements,18,FALSE),0)</f>
        <v>0</v>
      </c>
      <c r="J30" s="5"/>
      <c r="K30" s="5"/>
    </row>
    <row r="31" spans="1:11" ht="16.5" hidden="1" customHeight="1" outlineLevel="1" x14ac:dyDescent="0.35">
      <c r="A31" s="26"/>
      <c r="B31" s="27"/>
      <c r="C31" s="9"/>
      <c r="D31" s="55">
        <f t="shared" si="2"/>
        <v>0</v>
      </c>
      <c r="E31" s="55">
        <f t="shared" si="3"/>
        <v>0</v>
      </c>
      <c r="F31" s="55">
        <f t="shared" si="4"/>
        <v>0</v>
      </c>
      <c r="G31" s="55">
        <f t="shared" si="5"/>
        <v>0</v>
      </c>
      <c r="H31" s="55">
        <f t="shared" si="6"/>
        <v>0</v>
      </c>
      <c r="I31" s="56">
        <f t="shared" si="7"/>
        <v>0</v>
      </c>
      <c r="J31" s="5"/>
      <c r="K31" s="5"/>
    </row>
    <row r="32" spans="1:11" ht="16.5" hidden="1" customHeight="1" outlineLevel="1" x14ac:dyDescent="0.35">
      <c r="A32" s="26"/>
      <c r="B32" s="27"/>
      <c r="C32" s="9"/>
      <c r="D32" s="55">
        <f t="shared" si="2"/>
        <v>0</v>
      </c>
      <c r="E32" s="55">
        <f t="shared" si="3"/>
        <v>0</v>
      </c>
      <c r="F32" s="55">
        <f t="shared" si="4"/>
        <v>0</v>
      </c>
      <c r="G32" s="55">
        <f t="shared" si="5"/>
        <v>0</v>
      </c>
      <c r="H32" s="55">
        <f t="shared" si="6"/>
        <v>0</v>
      </c>
      <c r="I32" s="56">
        <f t="shared" si="7"/>
        <v>0</v>
      </c>
      <c r="J32" s="5"/>
      <c r="K32" s="5"/>
    </row>
    <row r="33" spans="1:11" ht="16.5" hidden="1" customHeight="1" outlineLevel="1" x14ac:dyDescent="0.35">
      <c r="A33" s="26"/>
      <c r="B33" s="27"/>
      <c r="C33" s="9"/>
      <c r="D33" s="55">
        <f t="shared" si="2"/>
        <v>0</v>
      </c>
      <c r="E33" s="55">
        <f t="shared" si="3"/>
        <v>0</v>
      </c>
      <c r="F33" s="55">
        <f t="shared" si="4"/>
        <v>0</v>
      </c>
      <c r="G33" s="55">
        <f t="shared" si="5"/>
        <v>0</v>
      </c>
      <c r="H33" s="55">
        <f t="shared" si="6"/>
        <v>0</v>
      </c>
      <c r="I33" s="56">
        <f t="shared" si="7"/>
        <v>0</v>
      </c>
      <c r="J33" s="5"/>
      <c r="K33" s="5"/>
    </row>
    <row r="34" spans="1:11" ht="16.5" hidden="1" customHeight="1" outlineLevel="1" x14ac:dyDescent="0.35">
      <c r="A34" s="26"/>
      <c r="B34" s="27"/>
      <c r="C34" s="9"/>
      <c r="D34" s="55">
        <f t="shared" si="2"/>
        <v>0</v>
      </c>
      <c r="E34" s="55">
        <f t="shared" si="3"/>
        <v>0</v>
      </c>
      <c r="F34" s="55">
        <f t="shared" si="4"/>
        <v>0</v>
      </c>
      <c r="G34" s="55">
        <f t="shared" si="5"/>
        <v>0</v>
      </c>
      <c r="H34" s="55">
        <f t="shared" si="6"/>
        <v>0</v>
      </c>
      <c r="I34" s="56">
        <f t="shared" si="7"/>
        <v>0</v>
      </c>
      <c r="J34" s="5"/>
      <c r="K34" s="5"/>
    </row>
    <row r="35" spans="1:11" ht="16.5" hidden="1" customHeight="1" outlineLevel="1" x14ac:dyDescent="0.35">
      <c r="A35" s="26"/>
      <c r="B35" s="27"/>
      <c r="C35" s="9"/>
      <c r="D35" s="55">
        <f t="shared" si="2"/>
        <v>0</v>
      </c>
      <c r="E35" s="55">
        <f t="shared" si="3"/>
        <v>0</v>
      </c>
      <c r="F35" s="55">
        <f t="shared" si="4"/>
        <v>0</v>
      </c>
      <c r="G35" s="55">
        <f t="shared" si="5"/>
        <v>0</v>
      </c>
      <c r="H35" s="55">
        <f t="shared" si="6"/>
        <v>0</v>
      </c>
      <c r="I35" s="56">
        <f t="shared" si="7"/>
        <v>0</v>
      </c>
      <c r="J35" s="5"/>
      <c r="K35" s="5"/>
    </row>
    <row r="36" spans="1:11" ht="16.5" hidden="1" customHeight="1" outlineLevel="1" x14ac:dyDescent="0.35">
      <c r="A36" s="26"/>
      <c r="B36" s="27"/>
      <c r="C36" s="9"/>
      <c r="D36" s="55">
        <f t="shared" si="2"/>
        <v>0</v>
      </c>
      <c r="E36" s="55">
        <f t="shared" si="3"/>
        <v>0</v>
      </c>
      <c r="F36" s="55">
        <f t="shared" si="4"/>
        <v>0</v>
      </c>
      <c r="G36" s="55">
        <f t="shared" si="5"/>
        <v>0</v>
      </c>
      <c r="H36" s="55">
        <f t="shared" si="6"/>
        <v>0</v>
      </c>
      <c r="I36" s="56">
        <f t="shared" si="7"/>
        <v>0</v>
      </c>
      <c r="J36" s="5"/>
      <c r="K36" s="5"/>
    </row>
    <row r="37" spans="1:11" ht="16.5" hidden="1" customHeight="1" outlineLevel="1" x14ac:dyDescent="0.35">
      <c r="A37" s="26"/>
      <c r="B37" s="27"/>
      <c r="C37" s="9"/>
      <c r="D37" s="55">
        <f t="shared" si="2"/>
        <v>0</v>
      </c>
      <c r="E37" s="55">
        <f t="shared" si="3"/>
        <v>0</v>
      </c>
      <c r="F37" s="55">
        <f t="shared" si="4"/>
        <v>0</v>
      </c>
      <c r="G37" s="55">
        <f t="shared" si="5"/>
        <v>0</v>
      </c>
      <c r="H37" s="55">
        <f t="shared" si="6"/>
        <v>0</v>
      </c>
      <c r="I37" s="56">
        <f t="shared" si="7"/>
        <v>0</v>
      </c>
      <c r="J37" s="5"/>
      <c r="K37" s="5"/>
    </row>
    <row r="38" spans="1:11" ht="16.5" hidden="1" customHeight="1" outlineLevel="1" x14ac:dyDescent="0.35">
      <c r="A38" s="26"/>
      <c r="B38" s="27"/>
      <c r="C38" s="9"/>
      <c r="D38" s="55">
        <f t="shared" si="2"/>
        <v>0</v>
      </c>
      <c r="E38" s="55">
        <f t="shared" si="3"/>
        <v>0</v>
      </c>
      <c r="F38" s="55">
        <f t="shared" si="4"/>
        <v>0</v>
      </c>
      <c r="G38" s="55">
        <f t="shared" si="5"/>
        <v>0</v>
      </c>
      <c r="H38" s="55">
        <f t="shared" si="6"/>
        <v>0</v>
      </c>
      <c r="I38" s="56">
        <f t="shared" si="7"/>
        <v>0</v>
      </c>
      <c r="J38" s="5"/>
      <c r="K38" s="5"/>
    </row>
    <row r="39" spans="1:11" ht="16.5" hidden="1" customHeight="1" outlineLevel="1" x14ac:dyDescent="0.35">
      <c r="A39" s="26"/>
      <c r="B39" s="27"/>
      <c r="C39" s="9"/>
      <c r="D39" s="55">
        <f t="shared" si="2"/>
        <v>0</v>
      </c>
      <c r="E39" s="55">
        <f t="shared" si="3"/>
        <v>0</v>
      </c>
      <c r="F39" s="55">
        <f t="shared" si="4"/>
        <v>0</v>
      </c>
      <c r="G39" s="55">
        <f t="shared" si="5"/>
        <v>0</v>
      </c>
      <c r="H39" s="55">
        <f t="shared" si="6"/>
        <v>0</v>
      </c>
      <c r="I39" s="56">
        <f t="shared" si="7"/>
        <v>0</v>
      </c>
      <c r="J39" s="5"/>
      <c r="K39" s="5"/>
    </row>
    <row r="40" spans="1:11" ht="16.5" hidden="1" customHeight="1" outlineLevel="1" x14ac:dyDescent="0.35">
      <c r="A40" s="26"/>
      <c r="B40" s="27"/>
      <c r="C40" s="9"/>
      <c r="D40" s="55">
        <f t="shared" si="2"/>
        <v>0</v>
      </c>
      <c r="E40" s="55">
        <f t="shared" si="3"/>
        <v>0</v>
      </c>
      <c r="F40" s="55">
        <f t="shared" si="4"/>
        <v>0</v>
      </c>
      <c r="G40" s="55">
        <f t="shared" si="5"/>
        <v>0</v>
      </c>
      <c r="H40" s="55">
        <f t="shared" si="6"/>
        <v>0</v>
      </c>
      <c r="I40" s="56">
        <f t="shared" si="7"/>
        <v>0</v>
      </c>
      <c r="J40" s="5"/>
      <c r="K40" s="5"/>
    </row>
    <row r="41" spans="1:11" ht="16.5" hidden="1" customHeight="1" outlineLevel="1" x14ac:dyDescent="0.35">
      <c r="A41" s="26"/>
      <c r="B41" s="27"/>
      <c r="C41" s="9"/>
      <c r="D41" s="55">
        <f t="shared" si="2"/>
        <v>0</v>
      </c>
      <c r="E41" s="55">
        <f t="shared" si="3"/>
        <v>0</v>
      </c>
      <c r="F41" s="55">
        <f t="shared" si="4"/>
        <v>0</v>
      </c>
      <c r="G41" s="55">
        <f t="shared" si="5"/>
        <v>0</v>
      </c>
      <c r="H41" s="55">
        <f t="shared" si="6"/>
        <v>0</v>
      </c>
      <c r="I41" s="56">
        <f t="shared" si="7"/>
        <v>0</v>
      </c>
      <c r="J41" s="5"/>
      <c r="K41" s="5"/>
    </row>
    <row r="42" spans="1:11" ht="16.5" hidden="1" customHeight="1" outlineLevel="1" x14ac:dyDescent="0.35">
      <c r="A42" s="26"/>
      <c r="B42" s="27"/>
      <c r="C42" s="9"/>
      <c r="D42" s="55">
        <f t="shared" si="2"/>
        <v>0</v>
      </c>
      <c r="E42" s="55">
        <f t="shared" si="3"/>
        <v>0</v>
      </c>
      <c r="F42" s="55">
        <f t="shared" si="4"/>
        <v>0</v>
      </c>
      <c r="G42" s="55">
        <f t="shared" si="5"/>
        <v>0</v>
      </c>
      <c r="H42" s="55">
        <f t="shared" si="6"/>
        <v>0</v>
      </c>
      <c r="I42" s="56">
        <f t="shared" si="7"/>
        <v>0</v>
      </c>
      <c r="J42" s="5"/>
      <c r="K42" s="5"/>
    </row>
    <row r="43" spans="1:11" ht="16.5" hidden="1" customHeight="1" outlineLevel="1" x14ac:dyDescent="0.35">
      <c r="A43" s="26"/>
      <c r="B43" s="27"/>
      <c r="C43" s="9"/>
      <c r="D43" s="55">
        <f t="shared" si="2"/>
        <v>0</v>
      </c>
      <c r="E43" s="55">
        <f t="shared" si="3"/>
        <v>0</v>
      </c>
      <c r="F43" s="55">
        <f t="shared" si="4"/>
        <v>0</v>
      </c>
      <c r="G43" s="55">
        <f t="shared" si="5"/>
        <v>0</v>
      </c>
      <c r="H43" s="55">
        <f t="shared" si="6"/>
        <v>0</v>
      </c>
      <c r="I43" s="56">
        <f t="shared" si="7"/>
        <v>0</v>
      </c>
      <c r="J43" s="5"/>
      <c r="K43" s="5"/>
    </row>
    <row r="44" spans="1:11" ht="16.5" hidden="1" customHeight="1" outlineLevel="1" x14ac:dyDescent="0.35">
      <c r="A44" s="26"/>
      <c r="B44" s="27"/>
      <c r="C44" s="9"/>
      <c r="D44" s="55">
        <f t="shared" si="2"/>
        <v>0</v>
      </c>
      <c r="E44" s="55">
        <f t="shared" si="3"/>
        <v>0</v>
      </c>
      <c r="F44" s="55">
        <f t="shared" si="4"/>
        <v>0</v>
      </c>
      <c r="G44" s="55">
        <f t="shared" si="5"/>
        <v>0</v>
      </c>
      <c r="H44" s="55">
        <f t="shared" si="6"/>
        <v>0</v>
      </c>
      <c r="I44" s="56">
        <f t="shared" si="7"/>
        <v>0</v>
      </c>
      <c r="J44" s="5"/>
      <c r="K44" s="5"/>
    </row>
    <row r="45" spans="1:11" ht="16.5" hidden="1" customHeight="1" outlineLevel="1" x14ac:dyDescent="0.35">
      <c r="A45" s="26"/>
      <c r="B45" s="27"/>
      <c r="C45" s="9"/>
      <c r="D45" s="55">
        <f t="shared" si="2"/>
        <v>0</v>
      </c>
      <c r="E45" s="55">
        <f t="shared" si="3"/>
        <v>0</v>
      </c>
      <c r="F45" s="55">
        <f t="shared" si="4"/>
        <v>0</v>
      </c>
      <c r="G45" s="55">
        <f t="shared" si="5"/>
        <v>0</v>
      </c>
      <c r="H45" s="55">
        <f t="shared" si="6"/>
        <v>0</v>
      </c>
      <c r="I45" s="56">
        <f t="shared" si="7"/>
        <v>0</v>
      </c>
      <c r="J45" s="5"/>
      <c r="K45" s="5"/>
    </row>
    <row r="46" spans="1:11" ht="16.5" hidden="1" customHeight="1" outlineLevel="1" x14ac:dyDescent="0.35">
      <c r="A46" s="26"/>
      <c r="B46" s="27"/>
      <c r="C46" s="9"/>
      <c r="D46" s="55">
        <f t="shared" si="2"/>
        <v>0</v>
      </c>
      <c r="E46" s="55">
        <f t="shared" si="3"/>
        <v>0</v>
      </c>
      <c r="F46" s="55">
        <f t="shared" si="4"/>
        <v>0</v>
      </c>
      <c r="G46" s="55">
        <f t="shared" si="5"/>
        <v>0</v>
      </c>
      <c r="H46" s="55">
        <f t="shared" si="6"/>
        <v>0</v>
      </c>
      <c r="I46" s="56">
        <f t="shared" si="7"/>
        <v>0</v>
      </c>
      <c r="J46" s="5"/>
      <c r="K46" s="5"/>
    </row>
    <row r="47" spans="1:11" ht="16.5" hidden="1" customHeight="1" outlineLevel="1" x14ac:dyDescent="0.35">
      <c r="A47" s="26"/>
      <c r="B47" s="27"/>
      <c r="C47" s="9"/>
      <c r="D47" s="55">
        <f t="shared" si="2"/>
        <v>0</v>
      </c>
      <c r="E47" s="55">
        <f t="shared" si="3"/>
        <v>0</v>
      </c>
      <c r="F47" s="55">
        <f t="shared" si="4"/>
        <v>0</v>
      </c>
      <c r="G47" s="55">
        <f t="shared" si="5"/>
        <v>0</v>
      </c>
      <c r="H47" s="55">
        <f t="shared" si="6"/>
        <v>0</v>
      </c>
      <c r="I47" s="56">
        <f t="shared" si="7"/>
        <v>0</v>
      </c>
      <c r="J47" s="5"/>
      <c r="K47" s="5"/>
    </row>
    <row r="48" spans="1:11" ht="16.5" hidden="1" customHeight="1" outlineLevel="1" x14ac:dyDescent="0.35">
      <c r="A48" s="26"/>
      <c r="B48" s="27"/>
      <c r="C48" s="9"/>
      <c r="D48" s="55">
        <f t="shared" si="2"/>
        <v>0</v>
      </c>
      <c r="E48" s="55">
        <f t="shared" si="3"/>
        <v>0</v>
      </c>
      <c r="F48" s="55">
        <f t="shared" si="4"/>
        <v>0</v>
      </c>
      <c r="G48" s="55">
        <f t="shared" si="5"/>
        <v>0</v>
      </c>
      <c r="H48" s="55">
        <f t="shared" si="6"/>
        <v>0</v>
      </c>
      <c r="I48" s="56">
        <f t="shared" si="7"/>
        <v>0</v>
      </c>
      <c r="J48" s="5"/>
      <c r="K48" s="5"/>
    </row>
    <row r="49" spans="1:11" ht="16.5" hidden="1" customHeight="1" outlineLevel="1" x14ac:dyDescent="0.35">
      <c r="A49" s="30"/>
      <c r="B49" s="31"/>
      <c r="C49" s="10"/>
      <c r="D49" s="57">
        <f t="shared" si="2"/>
        <v>0</v>
      </c>
      <c r="E49" s="57">
        <f t="shared" si="3"/>
        <v>0</v>
      </c>
      <c r="F49" s="57">
        <f t="shared" si="4"/>
        <v>0</v>
      </c>
      <c r="G49" s="57">
        <f t="shared" si="5"/>
        <v>0</v>
      </c>
      <c r="H49" s="57">
        <f t="shared" si="6"/>
        <v>0</v>
      </c>
      <c r="I49" s="58">
        <f t="shared" si="7"/>
        <v>0</v>
      </c>
      <c r="J49" s="5"/>
      <c r="K49" s="5"/>
    </row>
    <row r="50" spans="1:11" ht="30.75" customHeight="1" collapsed="1" x14ac:dyDescent="0.35">
      <c r="A50" s="6"/>
      <c r="B50" s="6"/>
      <c r="C50" s="6"/>
      <c r="D50" s="59"/>
      <c r="E50" s="59"/>
      <c r="F50" s="59"/>
      <c r="G50" s="59"/>
      <c r="H50" s="59"/>
      <c r="I50" s="59"/>
      <c r="J50" s="5"/>
      <c r="K50" s="5"/>
    </row>
    <row r="51" spans="1:11" ht="26.25" customHeight="1" x14ac:dyDescent="0.35">
      <c r="A51" s="60" t="s">
        <v>18</v>
      </c>
      <c r="B51" s="61"/>
      <c r="C51" s="62"/>
      <c r="D51" s="63"/>
      <c r="E51" s="64" t="e">
        <f>IF(E55&gt;(E54+E53),E55,(E54+E53))</f>
        <v>#REF!</v>
      </c>
      <c r="F51" s="4"/>
      <c r="G51" s="4"/>
      <c r="H51" s="4"/>
      <c r="I51" s="4"/>
      <c r="J51" s="5"/>
      <c r="K51" s="5"/>
    </row>
    <row r="52" spans="1:11" ht="16.5" hidden="1" customHeight="1" outlineLevel="1" x14ac:dyDescent="0.35">
      <c r="A52" s="65"/>
      <c r="B52" s="6"/>
      <c r="C52" s="66"/>
      <c r="D52" s="66"/>
      <c r="E52" s="67"/>
      <c r="F52" s="7"/>
      <c r="G52" s="7"/>
      <c r="H52" s="7"/>
      <c r="I52" s="7"/>
      <c r="J52" s="5"/>
      <c r="K52" s="5"/>
    </row>
    <row r="53" spans="1:11" ht="16.5" hidden="1" customHeight="1" outlineLevel="1" x14ac:dyDescent="0.35">
      <c r="A53" s="65"/>
      <c r="B53" s="68" t="s">
        <v>19</v>
      </c>
      <c r="C53" s="69"/>
      <c r="D53" s="70"/>
      <c r="E53" s="71">
        <f>SUM($H$30:$H$49)</f>
        <v>0</v>
      </c>
      <c r="F53" s="7"/>
      <c r="G53" s="7"/>
      <c r="H53" s="7"/>
      <c r="I53" s="7"/>
      <c r="J53" s="5"/>
      <c r="K53" s="5"/>
    </row>
    <row r="54" spans="1:11" ht="16.5" hidden="1" customHeight="1" outlineLevel="1" x14ac:dyDescent="0.35">
      <c r="A54" s="65"/>
      <c r="B54" s="72" t="s">
        <v>20</v>
      </c>
      <c r="C54" s="73"/>
      <c r="D54" s="74"/>
      <c r="E54" s="75">
        <f>SUM($I$30:$I$49)</f>
        <v>0</v>
      </c>
      <c r="F54" s="7"/>
      <c r="G54" s="7"/>
      <c r="H54" s="7"/>
      <c r="I54" s="7"/>
      <c r="J54" s="5"/>
      <c r="K54" s="5"/>
    </row>
    <row r="55" spans="1:11" ht="17.25" hidden="1" customHeight="1" outlineLevel="1" x14ac:dyDescent="0.35">
      <c r="A55" s="65"/>
      <c r="B55" s="76" t="s">
        <v>21</v>
      </c>
      <c r="C55" s="73"/>
      <c r="D55" s="74"/>
      <c r="E55" s="77" t="e">
        <f>Environnement*(#REF!+#REF!+#REF!)</f>
        <v>#REF!</v>
      </c>
      <c r="F55" s="7"/>
      <c r="G55" s="7"/>
      <c r="H55" s="7"/>
      <c r="I55" s="7"/>
      <c r="J55" s="5"/>
      <c r="K55" s="5"/>
    </row>
    <row r="56" spans="1:11" ht="41.25" customHeight="1" collapsed="1" x14ac:dyDescent="0.35">
      <c r="A56" s="6"/>
      <c r="B56" s="78"/>
      <c r="C56" s="79"/>
      <c r="D56" s="80"/>
      <c r="E56" s="35"/>
      <c r="F56" s="7"/>
      <c r="G56" s="7"/>
      <c r="H56" s="7"/>
      <c r="I56" s="7"/>
      <c r="J56" s="5"/>
      <c r="K56" s="5"/>
    </row>
    <row r="57" spans="1:11" ht="32.25" customHeight="1" x14ac:dyDescent="0.35">
      <c r="A57" s="81" t="s">
        <v>22</v>
      </c>
      <c r="B57" s="82"/>
      <c r="C57" s="83"/>
      <c r="D57" s="84">
        <v>0.2</v>
      </c>
      <c r="E57" s="85" t="e">
        <f>1+$D$57*(#REF!+#REF!+$E$25+$E$51)-1</f>
        <v>#REF!</v>
      </c>
      <c r="F57" s="4"/>
      <c r="G57" s="4"/>
      <c r="H57" s="4"/>
      <c r="I57" s="4"/>
      <c r="J57" s="5"/>
      <c r="K57" s="5"/>
    </row>
    <row r="58" spans="1:11" ht="16.5" customHeight="1" x14ac:dyDescent="0.35">
      <c r="A58" s="5"/>
      <c r="B58" s="5"/>
      <c r="C58" s="86"/>
      <c r="D58" s="87"/>
      <c r="E58" s="88"/>
      <c r="F58" s="4"/>
      <c r="G58" s="4"/>
      <c r="H58" s="4"/>
      <c r="I58" s="4"/>
      <c r="J58" s="5"/>
      <c r="K58" s="5"/>
    </row>
    <row r="59" spans="1:11" ht="32.25" customHeight="1" thickBot="1" x14ac:dyDescent="0.4">
      <c r="A59" s="5"/>
      <c r="B59" s="5"/>
      <c r="C59" s="86"/>
      <c r="D59" s="5"/>
      <c r="E59" s="5"/>
      <c r="F59" s="5"/>
      <c r="G59" s="5"/>
      <c r="H59" s="5"/>
      <c r="I59" s="89"/>
      <c r="J59" s="5"/>
      <c r="K59" s="5"/>
    </row>
    <row r="60" spans="1:11" ht="15" thickTop="1" x14ac:dyDescent="0.35"/>
  </sheetData>
  <sheetProtection selectLockedCells="1"/>
  <dataValidations count="3">
    <dataValidation type="list" showInputMessage="1" showErrorMessage="1" sqref="A4" xr:uid="{0A17703F-6847-45C4-89E6-D0A0E02F7516}">
      <formula1>Liste_consommables</formula1>
    </dataValidation>
    <dataValidation type="list" allowBlank="1" showInputMessage="1" showErrorMessage="1" sqref="A30:A49" xr:uid="{3E2B7A76-8CE9-4458-B0ED-B76B23D1B06C}">
      <formula1>Liste_equipements</formula1>
    </dataValidation>
    <dataValidation type="list" allowBlank="1" showInputMessage="1" showErrorMessage="1" sqref="A5:A23" xr:uid="{1E1EB0CC-D21B-4AE8-A53C-52BDD5C81172}">
      <formula1>Liste_consommables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Conso.</vt:lpstr>
      <vt:lpstr>T_13</vt:lpstr>
      <vt:lpstr>Liste_consommables</vt:lpstr>
      <vt:lpstr>Table_consommables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PARNEL</dc:creator>
  <cp:lastModifiedBy>Alice PARNEL</cp:lastModifiedBy>
  <dcterms:created xsi:type="dcterms:W3CDTF">2018-07-23T13:41:08Z</dcterms:created>
  <dcterms:modified xsi:type="dcterms:W3CDTF">2018-07-23T14:37:32Z</dcterms:modified>
</cp:coreProperties>
</file>