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2"/>
  </bookViews>
  <sheets>
    <sheet name="2016" sheetId="1" r:id="rId1"/>
    <sheet name="2017" sheetId="3" r:id="rId2"/>
    <sheet name="2018" sheetId="5" r:id="rId3"/>
    <sheet name="2018 EN ATTENTE DE PAIEMENT" sheetId="6" r:id="rId4"/>
    <sheet name="2017+2018 EN ATTENTE" sheetId="7" r:id="rId5"/>
  </sheets>
  <definedNames>
    <definedName name="_xlnm._FilterDatabase" localSheetId="0" hidden="1">'2016'!$A$12:$P$55</definedName>
    <definedName name="_xlnm._FilterDatabase" localSheetId="1" hidden="1">'2017'!$A$12:$V$76</definedName>
    <definedName name="_xlnm._FilterDatabase" localSheetId="4" hidden="1">'2017+2018 EN ATTENTE'!$A$6:$O$16</definedName>
    <definedName name="_xlnm._FilterDatabase" localSheetId="2" hidden="1">'2018'!$A$12:$R$112</definedName>
    <definedName name="_xlnm._FilterDatabase" localSheetId="3" hidden="1">'2018 EN ATTENTE DE PAIEMENT'!#REF!</definedName>
    <definedName name="CIVILITE" localSheetId="1">#REF!</definedName>
    <definedName name="CIVILITE" localSheetId="4">#REF!</definedName>
    <definedName name="CIVILITE" localSheetId="2">#REF!</definedName>
    <definedName name="CIVILITE" localSheetId="3">#REF!</definedName>
    <definedName name="CIVILITE">#REF!</definedName>
    <definedName name="CONDUCTEUR_DE_TRAVAUX" localSheetId="1">#REF!</definedName>
    <definedName name="CONDUCTEUR_DE_TRAVAUX" localSheetId="4">#REF!</definedName>
    <definedName name="CONDUCTEUR_DE_TRAVAUX" localSheetId="2">#REF!</definedName>
    <definedName name="CONDUCTEUR_DE_TRAVAUX" localSheetId="3">#REF!</definedName>
    <definedName name="CONDUCTEUR_DE_TRAVAUX">#REF!</definedName>
    <definedName name="CONTACT" localSheetId="1">#REF!</definedName>
    <definedName name="CONTACT" localSheetId="4">#REF!</definedName>
    <definedName name="CONTACT" localSheetId="2">#REF!</definedName>
    <definedName name="CONTACT" localSheetId="3">#REF!</definedName>
    <definedName name="CONTACT">#REF!</definedName>
    <definedName name="CP" localSheetId="1">#REF!</definedName>
    <definedName name="CP" localSheetId="4">#REF!</definedName>
    <definedName name="CP" localSheetId="2">#REF!</definedName>
    <definedName name="CP" localSheetId="3">#REF!</definedName>
    <definedName name="CP">#REF!</definedName>
    <definedName name="ECHEANCE" localSheetId="1">#REF!</definedName>
    <definedName name="ECHEANCE" localSheetId="4">#REF!</definedName>
    <definedName name="ECHEANCE" localSheetId="2">#REF!</definedName>
    <definedName name="ECHEANCE" localSheetId="3">#REF!</definedName>
    <definedName name="ECHEANCE">#REF!</definedName>
    <definedName name="ENTREPRISE" localSheetId="1">#REF!</definedName>
    <definedName name="ENTREPRISE" localSheetId="4">#REF!</definedName>
    <definedName name="ENTREPRISE" localSheetId="2">#REF!</definedName>
    <definedName name="ENTREPRISE" localSheetId="3">#REF!</definedName>
    <definedName name="ENTREPRISE">#REF!</definedName>
    <definedName name="FONCTION" localSheetId="1">#REF!</definedName>
    <definedName name="FONCTION" localSheetId="4">#REF!</definedName>
    <definedName name="FONCTION" localSheetId="2">#REF!</definedName>
    <definedName name="FONCTION" localSheetId="3">#REF!</definedName>
    <definedName name="FONCTION">#REF!</definedName>
    <definedName name="VILLE" localSheetId="1">#REF!</definedName>
    <definedName name="VILLE" localSheetId="4">#REF!</definedName>
    <definedName name="VILLE" localSheetId="2">#REF!</definedName>
    <definedName name="VILLE" localSheetId="3">#REF!</definedName>
    <definedName name="VILLE">#REF!</definedName>
  </definedNames>
  <calcPr calcId="145621" concurrentCalc="0"/>
</workbook>
</file>

<file path=xl/calcChain.xml><?xml version="1.0" encoding="utf-8"?>
<calcChain xmlns="http://schemas.openxmlformats.org/spreadsheetml/2006/main">
  <c r="K5" i="5" l="1"/>
  <c r="J5" i="5"/>
  <c r="H2" i="7"/>
  <c r="C62" i="6"/>
  <c r="C53" i="6"/>
  <c r="C15" i="6"/>
  <c r="I5" i="5"/>
  <c r="H5" i="5"/>
  <c r="G5" i="5"/>
  <c r="F5" i="5"/>
  <c r="E5" i="5"/>
  <c r="C82" i="6"/>
  <c r="C26" i="6"/>
  <c r="F2" i="7"/>
  <c r="C10" i="6"/>
  <c r="C69" i="6"/>
  <c r="C76" i="6"/>
  <c r="C73" i="6"/>
  <c r="C56" i="6"/>
  <c r="C50" i="6"/>
  <c r="C47" i="6"/>
  <c r="J7" i="5"/>
  <c r="E7" i="5"/>
  <c r="F7" i="5"/>
  <c r="G7" i="5"/>
  <c r="H7" i="5"/>
  <c r="I7" i="5"/>
  <c r="C20" i="6"/>
  <c r="E2" i="7"/>
  <c r="M1" i="6"/>
  <c r="O1" i="7"/>
  <c r="E5" i="3"/>
  <c r="E7" i="3"/>
  <c r="P5" i="1"/>
  <c r="P8" i="5"/>
  <c r="I5" i="1"/>
  <c r="I8" i="5"/>
  <c r="J5" i="1"/>
  <c r="J8" i="5"/>
  <c r="K5" i="1"/>
  <c r="K8" i="5"/>
  <c r="L5" i="1"/>
  <c r="L8" i="5"/>
  <c r="M5" i="1"/>
  <c r="M8" i="5"/>
  <c r="N5" i="1"/>
  <c r="N8" i="5"/>
  <c r="O5" i="1"/>
  <c r="O8" i="5"/>
  <c r="H5" i="1"/>
  <c r="H8" i="5"/>
  <c r="F5" i="3"/>
  <c r="F7" i="3"/>
  <c r="G5" i="3"/>
  <c r="G7" i="3"/>
  <c r="K7" i="5"/>
  <c r="L7" i="5"/>
  <c r="M7" i="5"/>
  <c r="N7" i="5"/>
  <c r="O7" i="5"/>
  <c r="P7" i="5"/>
  <c r="D6" i="5"/>
  <c r="P5" i="3"/>
  <c r="P7" i="3"/>
  <c r="O5" i="3"/>
  <c r="O7" i="3"/>
  <c r="N5" i="3"/>
  <c r="N62" i="3"/>
  <c r="M5" i="3"/>
  <c r="M7" i="3"/>
  <c r="L5" i="3"/>
  <c r="L7" i="3"/>
  <c r="K5" i="3"/>
  <c r="K7" i="3"/>
  <c r="J5" i="3"/>
  <c r="J7" i="3"/>
  <c r="I5" i="3"/>
  <c r="I7" i="3"/>
  <c r="H5" i="3"/>
  <c r="P6" i="3"/>
  <c r="O6" i="3"/>
  <c r="N6" i="3"/>
  <c r="N7" i="3"/>
  <c r="M6" i="3"/>
  <c r="L6" i="3"/>
  <c r="K6" i="3"/>
  <c r="J6" i="3"/>
  <c r="I6" i="3"/>
  <c r="H6" i="3"/>
  <c r="D6" i="3"/>
  <c r="D5" i="1"/>
  <c r="D6" i="1"/>
  <c r="D8" i="5"/>
  <c r="D5" i="3"/>
  <c r="D7" i="3"/>
  <c r="H7" i="3"/>
  <c r="D5" i="5"/>
  <c r="D7" i="5"/>
</calcChain>
</file>

<file path=xl/sharedStrings.xml><?xml version="1.0" encoding="utf-8"?>
<sst xmlns="http://schemas.openxmlformats.org/spreadsheetml/2006/main" count="2094" uniqueCount="709">
  <si>
    <t>CHANTIERS 2016</t>
  </si>
  <si>
    <t>CHANTIER PAYE</t>
  </si>
  <si>
    <t>TOTAL FACTURE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</si>
  <si>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</si>
  <si>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</si>
  <si>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</si>
  <si>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</si>
  <si>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</si>
  <si>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</si>
  <si>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</si>
  <si>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</si>
  <si>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</si>
  <si>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</si>
  <si>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</si>
  <si>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</si>
  <si>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CHANTIER EN ATTENTE DE PAIEMENT</t>
  </si>
  <si>
    <t>CHANTIER EN ATTENTE</t>
  </si>
  <si>
    <t>DEVIS EN ATTENTE</t>
  </si>
  <si>
    <t>AVEC AES</t>
  </si>
  <si>
    <t>SOUS AES</t>
  </si>
  <si>
    <t>CHANTIER</t>
  </si>
  <si>
    <t>ENTEPRISE</t>
  </si>
  <si>
    <t>MONTANT
TTC</t>
  </si>
  <si>
    <t>DATE</t>
  </si>
  <si>
    <t>OBSERVATION</t>
  </si>
  <si>
    <t>N°</t>
  </si>
  <si>
    <t>NOM</t>
  </si>
  <si>
    <t>LIEU</t>
  </si>
  <si>
    <t>CONTACT</t>
  </si>
  <si>
    <t>DEVIS</t>
  </si>
  <si>
    <t>ESSAIS EFFECTUES</t>
  </si>
  <si>
    <t>FACTURE</t>
  </si>
  <si>
    <t>REGLEMENT</t>
  </si>
  <si>
    <t>CONDUCTEUR DE TRAVAUX CHEF D'ENTREPRISE</t>
  </si>
  <si>
    <t>CHEF DE CHANTIER</t>
  </si>
  <si>
    <t>ECHEANCE</t>
  </si>
  <si>
    <t>PREVU</t>
  </si>
  <si>
    <t>N° FACTURE</t>
  </si>
  <si>
    <t>CHEQUE</t>
  </si>
  <si>
    <t>VIREMENT</t>
  </si>
  <si>
    <t>16-1</t>
  </si>
  <si>
    <t>BAGATELLE</t>
  </si>
  <si>
    <t>GROS MORNE</t>
  </si>
  <si>
    <t>CDC</t>
  </si>
  <si>
    <t>Jonathan RUIZ</t>
  </si>
  <si>
    <t>Marc</t>
  </si>
  <si>
    <t>NEANT</t>
  </si>
  <si>
    <t>2 MOIS 10 DU MOIS</t>
  </si>
  <si>
    <t>F-1604-1</t>
  </si>
  <si>
    <t xml:space="preserve">payent bien et ont des chantiers à venir </t>
  </si>
  <si>
    <t>16-2</t>
  </si>
  <si>
    <t>Maison de M. ARON Rte de BALATA</t>
  </si>
  <si>
    <t>FORT DE France</t>
  </si>
  <si>
    <t>OEGTP SAS</t>
  </si>
  <si>
    <t>Marc Olivier RASCAR</t>
  </si>
  <si>
    <t>1 MOIS FIN DE MOIS</t>
  </si>
  <si>
    <t>F-1604-2</t>
  </si>
  <si>
    <t>payent bien et ont des chantiers à venir</t>
  </si>
  <si>
    <t>16-3</t>
  </si>
  <si>
    <t>espace sportif et associatif</t>
  </si>
  <si>
    <t>SAINT JOSEPH</t>
  </si>
  <si>
    <t>GYP CONSTRUCTIONS SARL</t>
  </si>
  <si>
    <t>M. LOUISIA</t>
  </si>
  <si>
    <t>TOUT DE SUITE</t>
  </si>
  <si>
    <t>F-1604-3</t>
  </si>
  <si>
    <t>payent super bien et ont des chantiers à venir</t>
  </si>
  <si>
    <t>16-4</t>
  </si>
  <si>
    <t>GESTRAM</t>
  </si>
  <si>
    <t>ANSE D'ARLET</t>
  </si>
  <si>
    <t xml:space="preserve"> 1 MOIS FIN DE MOIS</t>
  </si>
  <si>
    <t>F-1604-4</t>
  </si>
  <si>
    <t>16-5</t>
  </si>
  <si>
    <t>BAGATELLE trou grue</t>
  </si>
  <si>
    <t>F-1604-5</t>
  </si>
  <si>
    <t>16-6</t>
  </si>
  <si>
    <t>Usine du SIMON</t>
  </si>
  <si>
    <t>FRANCOIS</t>
  </si>
  <si>
    <t>HERVE DE JAHAM</t>
  </si>
  <si>
    <t>Olivier BALLY</t>
  </si>
  <si>
    <t>F-1604-6</t>
  </si>
  <si>
    <t>payent bien</t>
  </si>
  <si>
    <t>16-7</t>
  </si>
  <si>
    <t>CCIM entrée</t>
  </si>
  <si>
    <t>SCHOELCHER</t>
  </si>
  <si>
    <t>NORCABAT</t>
  </si>
  <si>
    <t>M. PALAMY</t>
  </si>
  <si>
    <t>Jean Marc CESTO</t>
  </si>
  <si>
    <t>F-1604-7</t>
  </si>
  <si>
    <t>ATTENTION, problème de trésorerie car pas payés. Me payent après</t>
  </si>
  <si>
    <t>16-8</t>
  </si>
  <si>
    <t>TRASS</t>
  </si>
  <si>
    <t>F-1604-8</t>
  </si>
  <si>
    <t>16-9</t>
  </si>
  <si>
    <t>HOTEL DE POLICE</t>
  </si>
  <si>
    <t>Alex MONDESIR</t>
  </si>
  <si>
    <t>M. CLOTAIL</t>
  </si>
  <si>
    <t>F-1605-9</t>
  </si>
  <si>
    <t>16-10</t>
  </si>
  <si>
    <t>Résidence KASSIOPE</t>
  </si>
  <si>
    <t>LES TROIS ILETS</t>
  </si>
  <si>
    <t>F-1605-10</t>
  </si>
  <si>
    <t>16-11</t>
  </si>
  <si>
    <t>M. RENGASSAMY</t>
  </si>
  <si>
    <t>F-1605-11</t>
  </si>
  <si>
    <t>16-12</t>
  </si>
  <si>
    <t>F-1605-12</t>
  </si>
  <si>
    <t>16-13</t>
  </si>
  <si>
    <t xml:space="preserve">MORNE VERT </t>
  </si>
  <si>
    <t>DUCOS</t>
  </si>
  <si>
    <t>Jean Baptiste DUCHAMP DE CHASTAIGNE</t>
  </si>
  <si>
    <t>MICHEL ETIENNE</t>
  </si>
  <si>
    <t>F-1606-13</t>
  </si>
  <si>
    <t>16-14</t>
  </si>
  <si>
    <t>F-1606-14</t>
  </si>
  <si>
    <t>16-15</t>
  </si>
  <si>
    <t>DECHETERIE CHOCO CHOISY</t>
  </si>
  <si>
    <t>St JOSEPH</t>
  </si>
  <si>
    <t>F-1605-15</t>
  </si>
  <si>
    <t>16-16</t>
  </si>
  <si>
    <t>SMHLM</t>
  </si>
  <si>
    <t>St ESPRIT</t>
  </si>
  <si>
    <t>PROVIAB</t>
  </si>
  <si>
    <t>M. MARCELIN</t>
  </si>
  <si>
    <t>F-1606-16</t>
  </si>
  <si>
    <t>16-17</t>
  </si>
  <si>
    <t>RIVIERE BLANCHE</t>
  </si>
  <si>
    <t>ETP</t>
  </si>
  <si>
    <t>M. EDWARD</t>
  </si>
  <si>
    <t>F-1606-17</t>
  </si>
  <si>
    <t>16-18</t>
  </si>
  <si>
    <t>LA MAUGEE 2</t>
  </si>
  <si>
    <t>M. LAFOLLE</t>
  </si>
  <si>
    <t>F-1606-18</t>
  </si>
  <si>
    <t>16-19</t>
  </si>
  <si>
    <t>STATION SERVICE</t>
  </si>
  <si>
    <t>ROBERT</t>
  </si>
  <si>
    <t>F-1606-19</t>
  </si>
  <si>
    <t>16-20</t>
  </si>
  <si>
    <t>CCIM</t>
  </si>
  <si>
    <t>F-1606-20</t>
  </si>
  <si>
    <t>16-21</t>
  </si>
  <si>
    <t>F-1607-21</t>
  </si>
  <si>
    <t>16-22</t>
  </si>
  <si>
    <t>BELLEVUE</t>
  </si>
  <si>
    <t>MACOUBA</t>
  </si>
  <si>
    <t>F-1607-22</t>
  </si>
  <si>
    <t>16-23</t>
  </si>
  <si>
    <t>BELLE ETOILE</t>
  </si>
  <si>
    <t>G'Oplus</t>
  </si>
  <si>
    <t>Frantz VERNON</t>
  </si>
  <si>
    <t>F-1607-23</t>
  </si>
  <si>
    <t>16-24</t>
  </si>
  <si>
    <t>F-1607-24</t>
  </si>
  <si>
    <t>16-25</t>
  </si>
  <si>
    <t>SIMAR - MORNE DES ESSES</t>
  </si>
  <si>
    <t>SAINTE MARIE</t>
  </si>
  <si>
    <t>F-1608-25</t>
  </si>
  <si>
    <t>16-26</t>
  </si>
  <si>
    <t>F-1609-26</t>
  </si>
  <si>
    <t>16-27</t>
  </si>
  <si>
    <t>M. GERIER</t>
  </si>
  <si>
    <t>F-1609-27</t>
  </si>
  <si>
    <t>16-28</t>
  </si>
  <si>
    <t>F-1609-28</t>
  </si>
  <si>
    <t>16-29</t>
  </si>
  <si>
    <t>F-1610-29</t>
  </si>
  <si>
    <t>16-30</t>
  </si>
  <si>
    <t>F-1610-30</t>
  </si>
  <si>
    <t>16-31</t>
  </si>
  <si>
    <t>F-1610-31</t>
  </si>
  <si>
    <t>16-32</t>
  </si>
  <si>
    <t>OFFICE DU TOURISME</t>
  </si>
  <si>
    <t>LE MARIN</t>
  </si>
  <si>
    <t>TRAV BTP</t>
  </si>
  <si>
    <t>M. BORRY</t>
  </si>
  <si>
    <t>F-1610-32</t>
  </si>
  <si>
    <t>16-33</t>
  </si>
  <si>
    <t>GENIPA</t>
  </si>
  <si>
    <t>LOCAMAT ANTILLES</t>
  </si>
  <si>
    <t>M. Gérard ASSELIN</t>
  </si>
  <si>
    <t>F-1610-33</t>
  </si>
  <si>
    <t>16-34</t>
  </si>
  <si>
    <t>F-1611-34</t>
  </si>
  <si>
    <t>16-35</t>
  </si>
  <si>
    <t>F-1611-35</t>
  </si>
  <si>
    <t>16-36</t>
  </si>
  <si>
    <t>AGRANDISSEMENT AEROPORT</t>
  </si>
  <si>
    <t>LE LAMENTIN</t>
  </si>
  <si>
    <t>PREVU EN 2017</t>
  </si>
  <si>
    <t>16-37</t>
  </si>
  <si>
    <t xml:space="preserve">POINTE FAULA </t>
  </si>
  <si>
    <t>VAUCLIN</t>
  </si>
  <si>
    <t>F-1611-37</t>
  </si>
  <si>
    <t>16-38</t>
  </si>
  <si>
    <t>MAISON MME REGINE CADET-LORDINOT</t>
  </si>
  <si>
    <t>DRUTINUS</t>
  </si>
  <si>
    <t>F-1612-38</t>
  </si>
  <si>
    <t>16-39</t>
  </si>
  <si>
    <t>LES HAUTS DE LA MARINA ETANG Z'ABRICOT</t>
  </si>
  <si>
    <t>SIMP</t>
  </si>
  <si>
    <t>PREVU EN JANVIER 2017</t>
  </si>
  <si>
    <t>16-40</t>
  </si>
  <si>
    <t>CARREFOUR LA MEYNARD</t>
  </si>
  <si>
    <t>CARICAN</t>
  </si>
  <si>
    <t>TEMPS POURRI DONC REPORTE</t>
  </si>
  <si>
    <t>16-41</t>
  </si>
  <si>
    <t>LE ROBERT</t>
  </si>
  <si>
    <t>1MOIS FIN DE MOIS</t>
  </si>
  <si>
    <t>F-1612-41</t>
  </si>
  <si>
    <t>16-42</t>
  </si>
  <si>
    <t>CDIS</t>
  </si>
  <si>
    <t>RIVIERE SALEE</t>
  </si>
  <si>
    <t>F-1612-42</t>
  </si>
  <si>
    <t>16-43</t>
  </si>
  <si>
    <t>LOTISSEMENT LES OLIVIERS</t>
  </si>
  <si>
    <t>SAINT ESPRIT</t>
  </si>
  <si>
    <t>Julie MARRY</t>
  </si>
  <si>
    <t>ERREUR DANS L'ARRETE Mpa ET N/cm². Essais réeffectués cf chantier 17-02</t>
  </si>
  <si>
    <t>CHANTIERS 2017</t>
  </si>
  <si>
    <t>2017 - 2016</t>
  </si>
  <si>
    <t>ESSAIS</t>
  </si>
  <si>
    <t>CONDUCTEUR DE TRAVAUX</t>
  </si>
  <si>
    <t>CHEF D'ENTRERPISE</t>
  </si>
  <si>
    <t>EFFECTUES</t>
  </si>
  <si>
    <t>RELANCE</t>
  </si>
  <si>
    <t>17-01</t>
  </si>
  <si>
    <t>2 MOIS 10 DU MOIS FIN DE MOIS</t>
  </si>
  <si>
    <t>F-170101</t>
  </si>
  <si>
    <t>?</t>
  </si>
  <si>
    <t>17-02</t>
  </si>
  <si>
    <t>F-1701-02</t>
  </si>
  <si>
    <t>Essais déjà effectués cf chantier 16-43</t>
  </si>
  <si>
    <t>17-03</t>
  </si>
  <si>
    <t>M. CESTO</t>
  </si>
  <si>
    <t>2 MOIS</t>
  </si>
  <si>
    <t>F-1701-03</t>
  </si>
  <si>
    <t>17-04</t>
  </si>
  <si>
    <t>GIRATOIRE MORNE AUX BŒUFS</t>
  </si>
  <si>
    <t>LE CARBET</t>
  </si>
  <si>
    <t>CARAIB MOTER</t>
  </si>
  <si>
    <t>Gladys GROS-DESORMEAUX</t>
  </si>
  <si>
    <t>M. JOREL</t>
  </si>
  <si>
    <t>45 JOURS</t>
  </si>
  <si>
    <t>F-1701-04</t>
  </si>
  <si>
    <t>NOUVEAUX TARIFS -10%</t>
  </si>
  <si>
    <t>17-05</t>
  </si>
  <si>
    <t>F-1701-05</t>
  </si>
  <si>
    <t>17-06</t>
  </si>
  <si>
    <t>F-1701-06</t>
  </si>
  <si>
    <t>17-07</t>
  </si>
  <si>
    <t>F-1701-07</t>
  </si>
  <si>
    <t>NOUVEAUX TARIFS</t>
  </si>
  <si>
    <t>17-08</t>
  </si>
  <si>
    <t xml:space="preserve">PREVOTEAU </t>
  </si>
  <si>
    <t>F-1702-08</t>
  </si>
  <si>
    <t>17-09</t>
  </si>
  <si>
    <t>LES ANSES D'ARLET</t>
  </si>
  <si>
    <t>C REEL SERVICES +</t>
  </si>
  <si>
    <t>André MONLOUIS-BONHEUR</t>
  </si>
  <si>
    <t>Johnny LECNACH</t>
  </si>
  <si>
    <t>F-1702-09</t>
  </si>
  <si>
    <t>17-10</t>
  </si>
  <si>
    <t>F-1703-10</t>
  </si>
  <si>
    <t>17-11</t>
  </si>
  <si>
    <t>4/5+17/5+6/6</t>
  </si>
  <si>
    <t>F-1703-11</t>
  </si>
  <si>
    <t>17-12</t>
  </si>
  <si>
    <t>FAUBOURG LACAMILLE</t>
  </si>
  <si>
    <t>SAGNE TP</t>
  </si>
  <si>
    <t>M. BAVIER</t>
  </si>
  <si>
    <t>F-1703-12</t>
  </si>
  <si>
    <t>17-13</t>
  </si>
  <si>
    <t>SCI ATTIS</t>
  </si>
  <si>
    <t>F-1703-13</t>
  </si>
  <si>
    <t>17-14</t>
  </si>
  <si>
    <t>F-1703-14</t>
  </si>
  <si>
    <t>17-15</t>
  </si>
  <si>
    <t>A relancer en oct qd il sera payé</t>
  </si>
  <si>
    <t>F-1703-15</t>
  </si>
  <si>
    <t>NOUVEAUX TARIFS Chantier fini. Déjà relancé les 4/5 + 17/5 + 26/5 + 6/6 +15/7 + 24/7 + 31/7</t>
  </si>
  <si>
    <t>17-16</t>
  </si>
  <si>
    <t>LES TERRASSES DE LA PLAGE</t>
  </si>
  <si>
    <t>LES TROIS ILEST</t>
  </si>
  <si>
    <t>SDTP SARL</t>
  </si>
  <si>
    <t>Gérard GIACOMETTI</t>
  </si>
  <si>
    <t>F-1703-16</t>
  </si>
  <si>
    <t>17-17</t>
  </si>
  <si>
    <t>F-1703-17</t>
  </si>
  <si>
    <t>17-18</t>
  </si>
  <si>
    <t>F-1703-18</t>
  </si>
  <si>
    <t>17-19</t>
  </si>
  <si>
    <t>F-1703-19</t>
  </si>
  <si>
    <t>17-20</t>
  </si>
  <si>
    <t>CABINET DENTAIRE</t>
  </si>
  <si>
    <t>M. VERNON</t>
  </si>
  <si>
    <t>F-1704-20</t>
  </si>
  <si>
    <t>17-21</t>
  </si>
  <si>
    <t>F-1704-21</t>
  </si>
  <si>
    <t>17-22</t>
  </si>
  <si>
    <t>10/5 + 6/6 + 8/6 + 29/6</t>
  </si>
  <si>
    <t>F-1704-22</t>
  </si>
  <si>
    <t>17-23</t>
  </si>
  <si>
    <t>GRANDE TERRE</t>
  </si>
  <si>
    <t>Régis WACOGNE</t>
  </si>
  <si>
    <t>30 jours à compter du 9 mai mais il faudra compter 2 mois 10 du mois</t>
  </si>
  <si>
    <t>F-1704-23</t>
  </si>
  <si>
    <t>TARIF IDEM LA MAUGEE 2 : 80 / 60 / 100</t>
  </si>
  <si>
    <t>17-24</t>
  </si>
  <si>
    <t>FRANPRIX</t>
  </si>
  <si>
    <t>LORRAIN</t>
  </si>
  <si>
    <t>OEGTP</t>
  </si>
  <si>
    <t>31/5 + 6/6 + 14/6 + 29/6 + 12/7 + 20/7 + 8/9</t>
  </si>
  <si>
    <t>F-1704-24</t>
  </si>
  <si>
    <t>17-25</t>
  </si>
  <si>
    <t>CARRIERE ERNOULT</t>
  </si>
  <si>
    <t>M. RUTHER</t>
  </si>
  <si>
    <t>F-1704-25</t>
  </si>
  <si>
    <t>NOUVEAUX TARIFS AVEC ESSAIS = 80</t>
  </si>
  <si>
    <t>17-26</t>
  </si>
  <si>
    <t>F-1704-26</t>
  </si>
  <si>
    <t>17-27</t>
  </si>
  <si>
    <t>GUY VIEULES</t>
  </si>
  <si>
    <t>LAMENTIN</t>
  </si>
  <si>
    <t>F-1704-27</t>
  </si>
  <si>
    <t>17-28</t>
  </si>
  <si>
    <t>30/6 + 12/7 + 20/7 + 8/9</t>
  </si>
  <si>
    <t>F-1704-28</t>
  </si>
  <si>
    <t>17-29</t>
  </si>
  <si>
    <t>F-1705-29</t>
  </si>
  <si>
    <t>NOUVEAUX TARIFS Chantier fini. Déjà relancé les 26/5 + 6/6 +15/7 + 24/7 + 31/7</t>
  </si>
  <si>
    <t>17-30</t>
  </si>
  <si>
    <t>F-1705-30</t>
  </si>
  <si>
    <t>17-31</t>
  </si>
  <si>
    <t>RD 15</t>
  </si>
  <si>
    <t>F-1705-31</t>
  </si>
  <si>
    <t>17-32</t>
  </si>
  <si>
    <t>F-1705-32</t>
  </si>
  <si>
    <t>17-33</t>
  </si>
  <si>
    <t>F-1705-33</t>
  </si>
  <si>
    <t>17-34</t>
  </si>
  <si>
    <t>CASE PILOTE</t>
  </si>
  <si>
    <t>KASA TRAVAUX</t>
  </si>
  <si>
    <t>Yann PERRIER</t>
  </si>
  <si>
    <t>F-1705-34</t>
  </si>
  <si>
    <t>17-35</t>
  </si>
  <si>
    <t>PROJET C GALLET</t>
  </si>
  <si>
    <t>F-1705-35</t>
  </si>
  <si>
    <t>17-36</t>
  </si>
  <si>
    <t>RSMA</t>
  </si>
  <si>
    <t>Olivier TENEBAY</t>
  </si>
  <si>
    <t>M. BEAUNOIR</t>
  </si>
  <si>
    <t>10/7 + 29/6 + 7/7</t>
  </si>
  <si>
    <t>F-1706-36</t>
  </si>
  <si>
    <t>17-37</t>
  </si>
  <si>
    <t>8/9 + 21/9</t>
  </si>
  <si>
    <t>F-1706-37</t>
  </si>
  <si>
    <t>17-38</t>
  </si>
  <si>
    <t>EXTENSION CENTRALE CLIMATISATION AC</t>
  </si>
  <si>
    <t>Mickael BORRY</t>
  </si>
  <si>
    <t>1 SEMAINE</t>
  </si>
  <si>
    <t>29/6 + 7/7</t>
  </si>
  <si>
    <t>F-1706-38</t>
  </si>
  <si>
    <t>17-39</t>
  </si>
  <si>
    <t>POLE ACAJOU</t>
  </si>
  <si>
    <t>SOGEA</t>
  </si>
  <si>
    <t>Vincent MARQUINE</t>
  </si>
  <si>
    <t>F-1706-39</t>
  </si>
  <si>
    <t>17-40</t>
  </si>
  <si>
    <t>F-1707-40</t>
  </si>
  <si>
    <t>17-41</t>
  </si>
  <si>
    <t>F-1707-41</t>
  </si>
  <si>
    <t>17-42</t>
  </si>
  <si>
    <t>GODISSARD</t>
  </si>
  <si>
    <t>F-1707-42</t>
  </si>
  <si>
    <t>17-43</t>
  </si>
  <si>
    <t>F-1707-43</t>
  </si>
  <si>
    <t>Amené-replis négocié par jean baptiste</t>
  </si>
  <si>
    <t>17-44</t>
  </si>
  <si>
    <t>59 MAXIME</t>
  </si>
  <si>
    <t>LE LORRAIN</t>
  </si>
  <si>
    <t>F-1707-44</t>
  </si>
  <si>
    <t>17-45</t>
  </si>
  <si>
    <t>ECOLE DILLON</t>
  </si>
  <si>
    <t>Mathurin GERIER</t>
  </si>
  <si>
    <t>F-1707-45</t>
  </si>
  <si>
    <t xml:space="preserve"> </t>
  </si>
  <si>
    <t>17-46</t>
  </si>
  <si>
    <t>F-1708-46</t>
  </si>
  <si>
    <t>Amené-replis négocié par jean baptiste
Problème car ont réglé la facture avec l'amené-repli (423,15€ le 24/10) ainsi que celle sans l'amené-replis (282,10€ le 14/12)</t>
  </si>
  <si>
    <t>17-47</t>
  </si>
  <si>
    <t>CAP MARIN STATION</t>
  </si>
  <si>
    <t>F-1708-47</t>
  </si>
  <si>
    <t>17-48</t>
  </si>
  <si>
    <t>Alain FRANCIS</t>
  </si>
  <si>
    <t>F-1711-48</t>
  </si>
  <si>
    <t>Pb ferraillage 1ère visite 14/09 - 2ème 20/9 - 3ème 20/11 / Nouveaux tarifs</t>
  </si>
  <si>
    <t>17-49</t>
  </si>
  <si>
    <t>Michel ETIENNE</t>
  </si>
  <si>
    <t>F-1709-49</t>
  </si>
  <si>
    <t>17-50</t>
  </si>
  <si>
    <t>F-1710-50</t>
  </si>
  <si>
    <t>17-51</t>
  </si>
  <si>
    <t>SCI CEROLIA</t>
  </si>
  <si>
    <t>DGM CONSTRUCTIONS PLUS</t>
  </si>
  <si>
    <t>M. DEFFIT</t>
  </si>
  <si>
    <t>F-1710-51</t>
  </si>
  <si>
    <t>17-52</t>
  </si>
  <si>
    <t>EOLE DILLON</t>
  </si>
  <si>
    <t>F-1711-52</t>
  </si>
  <si>
    <t>17-53</t>
  </si>
  <si>
    <t>CARYOTAS</t>
  </si>
  <si>
    <t>Hubert Jean Privât</t>
  </si>
  <si>
    <t>F-1711-53</t>
  </si>
  <si>
    <t>17-54</t>
  </si>
  <si>
    <t>F-1711-54</t>
  </si>
  <si>
    <t>17-55</t>
  </si>
  <si>
    <t>F-1712-55</t>
  </si>
  <si>
    <t>17-56</t>
  </si>
  <si>
    <t>F-1712-56</t>
  </si>
  <si>
    <t>17-57</t>
  </si>
  <si>
    <t>LA LEZARDE</t>
  </si>
  <si>
    <t>F-1712-57</t>
  </si>
  <si>
    <t>17-58</t>
  </si>
  <si>
    <t>F-1712-58</t>
  </si>
  <si>
    <t>17-59</t>
  </si>
  <si>
    <t>F-1712-59</t>
  </si>
  <si>
    <t>17-60</t>
  </si>
  <si>
    <t>F-1712-60</t>
  </si>
  <si>
    <t>PREVU EN JANVIER 2018</t>
  </si>
  <si>
    <t>17-61</t>
  </si>
  <si>
    <t>OUVRAGE HYDROLIQUE</t>
  </si>
  <si>
    <t>PETIT BOURG</t>
  </si>
  <si>
    <t>CCTPM</t>
  </si>
  <si>
    <t>M. BOURDON</t>
  </si>
  <si>
    <t>Simon DESTIN</t>
  </si>
  <si>
    <t>F-1712-61</t>
  </si>
  <si>
    <t>CHANTIERS 2018</t>
  </si>
  <si>
    <t>2018 - 2017</t>
  </si>
  <si>
    <t>4009,08 € sous AES</t>
  </si>
  <si>
    <t>3558,8 € sous AES</t>
  </si>
  <si>
    <t>1909,6 € sous AES</t>
  </si>
  <si>
    <t>18-01</t>
  </si>
  <si>
    <t>VENUTOLO</t>
  </si>
  <si>
    <t>CLUNY</t>
  </si>
  <si>
    <t>NIAGARA</t>
  </si>
  <si>
    <t>Eriv VINCENT</t>
  </si>
  <si>
    <t>F-1801-01</t>
  </si>
  <si>
    <t>18-02</t>
  </si>
  <si>
    <t>CLEMENT</t>
  </si>
  <si>
    <t>LE FRANCOIS</t>
  </si>
  <si>
    <t>Cédric JEGO</t>
  </si>
  <si>
    <t>F-1801-02</t>
  </si>
  <si>
    <t>trop d'essais pour une facture à chaque chantier donc 1 facture mensuelle</t>
  </si>
  <si>
    <t>18-03</t>
  </si>
  <si>
    <t>OUVRAGE PHILIBO</t>
  </si>
  <si>
    <t>José ADELISE</t>
  </si>
  <si>
    <t>F-1801-03</t>
  </si>
  <si>
    <t>1ère intervention  le 16/01</t>
  </si>
  <si>
    <t>18-04</t>
  </si>
  <si>
    <t>cf 18-02</t>
  </si>
  <si>
    <t>18-05</t>
  </si>
  <si>
    <t>SCI GEMINI</t>
  </si>
  <si>
    <t>Jean-Baptiste DUCHAMP DE CHASTAIGNE</t>
  </si>
  <si>
    <t>10/04/2018 donc 25/04/18</t>
  </si>
  <si>
    <t>F-1801-05</t>
  </si>
  <si>
    <t>18-06</t>
  </si>
  <si>
    <t>F-1801-06</t>
  </si>
  <si>
    <t>18-07</t>
  </si>
  <si>
    <t>F-1801-07</t>
  </si>
  <si>
    <t>18-08</t>
  </si>
  <si>
    <t>F-1801-08</t>
  </si>
  <si>
    <t>18-09</t>
  </si>
  <si>
    <t>18-10</t>
  </si>
  <si>
    <t>SCI MAO</t>
  </si>
  <si>
    <t>CONSTRUCTION PLUS EURL</t>
  </si>
  <si>
    <t>Hervé ELY-MARIUS</t>
  </si>
  <si>
    <t>30/01/2018
31/01/2018</t>
  </si>
  <si>
    <t>F-1801-10</t>
  </si>
  <si>
    <t>1ère intervention 31/01 mais trop mouillé attendre qu'il y ai plus d'épaisseur</t>
  </si>
  <si>
    <t>18-11</t>
  </si>
  <si>
    <t>SMHLM GONDEAU</t>
  </si>
  <si>
    <t>F-1801-11</t>
  </si>
  <si>
    <t>18-12</t>
  </si>
  <si>
    <t>10/05/2018 donc 25/05/18</t>
  </si>
  <si>
    <t>F-1802-12</t>
  </si>
  <si>
    <t>18-13</t>
  </si>
  <si>
    <t>VIVRE EN BOIS</t>
  </si>
  <si>
    <t>Philippe André REGIS</t>
  </si>
  <si>
    <t>3 SEMAINES</t>
  </si>
  <si>
    <t>F-1802-13</t>
  </si>
  <si>
    <t>18-14</t>
  </si>
  <si>
    <t>SDIS</t>
  </si>
  <si>
    <t>Monsieur BEAUNOIR</t>
  </si>
  <si>
    <t>16/02/2018
20/02/2018
20/02/2018</t>
  </si>
  <si>
    <t>F-1802-14</t>
  </si>
  <si>
    <t>1ère intervention 16/02 mais trop mouillé</t>
  </si>
  <si>
    <t>18-15</t>
  </si>
  <si>
    <t>F-1802-15</t>
  </si>
  <si>
    <t>18-16</t>
  </si>
  <si>
    <t>Daniel RENGASSAMY</t>
  </si>
  <si>
    <t>F-1802-16</t>
  </si>
  <si>
    <t>18-17</t>
  </si>
  <si>
    <t>18-18</t>
  </si>
  <si>
    <t>18-19</t>
  </si>
  <si>
    <t>18-20</t>
  </si>
  <si>
    <t>18-21</t>
  </si>
  <si>
    <t>18-22</t>
  </si>
  <si>
    <t>18-23</t>
  </si>
  <si>
    <t>18-24</t>
  </si>
  <si>
    <t>18-25</t>
  </si>
  <si>
    <t>18-26</t>
  </si>
  <si>
    <t>18-27</t>
  </si>
  <si>
    <t>18-28</t>
  </si>
  <si>
    <t>18-29</t>
  </si>
  <si>
    <t>18-30</t>
  </si>
  <si>
    <t>18-31</t>
  </si>
  <si>
    <t>18-32</t>
  </si>
  <si>
    <t>18-33</t>
  </si>
  <si>
    <t>18-34</t>
  </si>
  <si>
    <t>18-35</t>
  </si>
  <si>
    <t>18-36</t>
  </si>
  <si>
    <t>18-37</t>
  </si>
  <si>
    <t>18-38</t>
  </si>
  <si>
    <t>18-39</t>
  </si>
  <si>
    <t>18-40</t>
  </si>
  <si>
    <t>18-41</t>
  </si>
  <si>
    <t>18-42</t>
  </si>
  <si>
    <t>18-43</t>
  </si>
  <si>
    <t>18-44</t>
  </si>
  <si>
    <t>18-45</t>
  </si>
  <si>
    <t>18-46</t>
  </si>
  <si>
    <t>18-47</t>
  </si>
  <si>
    <t>18-48</t>
  </si>
  <si>
    <t>18-49</t>
  </si>
  <si>
    <t>18-50</t>
  </si>
  <si>
    <t>18-51</t>
  </si>
  <si>
    <t>18-52</t>
  </si>
  <si>
    <t>18-53</t>
  </si>
  <si>
    <t>18-54</t>
  </si>
  <si>
    <t>18-55</t>
  </si>
  <si>
    <t>18-56</t>
  </si>
  <si>
    <t>18-57</t>
  </si>
  <si>
    <t>18-58</t>
  </si>
  <si>
    <t>18-59</t>
  </si>
  <si>
    <t>18-60</t>
  </si>
  <si>
    <r>
      <t xml:space="preserve">CHANTIERS </t>
    </r>
    <r>
      <rPr>
        <sz val="48"/>
        <color rgb="FFC00000"/>
        <rFont val="Arial"/>
        <family val="2"/>
      </rPr>
      <t>2017</t>
    </r>
    <r>
      <rPr>
        <sz val="48"/>
        <rFont val="Arial"/>
        <family val="2"/>
      </rPr>
      <t xml:space="preserve"> ET 2018 EN ATTENTE DE PAIEMENT</t>
    </r>
  </si>
  <si>
    <t>F-1802-17</t>
  </si>
  <si>
    <t>F-1802-18</t>
  </si>
  <si>
    <t>F-1802-19</t>
  </si>
  <si>
    <t>F-1802-20</t>
  </si>
  <si>
    <t>F-1802-21</t>
  </si>
  <si>
    <t>GYP</t>
  </si>
  <si>
    <t>Henry LOUISIA</t>
  </si>
  <si>
    <t>CHAI N°1 LASSALLE SAINT JAMES</t>
  </si>
  <si>
    <t>F-1803-22</t>
  </si>
  <si>
    <t>F-1803-23</t>
  </si>
  <si>
    <t>F-1803-24</t>
  </si>
  <si>
    <t>F-1803-25</t>
  </si>
  <si>
    <t>F-1803-26</t>
  </si>
  <si>
    <t>F-1803-27</t>
  </si>
  <si>
    <t>F-1803-28</t>
  </si>
  <si>
    <t>F-1803-29</t>
  </si>
  <si>
    <t>F-1803-30</t>
  </si>
  <si>
    <t>F-1803-31</t>
  </si>
  <si>
    <t>13 LOGEMENTS PERRINON</t>
  </si>
  <si>
    <t>CHAI N°2 LASSALLE SAINT JAMES</t>
  </si>
  <si>
    <t>le 5/3 pas prêts</t>
  </si>
  <si>
    <t>STATION ACAJOU</t>
  </si>
  <si>
    <t>Marius</t>
  </si>
  <si>
    <t>OPERATION RECULEE SMHLM</t>
  </si>
  <si>
    <t>F-1803-33</t>
  </si>
  <si>
    <t>F-1803-34</t>
  </si>
  <si>
    <t>F-1803-35</t>
  </si>
  <si>
    <t>F-1803-36</t>
  </si>
  <si>
    <t>F-1803-37</t>
  </si>
  <si>
    <t>SGTPM</t>
  </si>
  <si>
    <t>M. David COUTA</t>
  </si>
  <si>
    <t>SERVICES TECHNIQUES</t>
  </si>
  <si>
    <t>1er intervention le 22/02 pour voir état matériau : matériau mouillé. 2ème intervention 4-5 jours après : quand compacteur passe, ça bouge, ça fait de la boue. 3ème intervention le 20/3 : 1er essai pas bon. Résultat M. Louisia décide de changer le matériau,.</t>
  </si>
  <si>
    <t>CF 18-22</t>
  </si>
  <si>
    <t>20/05/18 car dernier chantier 20/03</t>
  </si>
  <si>
    <t>MADILOG</t>
  </si>
  <si>
    <t>Antoine REYNAL</t>
  </si>
  <si>
    <t>RN3 ARBORETUM</t>
  </si>
  <si>
    <t>FDF</t>
  </si>
  <si>
    <t>M. BABOT</t>
  </si>
  <si>
    <t>1ère intervention le 22/3 : 1 essai pas bon</t>
  </si>
  <si>
    <t>OZANAM</t>
  </si>
  <si>
    <t>F-1804-38</t>
  </si>
  <si>
    <t>F-1804-39</t>
  </si>
  <si>
    <t>F-1804-40</t>
  </si>
  <si>
    <t>F-1804-41</t>
  </si>
  <si>
    <t>PRONOVA</t>
  </si>
  <si>
    <t>Vladimir HAYOT</t>
  </si>
  <si>
    <t>F-1802-22</t>
  </si>
  <si>
    <t>OBSERVATIONS</t>
  </si>
  <si>
    <t>31/5 + 6/6 + 14/6 + 29/6 + 12/7 + 20/7 + 8/9 + 26/3 + 03/4</t>
  </si>
  <si>
    <t>30/6 + 12/7 + 20/7 + 8/9 + 26/3 + 03/4</t>
  </si>
  <si>
    <t>8/9 + 26/3 + 03/4</t>
  </si>
  <si>
    <t>Alexis DROBOWSKI</t>
  </si>
  <si>
    <t>ALMA DOMINA</t>
  </si>
  <si>
    <t>10/07/2018 donc 25/07/18</t>
  </si>
  <si>
    <t>CHAI N°3-4 LASSALLE SAINT JAMES</t>
  </si>
  <si>
    <t>F-1805-42</t>
  </si>
  <si>
    <t>F-1805-43</t>
  </si>
  <si>
    <t>F-1805-44</t>
  </si>
  <si>
    <t>F-1805-45</t>
  </si>
  <si>
    <t>FOND FLEURY</t>
  </si>
  <si>
    <t>BDC envoyé le 9/4</t>
  </si>
  <si>
    <t>Julie LAUZEA</t>
  </si>
  <si>
    <t>45 JOURS FIN DE MOIS</t>
  </si>
  <si>
    <t>CHANTIERS 2018 EN ATTENTE DE PAIEMENT PAR CLIENT</t>
  </si>
  <si>
    <t>CCTP-M</t>
  </si>
  <si>
    <t>DGM CONSTRUCTION PLUS</t>
  </si>
  <si>
    <t>G'OPLUS</t>
  </si>
  <si>
    <t>GYP CONSTRUCTIONS</t>
  </si>
  <si>
    <t>NIAGARA SARL</t>
  </si>
  <si>
    <t>PAUI MORNE DESAIX</t>
  </si>
  <si>
    <t>MONTAIGNE 3</t>
  </si>
  <si>
    <t>ROXELANE</t>
  </si>
  <si>
    <t>SAINT PIERRE</t>
  </si>
  <si>
    <t>1ERE INTERVENTIONNON FACTUREE 18 MAI</t>
  </si>
  <si>
    <t>APID  FRANCOIS</t>
  </si>
  <si>
    <t>F-1805-46</t>
  </si>
  <si>
    <t>F-1805-47</t>
  </si>
  <si>
    <t>F-1806-48</t>
  </si>
  <si>
    <t>BTMF</t>
  </si>
  <si>
    <t>dont</t>
  </si>
  <si>
    <t>en retard</t>
  </si>
  <si>
    <t>18-61</t>
  </si>
  <si>
    <t>18-62</t>
  </si>
  <si>
    <t>18-63</t>
  </si>
  <si>
    <t>18-64</t>
  </si>
  <si>
    <t>18-65</t>
  </si>
  <si>
    <t>18-66</t>
  </si>
  <si>
    <t>18-67</t>
  </si>
  <si>
    <t>18-68</t>
  </si>
  <si>
    <t>18-69</t>
  </si>
  <si>
    <t>18-70</t>
  </si>
  <si>
    <t>18-71</t>
  </si>
  <si>
    <t>18-72</t>
  </si>
  <si>
    <t>18-73</t>
  </si>
  <si>
    <t>18-74</t>
  </si>
  <si>
    <t>18-75</t>
  </si>
  <si>
    <t>18-76</t>
  </si>
  <si>
    <t>18-77</t>
  </si>
  <si>
    <t>18-78</t>
  </si>
  <si>
    <t>18-79</t>
  </si>
  <si>
    <t>18-80</t>
  </si>
  <si>
    <t>18-81</t>
  </si>
  <si>
    <t>18-82</t>
  </si>
  <si>
    <t>18-83</t>
  </si>
  <si>
    <t>18-84</t>
  </si>
  <si>
    <t>18-85</t>
  </si>
  <si>
    <t>18-86</t>
  </si>
  <si>
    <t>18-87</t>
  </si>
  <si>
    <t>18-88</t>
  </si>
  <si>
    <t>18-89</t>
  </si>
  <si>
    <t>18-90</t>
  </si>
  <si>
    <t>18-91</t>
  </si>
  <si>
    <t>18-92</t>
  </si>
  <si>
    <t>18-93</t>
  </si>
  <si>
    <t>18-94</t>
  </si>
  <si>
    <t>18-95</t>
  </si>
  <si>
    <t>18-96</t>
  </si>
  <si>
    <t>18-97</t>
  </si>
  <si>
    <t>18-98</t>
  </si>
  <si>
    <t>18-99</t>
  </si>
  <si>
    <t>18-100</t>
  </si>
  <si>
    <t>RAVINE THOUZA</t>
  </si>
  <si>
    <t>Yoann LEONARD</t>
  </si>
  <si>
    <t>15 JOURS</t>
  </si>
  <si>
    <t>F-1806-49</t>
  </si>
  <si>
    <t>F-1806-50</t>
  </si>
  <si>
    <t>F-1806-51</t>
  </si>
  <si>
    <t>F-1806-52</t>
  </si>
  <si>
    <t>F-1806-53</t>
  </si>
  <si>
    <t>F-1806-54</t>
  </si>
  <si>
    <t>F-1806-55</t>
  </si>
  <si>
    <t>CFTU</t>
  </si>
  <si>
    <t>Julie MARIE</t>
  </si>
  <si>
    <t>septembre car facture envoyée le dimanche 10 juin</t>
  </si>
  <si>
    <t>SARL MINICHOCO</t>
  </si>
  <si>
    <t>F-1807-56</t>
  </si>
  <si>
    <t>F-1807-57</t>
  </si>
  <si>
    <t>F-1807-58</t>
  </si>
  <si>
    <t>F-1807-59</t>
  </si>
  <si>
    <t>F-1807-60</t>
  </si>
  <si>
    <t>SAMAC</t>
  </si>
  <si>
    <t>CENTRALE SOLAIRE</t>
  </si>
  <si>
    <t>VEIOS</t>
  </si>
  <si>
    <t>Benoît LE MAISTRE</t>
  </si>
  <si>
    <t>NEW MEXICAIN</t>
  </si>
  <si>
    <t>TDF</t>
  </si>
  <si>
    <t>CHANTIER ANNULE CAR DEIVS NON ACCEPTE</t>
  </si>
  <si>
    <t>F-1807-61</t>
  </si>
  <si>
    <t>F-1807-62</t>
  </si>
  <si>
    <t>F-1807-63</t>
  </si>
  <si>
    <t>198 LOGTS RIV ROCHE</t>
  </si>
  <si>
    <t>JLTP</t>
  </si>
  <si>
    <t>Thomas MARCOT</t>
  </si>
  <si>
    <t>EN VERT = demande de paiement par virement car hors du département.</t>
  </si>
  <si>
    <t>chèque parti</t>
  </si>
  <si>
    <t>2/7 + 16/7</t>
  </si>
  <si>
    <t xml:space="preserve">    16/7</t>
  </si>
  <si>
    <t>A RELANCER</t>
  </si>
  <si>
    <t>paiement finalement à 1,5 mois</t>
  </si>
  <si>
    <t>échéance à 45 jours à partir de l'envoi du BDC</t>
  </si>
  <si>
    <t>1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</si>
</sst>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-mmm\-yy;@"/>
  </numFmts>
  <fonts count="2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48"/>
      <name val="Arial"/>
      <family val="2"/>
    </font>
    <font>
      <i/>
      <sz val="9"/>
      <name val="Arial"/>
      <family val="2"/>
    </font>
    <font>
      <sz val="9"/>
      <color rgb="FFFF0000"/>
      <name val="Arial"/>
      <family val="2"/>
    </font>
    <font>
      <sz val="9"/>
      <color rgb="FFFFC000"/>
      <name val="Arial"/>
      <family val="2"/>
    </font>
    <font>
      <sz val="11"/>
      <color rgb="FF00B0F0"/>
      <name val="Calibri"/>
      <family val="2"/>
      <scheme val="minor"/>
    </font>
    <font>
      <sz val="9"/>
      <color rgb="FF92D050"/>
      <name val="Arial"/>
      <family val="2"/>
    </font>
    <font>
      <sz val="11"/>
      <color rgb="FFFF0000"/>
      <name val="Calibri"/>
      <family val="2"/>
      <scheme val="minor"/>
    </font>
    <font>
      <sz val="48"/>
      <color theme="1"/>
      <name val="Arial"/>
      <family val="2"/>
    </font>
    <font>
      <i/>
      <sz val="9"/>
      <color theme="1"/>
      <name val="Arial"/>
      <family val="2"/>
    </font>
    <font>
      <i/>
      <sz val="11"/>
      <color theme="1"/>
      <name val="Calibri"/>
      <family val="2"/>
      <scheme val="minor"/>
    </font>
    <font>
      <sz val="9"/>
      <color rgb="FFC00000"/>
      <name val="Arial"/>
      <family val="2"/>
    </font>
    <font>
      <sz val="48"/>
      <color rgb="FFC00000"/>
      <name val="Arial"/>
      <family val="2"/>
    </font>
    <font>
      <sz val="20"/>
      <color rgb="FFC00000"/>
      <name val="Arial"/>
      <family val="2"/>
    </font>
    <font>
      <sz val="20"/>
      <name val="Arial"/>
      <family val="2"/>
    </font>
    <font>
      <sz val="11"/>
      <color theme="1"/>
      <name val="Arial"/>
      <family val="2"/>
    </font>
    <font>
      <b/>
      <sz val="11"/>
      <color rgb="FF00B0F0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sz val="11"/>
      <color rgb="FF00B0F0"/>
      <name val="Arial"/>
      <family val="2"/>
    </font>
    <font>
      <sz val="11"/>
      <color rgb="FFFF0000"/>
      <name val="Arial"/>
      <family val="2"/>
    </font>
    <font>
      <sz val="20"/>
      <color rgb="FF00B0F0"/>
      <name val="Arial"/>
      <family val="2"/>
    </font>
    <font>
      <sz val="16"/>
      <name val="Arial"/>
      <family val="2"/>
    </font>
    <font>
      <sz val="9"/>
      <color rgb="FF00B0F0"/>
      <name val="Arial"/>
      <family val="2"/>
    </font>
    <font>
      <sz val="9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9">
    <xf numFmtId="0" fontId="0" fillId="0" borderId="0" xfId="0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164" fontId="1" fillId="0" borderId="0" xfId="0" applyNumberFormat="1" applyFont="1" applyFill="1" applyAlignment="1">
      <alignment horizontal="right" vertical="center"/>
    </xf>
    <xf numFmtId="165" fontId="1" fillId="0" borderId="0" xfId="0" applyNumberFormat="1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right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right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164" fontId="1" fillId="0" borderId="1" xfId="0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/>
    </xf>
    <xf numFmtId="165" fontId="1" fillId="0" borderId="5" xfId="0" applyNumberFormat="1" applyFont="1" applyFill="1" applyBorder="1" applyAlignment="1">
      <alignment horizontal="center" vertical="center" wrapText="1"/>
    </xf>
    <xf numFmtId="165" fontId="1" fillId="0" borderId="7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164" fontId="5" fillId="0" borderId="1" xfId="0" applyNumberFormat="1" applyFont="1" applyFill="1" applyBorder="1" applyAlignment="1">
      <alignment horizontal="right" vertical="center"/>
    </xf>
    <xf numFmtId="165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64" fontId="6" fillId="0" borderId="1" xfId="0" applyNumberFormat="1" applyFont="1" applyFill="1" applyBorder="1" applyAlignment="1">
      <alignment horizontal="right" vertical="center"/>
    </xf>
    <xf numFmtId="165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/>
    </xf>
    <xf numFmtId="164" fontId="1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left" vertical="center"/>
    </xf>
    <xf numFmtId="164" fontId="8" fillId="0" borderId="1" xfId="0" applyNumberFormat="1" applyFont="1" applyFill="1" applyBorder="1" applyAlignment="1">
      <alignment horizontal="right"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left" vertical="center"/>
    </xf>
    <xf numFmtId="165" fontId="1" fillId="0" borderId="1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165" fontId="2" fillId="0" borderId="0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16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165" fontId="2" fillId="0" borderId="4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165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49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49" fontId="13" fillId="0" borderId="1" xfId="0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164" fontId="13" fillId="0" borderId="1" xfId="0" applyNumberFormat="1" applyFont="1" applyFill="1" applyBorder="1" applyAlignment="1">
      <alignment horizontal="right" vertical="center"/>
    </xf>
    <xf numFmtId="165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right" vertical="center"/>
    </xf>
    <xf numFmtId="165" fontId="13" fillId="0" borderId="1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1" fillId="0" borderId="0" xfId="0" applyNumberFormat="1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vertical="center"/>
    </xf>
    <xf numFmtId="164" fontId="17" fillId="0" borderId="5" xfId="0" applyNumberFormat="1" applyFont="1" applyFill="1" applyBorder="1" applyAlignment="1">
      <alignment horizontal="center" vertical="center"/>
    </xf>
    <xf numFmtId="164" fontId="18" fillId="0" borderId="5" xfId="0" applyNumberFormat="1" applyFont="1" applyFill="1" applyBorder="1" applyAlignment="1">
      <alignment horizontal="center" vertical="center"/>
    </xf>
    <xf numFmtId="164" fontId="19" fillId="0" borderId="8" xfId="0" applyNumberFormat="1" applyFont="1" applyFill="1" applyBorder="1" applyAlignment="1">
      <alignment horizontal="center" vertical="center"/>
    </xf>
    <xf numFmtId="164" fontId="20" fillId="0" borderId="8" xfId="0" applyNumberFormat="1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21" fillId="0" borderId="1" xfId="0" applyNumberFormat="1" applyFont="1" applyFill="1" applyBorder="1" applyAlignment="1">
      <alignment horizontal="center" vertical="center"/>
    </xf>
    <xf numFmtId="164" fontId="22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right" vertical="center"/>
    </xf>
    <xf numFmtId="164" fontId="24" fillId="0" borderId="0" xfId="0" applyNumberFormat="1" applyFont="1" applyFill="1" applyAlignment="1">
      <alignment horizontal="right" vertical="center"/>
    </xf>
    <xf numFmtId="164" fontId="24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164" fontId="25" fillId="0" borderId="1" xfId="0" applyNumberFormat="1" applyFont="1" applyFill="1" applyBorder="1" applyAlignment="1">
      <alignment horizontal="right" vertical="center"/>
    </xf>
    <xf numFmtId="165" fontId="25" fillId="0" borderId="1" xfId="0" applyNumberFormat="1" applyFont="1" applyFill="1" applyBorder="1" applyAlignment="1">
      <alignment horizontal="center" vertical="center"/>
    </xf>
    <xf numFmtId="165" fontId="25" fillId="0" borderId="1" xfId="0" applyNumberFormat="1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4" fontId="23" fillId="0" borderId="0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left" vertical="center"/>
    </xf>
    <xf numFmtId="0" fontId="26" fillId="0" borderId="1" xfId="0" applyFont="1" applyFill="1" applyBorder="1" applyAlignment="1">
      <alignment horizontal="left" vertical="center"/>
    </xf>
    <xf numFmtId="164" fontId="26" fillId="0" borderId="1" xfId="0" applyNumberFormat="1" applyFont="1" applyFill="1" applyBorder="1" applyAlignment="1">
      <alignment horizontal="right" vertical="center"/>
    </xf>
    <xf numFmtId="165" fontId="26" fillId="0" borderId="1" xfId="0" applyNumberFormat="1" applyFont="1" applyFill="1" applyBorder="1" applyAlignment="1">
      <alignment horizontal="center" vertical="center"/>
    </xf>
    <xf numFmtId="165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/>
    </xf>
    <xf numFmtId="164" fontId="15" fillId="0" borderId="0" xfId="0" applyNumberFormat="1" applyFont="1" applyFill="1" applyBorder="1" applyAlignment="1">
      <alignment horizontal="left" vertical="center"/>
    </xf>
    <xf numFmtId="164" fontId="16" fillId="0" borderId="0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164" fontId="23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zoomScale="90" zoomScaleNormal="90" workbookViewId="0">
      <selection activeCell="K38" sqref="K38"/>
    </sheetView>
  </sheetViews>
  <sheetFormatPr baseColWidth="10" defaultColWidth="11.42578125" defaultRowHeight="12" x14ac:dyDescent="0.25"/>
  <cols>
    <col min="1" max="1" width="6.140625" style="22" bestFit="1" customWidth="1"/>
    <col min="2" max="2" width="32.85546875" style="22" bestFit="1" customWidth="1"/>
    <col min="3" max="3" width="15.5703125" style="22" bestFit="1" customWidth="1"/>
    <col min="4" max="4" width="25" style="22" bestFit="1" customWidth="1"/>
    <col min="5" max="5" width="24.5703125" style="22" bestFit="1" customWidth="1"/>
    <col min="6" max="6" width="16" style="22" customWidth="1"/>
    <col min="7" max="7" width="10.85546875" style="26" customWidth="1"/>
    <col min="8" max="8" width="10.28515625" style="28" customWidth="1"/>
    <col min="9" max="9" width="9.85546875" style="28" customWidth="1"/>
    <col min="10" max="10" width="10.140625" style="28" customWidth="1"/>
    <col min="11" max="11" width="17.7109375" style="25" customWidth="1"/>
    <col min="12" max="12" width="9.85546875" style="25" customWidth="1"/>
    <col min="13" max="13" width="11.42578125" style="25" customWidth="1"/>
    <col min="14" max="14" width="11.42578125" style="14" customWidth="1"/>
    <col min="15" max="15" width="10.28515625" style="14" bestFit="1" customWidth="1"/>
    <col min="16" max="16" width="65.28515625" style="94" bestFit="1" customWidth="1"/>
    <col min="17" max="16384" width="11.42578125" style="22"/>
  </cols>
  <sheetData>
    <row r="1" spans="1:19" ht="59.25" x14ac:dyDescent="0.25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6"/>
      <c r="O1" s="226"/>
      <c r="P1" s="225"/>
    </row>
    <row r="4" spans="1:19" x14ac:dyDescent="0.25">
      <c r="B4" s="7" t="s">
        <v>1</v>
      </c>
      <c r="D4" s="113" t="s">
        <v>2</v>
      </c>
      <c r="E4" s="115" t="s">
        <v>3</v>
      </c>
      <c r="F4" s="115" t="s">
        <v>4</v>
      </c>
      <c r="G4" s="115" t="s">
        <v>5</v>
      </c>
      <c r="H4" s="115" t="s">
        <v>6</v>
      </c>
      <c r="I4" s="115" t="s">
        <v>7</v>
      </c>
      <c r="J4" s="115" t="s">
        <v>8</v>
      </c>
      <c r="K4" s="115" t="s">
        <v>9</v>
      </c>
      <c r="L4" s="115" t="s">
        <v>10</v>
      </c>
      <c r="M4" s="114" t="s">
        <v>11</v>
      </c>
      <c r="N4" s="114" t="s">
        <v>12</v>
      </c>
      <c r="O4" s="114" t="s">
        <v>13</v>
      </c>
      <c r="P4" s="115" t="s">
        <v>14</v>
      </c>
    </row>
    <row r="5" spans="1:19" x14ac:dyDescent="0.25">
      <c r="B5" s="41" t="s">
        <v>15</v>
      </c>
      <c r="D5" s="70">
        <f>SUM(H5:P5)</f>
        <v>17316.599999999999</v>
      </c>
      <c r="E5" s="23"/>
      <c r="F5" s="23"/>
      <c r="G5" s="59"/>
      <c r="H5" s="71">
        <f>G13+G14+G15+G16+G17+G18+G19+G20</f>
        <v>4079.6</v>
      </c>
      <c r="I5" s="24">
        <f>G21+G22+G23+G24+G27</f>
        <v>2213.4</v>
      </c>
      <c r="J5" s="24">
        <f>G32+G31+G30+G29+G28+G26+G25</f>
        <v>3027.15</v>
      </c>
      <c r="K5" s="24">
        <f>SUM(G33:G36)</f>
        <v>1844.5</v>
      </c>
      <c r="L5" s="24">
        <f>SUM(G37)</f>
        <v>531.65</v>
      </c>
      <c r="M5" s="24">
        <f>SUM(G38:G40)</f>
        <v>1247.75</v>
      </c>
      <c r="N5" s="117">
        <f>SUM(G42:G45)</f>
        <v>1410.5</v>
      </c>
      <c r="O5" s="24">
        <f>+G46+G47+G49</f>
        <v>1410.5</v>
      </c>
      <c r="P5" s="24">
        <f>SUM(G50:G54)</f>
        <v>1551.5500000000002</v>
      </c>
    </row>
    <row r="6" spans="1:19" x14ac:dyDescent="0.25">
      <c r="B6" s="54" t="s">
        <v>16</v>
      </c>
      <c r="D6" s="26">
        <f>+D5+E6+F6+G6</f>
        <v>26794.079999999998</v>
      </c>
      <c r="E6" s="72">
        <v>4009.08</v>
      </c>
      <c r="F6" s="72">
        <v>3558.8</v>
      </c>
      <c r="G6" s="72">
        <v>1909.6</v>
      </c>
      <c r="H6" s="27"/>
    </row>
    <row r="7" spans="1:19" x14ac:dyDescent="0.25">
      <c r="B7" s="47" t="s">
        <v>17</v>
      </c>
      <c r="D7" s="26" t="s">
        <v>18</v>
      </c>
      <c r="E7" s="227" t="s">
        <v>19</v>
      </c>
      <c r="F7" s="227"/>
      <c r="G7" s="227"/>
    </row>
    <row r="8" spans="1:19" x14ac:dyDescent="0.25">
      <c r="B8" s="81"/>
      <c r="D8" s="26"/>
      <c r="E8" s="112"/>
      <c r="F8" s="112"/>
      <c r="G8" s="112"/>
    </row>
    <row r="9" spans="1:19" x14ac:dyDescent="0.25">
      <c r="E9" s="97"/>
    </row>
    <row r="10" spans="1:19" s="25" customFormat="1" x14ac:dyDescent="0.25">
      <c r="A10" s="229" t="s">
        <v>20</v>
      </c>
      <c r="B10" s="230"/>
      <c r="C10" s="231"/>
      <c r="D10" s="229" t="s">
        <v>21</v>
      </c>
      <c r="E10" s="230"/>
      <c r="F10" s="231"/>
      <c r="G10" s="232" t="s">
        <v>22</v>
      </c>
      <c r="H10" s="229" t="s">
        <v>23</v>
      </c>
      <c r="I10" s="230"/>
      <c r="J10" s="230"/>
      <c r="K10" s="230"/>
      <c r="L10" s="230"/>
      <c r="M10" s="230"/>
      <c r="N10" s="235"/>
      <c r="O10" s="236"/>
      <c r="P10" s="228" t="s">
        <v>24</v>
      </c>
    </row>
    <row r="11" spans="1:19" s="25" customFormat="1" x14ac:dyDescent="0.25">
      <c r="A11" s="239" t="s">
        <v>25</v>
      </c>
      <c r="B11" s="239" t="s">
        <v>26</v>
      </c>
      <c r="C11" s="239" t="s">
        <v>27</v>
      </c>
      <c r="D11" s="240" t="s">
        <v>26</v>
      </c>
      <c r="E11" s="229" t="s">
        <v>28</v>
      </c>
      <c r="F11" s="231"/>
      <c r="G11" s="233"/>
      <c r="H11" s="237" t="s">
        <v>29</v>
      </c>
      <c r="I11" s="238" t="s">
        <v>30</v>
      </c>
      <c r="J11" s="237" t="s">
        <v>31</v>
      </c>
      <c r="K11" s="229" t="s">
        <v>32</v>
      </c>
      <c r="L11" s="230"/>
      <c r="M11" s="230"/>
      <c r="N11" s="235"/>
      <c r="O11" s="236"/>
      <c r="P11" s="228"/>
    </row>
    <row r="12" spans="1:19" s="25" customFormat="1" ht="24" x14ac:dyDescent="0.25">
      <c r="A12" s="239"/>
      <c r="B12" s="239"/>
      <c r="C12" s="239"/>
      <c r="D12" s="241"/>
      <c r="E12" s="33" t="s">
        <v>33</v>
      </c>
      <c r="F12" s="113" t="s">
        <v>34</v>
      </c>
      <c r="G12" s="234"/>
      <c r="H12" s="237"/>
      <c r="I12" s="238"/>
      <c r="J12" s="237"/>
      <c r="K12" s="113" t="s">
        <v>35</v>
      </c>
      <c r="L12" s="113" t="s">
        <v>36</v>
      </c>
      <c r="M12" s="113" t="s">
        <v>37</v>
      </c>
      <c r="N12" s="117" t="s">
        <v>38</v>
      </c>
      <c r="O12" s="117" t="s">
        <v>39</v>
      </c>
      <c r="P12" s="228"/>
    </row>
    <row r="13" spans="1:19" s="12" customFormat="1" ht="12" customHeight="1" x14ac:dyDescent="0.25">
      <c r="A13" s="9" t="s">
        <v>40</v>
      </c>
      <c r="B13" s="10" t="s">
        <v>41</v>
      </c>
      <c r="C13" s="10" t="s">
        <v>42</v>
      </c>
      <c r="D13" s="10" t="s">
        <v>43</v>
      </c>
      <c r="E13" s="30" t="s">
        <v>44</v>
      </c>
      <c r="F13" s="10" t="s">
        <v>45</v>
      </c>
      <c r="G13" s="11">
        <v>477.4</v>
      </c>
      <c r="H13" s="117" t="s">
        <v>46</v>
      </c>
      <c r="I13" s="117">
        <v>42464</v>
      </c>
      <c r="J13" s="117">
        <v>42464</v>
      </c>
      <c r="K13" s="116" t="s">
        <v>47</v>
      </c>
      <c r="L13" s="117">
        <v>42531</v>
      </c>
      <c r="M13" s="117" t="s">
        <v>48</v>
      </c>
      <c r="N13" s="117">
        <v>42544</v>
      </c>
      <c r="O13" s="10"/>
      <c r="P13" s="98" t="s">
        <v>49</v>
      </c>
    </row>
    <row r="14" spans="1:19" s="29" customFormat="1" ht="12" customHeight="1" x14ac:dyDescent="0.25">
      <c r="A14" s="9" t="s">
        <v>50</v>
      </c>
      <c r="B14" s="10" t="s">
        <v>51</v>
      </c>
      <c r="C14" s="10" t="s">
        <v>52</v>
      </c>
      <c r="D14" s="10" t="s">
        <v>53</v>
      </c>
      <c r="E14" s="30" t="s">
        <v>54</v>
      </c>
      <c r="F14" s="10"/>
      <c r="G14" s="11">
        <v>477.4</v>
      </c>
      <c r="H14" s="117" t="s">
        <v>46</v>
      </c>
      <c r="I14" s="117">
        <v>42468</v>
      </c>
      <c r="J14" s="117">
        <v>42468</v>
      </c>
      <c r="K14" s="116" t="s">
        <v>55</v>
      </c>
      <c r="L14" s="117">
        <v>42520</v>
      </c>
      <c r="M14" s="117" t="s">
        <v>56</v>
      </c>
      <c r="N14" s="117"/>
      <c r="O14" s="117">
        <v>42536</v>
      </c>
      <c r="P14" s="99" t="s">
        <v>57</v>
      </c>
      <c r="R14" s="95"/>
    </row>
    <row r="15" spans="1:19" ht="12" customHeight="1" x14ac:dyDescent="0.25">
      <c r="A15" s="9" t="s">
        <v>58</v>
      </c>
      <c r="B15" s="10" t="s">
        <v>59</v>
      </c>
      <c r="C15" s="10" t="s">
        <v>60</v>
      </c>
      <c r="D15" s="10" t="s">
        <v>61</v>
      </c>
      <c r="E15" s="30" t="s">
        <v>62</v>
      </c>
      <c r="F15" s="30"/>
      <c r="G15" s="11">
        <v>477.4</v>
      </c>
      <c r="H15" s="117">
        <v>42474</v>
      </c>
      <c r="I15" s="117">
        <v>42480</v>
      </c>
      <c r="J15" s="117">
        <v>42480</v>
      </c>
      <c r="K15" s="91" t="s">
        <v>63</v>
      </c>
      <c r="L15" s="92"/>
      <c r="M15" s="118" t="s">
        <v>64</v>
      </c>
      <c r="N15" s="93">
        <v>42485</v>
      </c>
      <c r="O15" s="117"/>
      <c r="P15" s="98" t="s">
        <v>65</v>
      </c>
      <c r="S15" s="97"/>
    </row>
    <row r="16" spans="1:19" ht="12" customHeight="1" x14ac:dyDescent="0.25">
      <c r="A16" s="9" t="s">
        <v>66</v>
      </c>
      <c r="B16" s="10" t="s">
        <v>67</v>
      </c>
      <c r="C16" s="10" t="s">
        <v>68</v>
      </c>
      <c r="D16" s="10" t="s">
        <v>53</v>
      </c>
      <c r="E16" s="30" t="s">
        <v>54</v>
      </c>
      <c r="F16" s="30"/>
      <c r="G16" s="11">
        <v>911.4</v>
      </c>
      <c r="H16" s="117" t="s">
        <v>46</v>
      </c>
      <c r="I16" s="117">
        <v>42478</v>
      </c>
      <c r="J16" s="117">
        <v>42478</v>
      </c>
      <c r="K16" s="116" t="s">
        <v>69</v>
      </c>
      <c r="L16" s="117">
        <v>42520</v>
      </c>
      <c r="M16" s="117" t="s">
        <v>70</v>
      </c>
      <c r="N16" s="117"/>
      <c r="O16" s="117">
        <v>42536</v>
      </c>
      <c r="P16" s="99" t="s">
        <v>57</v>
      </c>
    </row>
    <row r="17" spans="1:19" s="12" customFormat="1" ht="12" customHeight="1" x14ac:dyDescent="0.25">
      <c r="A17" s="9" t="s">
        <v>71</v>
      </c>
      <c r="B17" s="10" t="s">
        <v>72</v>
      </c>
      <c r="C17" s="10" t="s">
        <v>42</v>
      </c>
      <c r="D17" s="10" t="s">
        <v>43</v>
      </c>
      <c r="E17" s="30" t="s">
        <v>44</v>
      </c>
      <c r="F17" s="10" t="s">
        <v>45</v>
      </c>
      <c r="G17" s="11">
        <v>477.4</v>
      </c>
      <c r="H17" s="117" t="s">
        <v>46</v>
      </c>
      <c r="I17" s="117">
        <v>42479</v>
      </c>
      <c r="J17" s="117">
        <v>42479</v>
      </c>
      <c r="K17" s="116" t="s">
        <v>47</v>
      </c>
      <c r="L17" s="117">
        <v>42561</v>
      </c>
      <c r="M17" s="117" t="s">
        <v>73</v>
      </c>
      <c r="N17" s="117">
        <v>42577</v>
      </c>
      <c r="O17" s="10"/>
      <c r="P17" s="98" t="s">
        <v>49</v>
      </c>
      <c r="S17" s="90"/>
    </row>
    <row r="18" spans="1:19" s="12" customFormat="1" x14ac:dyDescent="0.25">
      <c r="A18" s="9" t="s">
        <v>74</v>
      </c>
      <c r="B18" s="10" t="s">
        <v>75</v>
      </c>
      <c r="C18" s="10" t="s">
        <v>76</v>
      </c>
      <c r="D18" s="10" t="s">
        <v>77</v>
      </c>
      <c r="E18" s="30" t="s">
        <v>78</v>
      </c>
      <c r="F18" s="10"/>
      <c r="G18" s="11">
        <v>390.6</v>
      </c>
      <c r="H18" s="117" t="s">
        <v>46</v>
      </c>
      <c r="I18" s="117">
        <v>42482</v>
      </c>
      <c r="J18" s="117">
        <v>42482</v>
      </c>
      <c r="K18" s="116" t="s">
        <v>55</v>
      </c>
      <c r="L18" s="117">
        <v>42520</v>
      </c>
      <c r="M18" s="117" t="s">
        <v>79</v>
      </c>
      <c r="N18" s="117">
        <v>42636</v>
      </c>
      <c r="O18" s="86"/>
      <c r="P18" s="98" t="s">
        <v>80</v>
      </c>
      <c r="S18" s="96"/>
    </row>
    <row r="19" spans="1:19" x14ac:dyDescent="0.25">
      <c r="A19" s="9" t="s">
        <v>81</v>
      </c>
      <c r="B19" s="10" t="s">
        <v>82</v>
      </c>
      <c r="C19" s="10" t="s">
        <v>83</v>
      </c>
      <c r="D19" s="10" t="s">
        <v>84</v>
      </c>
      <c r="E19" s="88" t="s">
        <v>85</v>
      </c>
      <c r="F19" s="10" t="s">
        <v>86</v>
      </c>
      <c r="G19" s="11">
        <v>390.6</v>
      </c>
      <c r="H19" s="117" t="s">
        <v>46</v>
      </c>
      <c r="I19" s="117">
        <v>42488</v>
      </c>
      <c r="J19" s="117">
        <v>42488</v>
      </c>
      <c r="K19" s="116" t="s">
        <v>55</v>
      </c>
      <c r="L19" s="117">
        <v>42520</v>
      </c>
      <c r="M19" s="117" t="s">
        <v>87</v>
      </c>
      <c r="N19" s="117"/>
      <c r="O19" s="117">
        <v>42549</v>
      </c>
      <c r="P19" s="98" t="s">
        <v>88</v>
      </c>
    </row>
    <row r="20" spans="1:19" x14ac:dyDescent="0.25">
      <c r="A20" s="9" t="s">
        <v>89</v>
      </c>
      <c r="B20" s="10" t="s">
        <v>41</v>
      </c>
      <c r="C20" s="10" t="s">
        <v>42</v>
      </c>
      <c r="D20" s="10" t="s">
        <v>90</v>
      </c>
      <c r="E20" s="30"/>
      <c r="F20" s="30"/>
      <c r="G20" s="11">
        <v>477.4</v>
      </c>
      <c r="H20" s="117" t="s">
        <v>46</v>
      </c>
      <c r="I20" s="31">
        <v>42489</v>
      </c>
      <c r="J20" s="31">
        <v>42489</v>
      </c>
      <c r="K20" s="116" t="s">
        <v>55</v>
      </c>
      <c r="L20" s="117">
        <v>42520</v>
      </c>
      <c r="M20" s="117" t="s">
        <v>91</v>
      </c>
      <c r="N20" s="117">
        <v>42510</v>
      </c>
      <c r="O20" s="117"/>
      <c r="P20" s="98" t="s">
        <v>80</v>
      </c>
    </row>
    <row r="21" spans="1:19" s="12" customFormat="1" x14ac:dyDescent="0.25">
      <c r="A21" s="9" t="s">
        <v>92</v>
      </c>
      <c r="B21" s="10" t="s">
        <v>93</v>
      </c>
      <c r="C21" s="10" t="s">
        <v>52</v>
      </c>
      <c r="D21" s="10" t="s">
        <v>43</v>
      </c>
      <c r="E21" s="30" t="s">
        <v>94</v>
      </c>
      <c r="F21" s="10" t="s">
        <v>95</v>
      </c>
      <c r="G21" s="11">
        <v>651</v>
      </c>
      <c r="H21" s="117" t="s">
        <v>46</v>
      </c>
      <c r="I21" s="117">
        <v>42514</v>
      </c>
      <c r="J21" s="117">
        <v>42514</v>
      </c>
      <c r="K21" s="116" t="s">
        <v>47</v>
      </c>
      <c r="L21" s="117">
        <v>42592</v>
      </c>
      <c r="M21" s="117" t="s">
        <v>96</v>
      </c>
      <c r="N21" s="117">
        <v>42605</v>
      </c>
      <c r="O21" s="87"/>
      <c r="P21" s="98" t="s">
        <v>80</v>
      </c>
    </row>
    <row r="22" spans="1:19" ht="12" customHeight="1" x14ac:dyDescent="0.25">
      <c r="A22" s="9" t="s">
        <v>97</v>
      </c>
      <c r="B22" s="10" t="s">
        <v>98</v>
      </c>
      <c r="C22" s="10" t="s">
        <v>99</v>
      </c>
      <c r="D22" s="10" t="s">
        <v>77</v>
      </c>
      <c r="E22" s="30" t="s">
        <v>78</v>
      </c>
      <c r="F22" s="10"/>
      <c r="G22" s="11">
        <v>303.8</v>
      </c>
      <c r="H22" s="117" t="s">
        <v>46</v>
      </c>
      <c r="I22" s="117">
        <v>42514</v>
      </c>
      <c r="J22" s="117">
        <v>42514</v>
      </c>
      <c r="K22" s="116" t="s">
        <v>55</v>
      </c>
      <c r="L22" s="117">
        <v>42551</v>
      </c>
      <c r="M22" s="117" t="s">
        <v>100</v>
      </c>
      <c r="N22" s="117">
        <v>42543</v>
      </c>
      <c r="O22" s="117"/>
      <c r="P22" s="99" t="s">
        <v>80</v>
      </c>
    </row>
    <row r="23" spans="1:19" x14ac:dyDescent="0.25">
      <c r="A23" s="9" t="s">
        <v>101</v>
      </c>
      <c r="B23" s="10" t="s">
        <v>41</v>
      </c>
      <c r="C23" s="10" t="s">
        <v>42</v>
      </c>
      <c r="D23" s="10" t="s">
        <v>43</v>
      </c>
      <c r="E23" s="30" t="s">
        <v>44</v>
      </c>
      <c r="F23" s="30" t="s">
        <v>102</v>
      </c>
      <c r="G23" s="11">
        <v>390.6</v>
      </c>
      <c r="H23" s="117" t="s">
        <v>46</v>
      </c>
      <c r="I23" s="117">
        <v>42516</v>
      </c>
      <c r="J23" s="117">
        <v>42516</v>
      </c>
      <c r="K23" s="116" t="s">
        <v>47</v>
      </c>
      <c r="L23" s="117">
        <v>42592</v>
      </c>
      <c r="M23" s="117" t="s">
        <v>103</v>
      </c>
      <c r="N23" s="117">
        <v>42605</v>
      </c>
      <c r="O23" s="117"/>
      <c r="P23" s="98" t="s">
        <v>80</v>
      </c>
    </row>
    <row r="24" spans="1:19" ht="12" customHeight="1" x14ac:dyDescent="0.25">
      <c r="A24" s="9" t="s">
        <v>104</v>
      </c>
      <c r="B24" s="10" t="s">
        <v>82</v>
      </c>
      <c r="C24" s="10" t="s">
        <v>83</v>
      </c>
      <c r="D24" s="10" t="s">
        <v>84</v>
      </c>
      <c r="E24" s="88" t="s">
        <v>85</v>
      </c>
      <c r="F24" s="10" t="s">
        <v>86</v>
      </c>
      <c r="G24" s="11">
        <v>390.6</v>
      </c>
      <c r="H24" s="117" t="s">
        <v>46</v>
      </c>
      <c r="I24" s="117">
        <v>42520</v>
      </c>
      <c r="J24" s="117">
        <v>42520</v>
      </c>
      <c r="K24" s="116" t="s">
        <v>55</v>
      </c>
      <c r="L24" s="117">
        <v>42551</v>
      </c>
      <c r="M24" s="117" t="s">
        <v>105</v>
      </c>
      <c r="N24" s="117"/>
      <c r="O24" s="117">
        <v>42549</v>
      </c>
      <c r="P24" s="98" t="s">
        <v>88</v>
      </c>
      <c r="R24" s="97"/>
    </row>
    <row r="25" spans="1:19" ht="24" x14ac:dyDescent="0.25">
      <c r="A25" s="9" t="s">
        <v>106</v>
      </c>
      <c r="B25" s="10" t="s">
        <v>107</v>
      </c>
      <c r="C25" s="10" t="s">
        <v>108</v>
      </c>
      <c r="D25" s="10" t="s">
        <v>43</v>
      </c>
      <c r="E25" s="30" t="s">
        <v>109</v>
      </c>
      <c r="F25" s="30" t="s">
        <v>110</v>
      </c>
      <c r="G25" s="11">
        <v>477.4</v>
      </c>
      <c r="H25" s="117" t="s">
        <v>46</v>
      </c>
      <c r="I25" s="31">
        <v>42523</v>
      </c>
      <c r="J25" s="31">
        <v>42523</v>
      </c>
      <c r="K25" s="116" t="s">
        <v>47</v>
      </c>
      <c r="L25" s="32">
        <v>42592</v>
      </c>
      <c r="M25" s="32" t="s">
        <v>111</v>
      </c>
      <c r="N25" s="117">
        <v>42605</v>
      </c>
      <c r="O25" s="117"/>
      <c r="P25" s="98" t="s">
        <v>80</v>
      </c>
    </row>
    <row r="26" spans="1:19" x14ac:dyDescent="0.25">
      <c r="A26" s="9" t="s">
        <v>112</v>
      </c>
      <c r="B26" s="10" t="s">
        <v>41</v>
      </c>
      <c r="C26" s="10" t="s">
        <v>42</v>
      </c>
      <c r="D26" s="10" t="s">
        <v>43</v>
      </c>
      <c r="E26" s="30" t="s">
        <v>44</v>
      </c>
      <c r="F26" s="30" t="s">
        <v>102</v>
      </c>
      <c r="G26" s="11">
        <v>390.6</v>
      </c>
      <c r="H26" s="117" t="s">
        <v>46</v>
      </c>
      <c r="I26" s="117">
        <v>42529</v>
      </c>
      <c r="J26" s="117">
        <v>42529</v>
      </c>
      <c r="K26" s="116" t="s">
        <v>47</v>
      </c>
      <c r="L26" s="32">
        <v>42592</v>
      </c>
      <c r="M26" s="32" t="s">
        <v>113</v>
      </c>
      <c r="N26" s="117">
        <v>42605</v>
      </c>
      <c r="O26" s="117"/>
      <c r="P26" s="98" t="s">
        <v>80</v>
      </c>
    </row>
    <row r="27" spans="1:19" x14ac:dyDescent="0.25">
      <c r="A27" s="9" t="s">
        <v>114</v>
      </c>
      <c r="B27" s="10" t="s">
        <v>115</v>
      </c>
      <c r="C27" s="10" t="s">
        <v>116</v>
      </c>
      <c r="D27" s="10" t="s">
        <v>43</v>
      </c>
      <c r="E27" s="30" t="s">
        <v>44</v>
      </c>
      <c r="F27" s="10"/>
      <c r="G27" s="11">
        <v>477.4</v>
      </c>
      <c r="H27" s="117" t="s">
        <v>46</v>
      </c>
      <c r="I27" s="117">
        <v>42520</v>
      </c>
      <c r="J27" s="117">
        <v>42520</v>
      </c>
      <c r="K27" s="116" t="s">
        <v>47</v>
      </c>
      <c r="L27" s="32">
        <v>42592</v>
      </c>
      <c r="M27" s="32" t="s">
        <v>117</v>
      </c>
      <c r="N27" s="117">
        <v>42605</v>
      </c>
      <c r="O27" s="117"/>
      <c r="P27" s="98" t="s">
        <v>80</v>
      </c>
    </row>
    <row r="28" spans="1:19" x14ac:dyDescent="0.25">
      <c r="A28" s="9" t="s">
        <v>118</v>
      </c>
      <c r="B28" s="10" t="s">
        <v>119</v>
      </c>
      <c r="C28" s="10" t="s">
        <v>120</v>
      </c>
      <c r="D28" s="10" t="s">
        <v>121</v>
      </c>
      <c r="E28" s="30" t="s">
        <v>122</v>
      </c>
      <c r="F28" s="10"/>
      <c r="G28" s="11">
        <v>477.4</v>
      </c>
      <c r="H28" s="117" t="s">
        <v>46</v>
      </c>
      <c r="I28" s="117">
        <v>42534</v>
      </c>
      <c r="J28" s="117">
        <v>42535</v>
      </c>
      <c r="K28" s="116" t="s">
        <v>55</v>
      </c>
      <c r="L28" s="32">
        <v>42582</v>
      </c>
      <c r="M28" s="32" t="s">
        <v>123</v>
      </c>
      <c r="N28" s="117">
        <v>43027</v>
      </c>
      <c r="O28" s="117"/>
      <c r="P28" s="98" t="s">
        <v>80</v>
      </c>
    </row>
    <row r="29" spans="1:19" x14ac:dyDescent="0.25">
      <c r="A29" s="9" t="s">
        <v>124</v>
      </c>
      <c r="B29" s="10" t="s">
        <v>125</v>
      </c>
      <c r="C29" s="10" t="s">
        <v>116</v>
      </c>
      <c r="D29" s="10" t="s">
        <v>126</v>
      </c>
      <c r="E29" s="30" t="s">
        <v>127</v>
      </c>
      <c r="F29" s="10"/>
      <c r="G29" s="11">
        <v>390.6</v>
      </c>
      <c r="H29" s="117" t="s">
        <v>46</v>
      </c>
      <c r="I29" s="117">
        <v>42534</v>
      </c>
      <c r="J29" s="117">
        <v>42535</v>
      </c>
      <c r="K29" s="91" t="s">
        <v>63</v>
      </c>
      <c r="L29" s="92"/>
      <c r="M29" s="118" t="s">
        <v>128</v>
      </c>
      <c r="N29" s="93">
        <v>42543</v>
      </c>
      <c r="O29" s="117"/>
      <c r="P29" s="98" t="s">
        <v>80</v>
      </c>
    </row>
    <row r="30" spans="1:19" s="12" customFormat="1" x14ac:dyDescent="0.25">
      <c r="A30" s="9" t="s">
        <v>129</v>
      </c>
      <c r="B30" s="10" t="s">
        <v>130</v>
      </c>
      <c r="C30" s="10" t="s">
        <v>116</v>
      </c>
      <c r="D30" s="10" t="s">
        <v>43</v>
      </c>
      <c r="E30" s="30" t="s">
        <v>44</v>
      </c>
      <c r="F30" s="10" t="s">
        <v>131</v>
      </c>
      <c r="G30" s="11">
        <v>325.5</v>
      </c>
      <c r="H30" s="117" t="s">
        <v>46</v>
      </c>
      <c r="I30" s="117">
        <v>42538</v>
      </c>
      <c r="J30" s="117">
        <v>42538</v>
      </c>
      <c r="K30" s="116" t="s">
        <v>47</v>
      </c>
      <c r="L30" s="32">
        <v>42623</v>
      </c>
      <c r="M30" s="32" t="s">
        <v>132</v>
      </c>
      <c r="N30" s="117">
        <v>42636</v>
      </c>
      <c r="O30" s="10"/>
      <c r="P30" s="98" t="s">
        <v>80</v>
      </c>
      <c r="Q30" s="90"/>
    </row>
    <row r="31" spans="1:19" s="12" customFormat="1" ht="12" customHeight="1" x14ac:dyDescent="0.25">
      <c r="A31" s="9" t="s">
        <v>133</v>
      </c>
      <c r="B31" s="10" t="s">
        <v>134</v>
      </c>
      <c r="C31" s="10" t="s">
        <v>135</v>
      </c>
      <c r="D31" s="10" t="s">
        <v>53</v>
      </c>
      <c r="E31" s="30" t="s">
        <v>54</v>
      </c>
      <c r="F31" s="10"/>
      <c r="G31" s="11">
        <v>401.45</v>
      </c>
      <c r="H31" s="117" t="s">
        <v>46</v>
      </c>
      <c r="I31" s="117">
        <v>42544</v>
      </c>
      <c r="J31" s="117">
        <v>42544</v>
      </c>
      <c r="K31" s="116" t="s">
        <v>55</v>
      </c>
      <c r="L31" s="32">
        <v>42582</v>
      </c>
      <c r="M31" s="32" t="s">
        <v>136</v>
      </c>
      <c r="N31" s="117"/>
      <c r="O31" s="117">
        <v>42632</v>
      </c>
      <c r="P31" s="98" t="s">
        <v>65</v>
      </c>
    </row>
    <row r="32" spans="1:19" ht="12" customHeight="1" x14ac:dyDescent="0.25">
      <c r="A32" s="9" t="s">
        <v>137</v>
      </c>
      <c r="B32" s="10" t="s">
        <v>138</v>
      </c>
      <c r="C32" s="10" t="s">
        <v>83</v>
      </c>
      <c r="D32" s="10" t="s">
        <v>84</v>
      </c>
      <c r="E32" s="88" t="s">
        <v>85</v>
      </c>
      <c r="F32" s="10" t="s">
        <v>86</v>
      </c>
      <c r="G32" s="11">
        <v>564.20000000000005</v>
      </c>
      <c r="H32" s="117" t="s">
        <v>46</v>
      </c>
      <c r="I32" s="117">
        <v>42548</v>
      </c>
      <c r="J32" s="117">
        <v>42548</v>
      </c>
      <c r="K32" s="116" t="s">
        <v>55</v>
      </c>
      <c r="L32" s="117">
        <v>42618</v>
      </c>
      <c r="M32" s="117" t="s">
        <v>139</v>
      </c>
      <c r="N32" s="10"/>
      <c r="O32" s="117">
        <v>42702</v>
      </c>
      <c r="P32" s="98" t="s">
        <v>88</v>
      </c>
    </row>
    <row r="33" spans="1:18" s="12" customFormat="1" ht="12" customHeight="1" x14ac:dyDescent="0.25">
      <c r="A33" s="9" t="s">
        <v>140</v>
      </c>
      <c r="B33" s="10" t="s">
        <v>134</v>
      </c>
      <c r="C33" s="10" t="s">
        <v>135</v>
      </c>
      <c r="D33" s="10" t="s">
        <v>53</v>
      </c>
      <c r="E33" s="30" t="s">
        <v>54</v>
      </c>
      <c r="F33" s="10"/>
      <c r="G33" s="11">
        <v>705.25</v>
      </c>
      <c r="H33" s="117" t="s">
        <v>46</v>
      </c>
      <c r="I33" s="117">
        <v>42556</v>
      </c>
      <c r="J33" s="117">
        <v>42556</v>
      </c>
      <c r="K33" s="116" t="s">
        <v>55</v>
      </c>
      <c r="L33" s="32">
        <v>42613</v>
      </c>
      <c r="M33" s="32" t="s">
        <v>141</v>
      </c>
      <c r="N33" s="117"/>
      <c r="O33" s="117">
        <v>42632</v>
      </c>
      <c r="P33" s="98" t="s">
        <v>65</v>
      </c>
    </row>
    <row r="34" spans="1:18" s="12" customFormat="1" ht="12" customHeight="1" x14ac:dyDescent="0.25">
      <c r="A34" s="9" t="s">
        <v>142</v>
      </c>
      <c r="B34" s="10" t="s">
        <v>143</v>
      </c>
      <c r="C34" s="10" t="s">
        <v>144</v>
      </c>
      <c r="D34" s="10" t="s">
        <v>77</v>
      </c>
      <c r="E34" s="30" t="s">
        <v>78</v>
      </c>
      <c r="F34" s="10"/>
      <c r="G34" s="11">
        <v>444.85</v>
      </c>
      <c r="H34" s="117" t="s">
        <v>46</v>
      </c>
      <c r="I34" s="117">
        <v>42576</v>
      </c>
      <c r="J34" s="117">
        <v>42576</v>
      </c>
      <c r="K34" s="116" t="s">
        <v>55</v>
      </c>
      <c r="L34" s="32">
        <v>42613</v>
      </c>
      <c r="M34" s="32" t="s">
        <v>145</v>
      </c>
      <c r="N34" s="117">
        <v>42671</v>
      </c>
      <c r="O34" s="10"/>
      <c r="P34" s="98" t="s">
        <v>65</v>
      </c>
    </row>
    <row r="35" spans="1:18" ht="12" customHeight="1" x14ac:dyDescent="0.25">
      <c r="A35" s="9" t="s">
        <v>146</v>
      </c>
      <c r="B35" s="10" t="s">
        <v>147</v>
      </c>
      <c r="C35" s="10" t="s">
        <v>116</v>
      </c>
      <c r="D35" s="10" t="s">
        <v>148</v>
      </c>
      <c r="E35" s="30" t="s">
        <v>149</v>
      </c>
      <c r="F35" s="10"/>
      <c r="G35" s="11">
        <v>303.8</v>
      </c>
      <c r="H35" s="117" t="s">
        <v>46</v>
      </c>
      <c r="I35" s="117">
        <v>42576</v>
      </c>
      <c r="J35" s="117">
        <v>42576</v>
      </c>
      <c r="K35" s="116" t="s">
        <v>55</v>
      </c>
      <c r="L35" s="32">
        <v>42613</v>
      </c>
      <c r="M35" s="32" t="s">
        <v>150</v>
      </c>
      <c r="N35" s="117"/>
      <c r="O35" s="117">
        <v>42579</v>
      </c>
      <c r="P35" s="98" t="s">
        <v>65</v>
      </c>
    </row>
    <row r="36" spans="1:18" ht="12" customHeight="1" x14ac:dyDescent="0.25">
      <c r="A36" s="9" t="s">
        <v>151</v>
      </c>
      <c r="B36" s="10" t="s">
        <v>93</v>
      </c>
      <c r="C36" s="10" t="s">
        <v>52</v>
      </c>
      <c r="D36" s="10" t="s">
        <v>43</v>
      </c>
      <c r="E36" s="30" t="s">
        <v>94</v>
      </c>
      <c r="F36" s="10" t="s">
        <v>102</v>
      </c>
      <c r="G36" s="11">
        <v>390.6</v>
      </c>
      <c r="H36" s="117" t="s">
        <v>46</v>
      </c>
      <c r="I36" s="117">
        <v>42580</v>
      </c>
      <c r="J36" s="117">
        <v>42580</v>
      </c>
      <c r="K36" s="116" t="s">
        <v>47</v>
      </c>
      <c r="L36" s="32">
        <v>42653</v>
      </c>
      <c r="M36" s="32" t="s">
        <v>152</v>
      </c>
      <c r="N36" s="117">
        <v>42670</v>
      </c>
      <c r="O36" s="117"/>
      <c r="P36" s="98" t="s">
        <v>57</v>
      </c>
    </row>
    <row r="37" spans="1:18" x14ac:dyDescent="0.25">
      <c r="A37" s="9" t="s">
        <v>153</v>
      </c>
      <c r="B37" s="10" t="s">
        <v>154</v>
      </c>
      <c r="C37" s="10" t="s">
        <v>155</v>
      </c>
      <c r="D37" s="10" t="s">
        <v>61</v>
      </c>
      <c r="E37" s="30" t="s">
        <v>62</v>
      </c>
      <c r="F37" s="10"/>
      <c r="G37" s="11">
        <v>531.65</v>
      </c>
      <c r="H37" s="117" t="s">
        <v>46</v>
      </c>
      <c r="I37" s="117">
        <v>42608</v>
      </c>
      <c r="J37" s="117">
        <v>42608</v>
      </c>
      <c r="K37" s="116" t="s">
        <v>242</v>
      </c>
      <c r="L37" s="32">
        <v>42643</v>
      </c>
      <c r="M37" s="32" t="s">
        <v>156</v>
      </c>
      <c r="N37" s="117">
        <v>43027</v>
      </c>
      <c r="O37" s="117"/>
      <c r="P37" s="98"/>
    </row>
    <row r="38" spans="1:18" s="12" customFormat="1" x14ac:dyDescent="0.25">
      <c r="A38" s="9" t="s">
        <v>157</v>
      </c>
      <c r="B38" s="10" t="s">
        <v>138</v>
      </c>
      <c r="C38" s="10" t="s">
        <v>83</v>
      </c>
      <c r="D38" s="10" t="s">
        <v>84</v>
      </c>
      <c r="E38" s="30" t="s">
        <v>85</v>
      </c>
      <c r="F38" s="10" t="s">
        <v>86</v>
      </c>
      <c r="G38" s="11">
        <v>477.4</v>
      </c>
      <c r="H38" s="117" t="s">
        <v>46</v>
      </c>
      <c r="I38" s="117">
        <v>42625</v>
      </c>
      <c r="J38" s="117">
        <v>42625</v>
      </c>
      <c r="K38" s="116" t="s">
        <v>55</v>
      </c>
      <c r="L38" s="32">
        <v>42674</v>
      </c>
      <c r="M38" s="32" t="s">
        <v>158</v>
      </c>
      <c r="N38" s="10"/>
      <c r="O38" s="117">
        <v>42702</v>
      </c>
      <c r="P38" s="98"/>
    </row>
    <row r="39" spans="1:18" s="12" customFormat="1" ht="24" x14ac:dyDescent="0.25">
      <c r="A39" s="9" t="s">
        <v>159</v>
      </c>
      <c r="B39" s="10" t="s">
        <v>130</v>
      </c>
      <c r="C39" s="10" t="s">
        <v>116</v>
      </c>
      <c r="D39" s="10" t="s">
        <v>43</v>
      </c>
      <c r="E39" s="30" t="s">
        <v>109</v>
      </c>
      <c r="F39" s="10" t="s">
        <v>160</v>
      </c>
      <c r="G39" s="11">
        <v>325.5</v>
      </c>
      <c r="H39" s="117" t="s">
        <v>46</v>
      </c>
      <c r="I39" s="117">
        <v>42626</v>
      </c>
      <c r="J39" s="117">
        <v>42626</v>
      </c>
      <c r="K39" s="116" t="s">
        <v>47</v>
      </c>
      <c r="L39" s="32">
        <v>42684</v>
      </c>
      <c r="M39" s="32" t="s">
        <v>161</v>
      </c>
      <c r="N39" s="117">
        <v>43071</v>
      </c>
      <c r="O39" s="117"/>
      <c r="P39" s="98" t="s">
        <v>80</v>
      </c>
    </row>
    <row r="40" spans="1:18" x14ac:dyDescent="0.25">
      <c r="A40" s="9" t="s">
        <v>162</v>
      </c>
      <c r="B40" s="10" t="s">
        <v>154</v>
      </c>
      <c r="C40" s="10" t="s">
        <v>155</v>
      </c>
      <c r="D40" s="10" t="s">
        <v>61</v>
      </c>
      <c r="E40" s="30" t="s">
        <v>62</v>
      </c>
      <c r="F40" s="10"/>
      <c r="G40" s="11">
        <v>444.85</v>
      </c>
      <c r="H40" s="117" t="s">
        <v>46</v>
      </c>
      <c r="I40" s="117">
        <v>42629</v>
      </c>
      <c r="J40" s="117">
        <v>42629</v>
      </c>
      <c r="K40" s="116" t="s">
        <v>55</v>
      </c>
      <c r="L40" s="32">
        <v>42674</v>
      </c>
      <c r="M40" s="32" t="s">
        <v>163</v>
      </c>
      <c r="N40" s="117">
        <v>43027</v>
      </c>
      <c r="O40" s="117"/>
      <c r="P40" s="98"/>
    </row>
    <row r="41" spans="1:18" x14ac:dyDescent="0.25">
      <c r="A41" s="9" t="s">
        <v>164</v>
      </c>
      <c r="B41" s="10" t="s">
        <v>154</v>
      </c>
      <c r="C41" s="10" t="s">
        <v>155</v>
      </c>
      <c r="D41" s="10" t="s">
        <v>61</v>
      </c>
      <c r="E41" s="30" t="s">
        <v>62</v>
      </c>
      <c r="F41" s="10"/>
      <c r="G41" s="11">
        <v>444.85</v>
      </c>
      <c r="H41" s="117" t="s">
        <v>46</v>
      </c>
      <c r="I41" s="117">
        <v>42649</v>
      </c>
      <c r="J41" s="117">
        <v>42649</v>
      </c>
      <c r="K41" s="116" t="s">
        <v>55</v>
      </c>
      <c r="L41" s="32">
        <v>42704</v>
      </c>
      <c r="M41" s="32" t="s">
        <v>165</v>
      </c>
      <c r="N41" s="117">
        <v>43027</v>
      </c>
      <c r="O41" s="117"/>
      <c r="P41" s="98"/>
    </row>
    <row r="42" spans="1:18" s="12" customFormat="1" x14ac:dyDescent="0.25">
      <c r="A42" s="9" t="s">
        <v>166</v>
      </c>
      <c r="B42" s="10" t="s">
        <v>138</v>
      </c>
      <c r="C42" s="10" t="s">
        <v>83</v>
      </c>
      <c r="D42" s="10" t="s">
        <v>84</v>
      </c>
      <c r="E42" s="30" t="s">
        <v>85</v>
      </c>
      <c r="F42" s="10" t="s">
        <v>86</v>
      </c>
      <c r="G42" s="11">
        <v>390.6</v>
      </c>
      <c r="H42" s="117" t="s">
        <v>46</v>
      </c>
      <c r="I42" s="117">
        <v>42654</v>
      </c>
      <c r="J42" s="117">
        <v>42654</v>
      </c>
      <c r="K42" s="116" t="s">
        <v>55</v>
      </c>
      <c r="L42" s="32">
        <v>42704</v>
      </c>
      <c r="M42" s="32" t="s">
        <v>167</v>
      </c>
      <c r="N42" s="10"/>
      <c r="O42" s="117">
        <v>42702</v>
      </c>
      <c r="P42" s="98"/>
    </row>
    <row r="43" spans="1:18" s="12" customFormat="1" ht="24" customHeight="1" x14ac:dyDescent="0.25">
      <c r="A43" s="9" t="s">
        <v>168</v>
      </c>
      <c r="B43" s="10" t="s">
        <v>130</v>
      </c>
      <c r="C43" s="10" t="s">
        <v>116</v>
      </c>
      <c r="D43" s="10" t="s">
        <v>43</v>
      </c>
      <c r="E43" s="30" t="s">
        <v>109</v>
      </c>
      <c r="F43" s="10"/>
      <c r="G43" s="11">
        <v>325.5</v>
      </c>
      <c r="H43" s="117" t="s">
        <v>46</v>
      </c>
      <c r="I43" s="117">
        <v>42664</v>
      </c>
      <c r="J43" s="117">
        <v>42664</v>
      </c>
      <c r="K43" s="116" t="s">
        <v>47</v>
      </c>
      <c r="L43" s="32">
        <v>42745</v>
      </c>
      <c r="M43" s="32" t="s">
        <v>169</v>
      </c>
      <c r="N43" s="117">
        <v>42759</v>
      </c>
      <c r="O43" s="117"/>
      <c r="P43" s="99"/>
    </row>
    <row r="44" spans="1:18" s="12" customFormat="1" x14ac:dyDescent="0.25">
      <c r="A44" s="9" t="s">
        <v>170</v>
      </c>
      <c r="B44" s="10" t="s">
        <v>171</v>
      </c>
      <c r="C44" s="10" t="s">
        <v>172</v>
      </c>
      <c r="D44" s="10" t="s">
        <v>173</v>
      </c>
      <c r="E44" s="30" t="s">
        <v>174</v>
      </c>
      <c r="F44" s="10"/>
      <c r="G44" s="11">
        <v>303.8</v>
      </c>
      <c r="H44" s="117" t="s">
        <v>46</v>
      </c>
      <c r="I44" s="117">
        <v>42664</v>
      </c>
      <c r="J44" s="117">
        <v>42664</v>
      </c>
      <c r="K44" s="116"/>
      <c r="L44" s="32"/>
      <c r="M44" s="32" t="s">
        <v>175</v>
      </c>
      <c r="N44" s="117">
        <v>42671</v>
      </c>
      <c r="O44" s="10"/>
      <c r="P44" s="98"/>
    </row>
    <row r="45" spans="1:18" s="12" customFormat="1" x14ac:dyDescent="0.25">
      <c r="A45" s="9" t="s">
        <v>176</v>
      </c>
      <c r="B45" s="10" t="s">
        <v>177</v>
      </c>
      <c r="C45" s="10" t="s">
        <v>108</v>
      </c>
      <c r="D45" s="10" t="s">
        <v>178</v>
      </c>
      <c r="E45" s="30" t="s">
        <v>179</v>
      </c>
      <c r="F45" s="10"/>
      <c r="G45" s="11">
        <v>390.6</v>
      </c>
      <c r="H45" s="117" t="s">
        <v>46</v>
      </c>
      <c r="I45" s="117">
        <v>42664</v>
      </c>
      <c r="J45" s="117">
        <v>42664</v>
      </c>
      <c r="K45" s="116" t="s">
        <v>55</v>
      </c>
      <c r="L45" s="32"/>
      <c r="M45" s="32" t="s">
        <v>180</v>
      </c>
      <c r="N45" s="117">
        <v>42716</v>
      </c>
      <c r="O45" s="117"/>
      <c r="P45" s="98"/>
      <c r="R45" s="90"/>
    </row>
    <row r="46" spans="1:18" s="12" customFormat="1" ht="24" customHeight="1" x14ac:dyDescent="0.25">
      <c r="A46" s="9" t="s">
        <v>181</v>
      </c>
      <c r="B46" s="10" t="s">
        <v>130</v>
      </c>
      <c r="C46" s="10" t="s">
        <v>116</v>
      </c>
      <c r="D46" s="10" t="s">
        <v>43</v>
      </c>
      <c r="E46" s="30" t="s">
        <v>109</v>
      </c>
      <c r="F46" s="10" t="s">
        <v>160</v>
      </c>
      <c r="G46" s="11">
        <v>520.79999999999995</v>
      </c>
      <c r="H46" s="117" t="s">
        <v>46</v>
      </c>
      <c r="I46" s="117">
        <v>42681</v>
      </c>
      <c r="J46" s="117">
        <v>42681</v>
      </c>
      <c r="K46" s="116" t="s">
        <v>47</v>
      </c>
      <c r="L46" s="32">
        <v>42776</v>
      </c>
      <c r="M46" s="32" t="s">
        <v>182</v>
      </c>
      <c r="N46" s="117">
        <v>42759</v>
      </c>
      <c r="O46" s="117"/>
      <c r="P46" s="99"/>
    </row>
    <row r="47" spans="1:18" s="12" customFormat="1" ht="24" customHeight="1" x14ac:dyDescent="0.25">
      <c r="A47" s="9" t="s">
        <v>183</v>
      </c>
      <c r="B47" s="10" t="s">
        <v>130</v>
      </c>
      <c r="C47" s="10" t="s">
        <v>116</v>
      </c>
      <c r="D47" s="10" t="s">
        <v>43</v>
      </c>
      <c r="E47" s="30" t="s">
        <v>109</v>
      </c>
      <c r="F47" s="10" t="s">
        <v>160</v>
      </c>
      <c r="G47" s="11">
        <v>325.5</v>
      </c>
      <c r="H47" s="117" t="s">
        <v>46</v>
      </c>
      <c r="I47" s="117">
        <v>42682</v>
      </c>
      <c r="J47" s="117">
        <v>42682</v>
      </c>
      <c r="K47" s="116" t="s">
        <v>47</v>
      </c>
      <c r="L47" s="32">
        <v>42776</v>
      </c>
      <c r="M47" s="32" t="s">
        <v>184</v>
      </c>
      <c r="N47" s="117">
        <v>42759</v>
      </c>
      <c r="O47" s="117"/>
      <c r="P47" s="99"/>
    </row>
    <row r="48" spans="1:18" s="66" customFormat="1" ht="12" customHeight="1" x14ac:dyDescent="0.25">
      <c r="A48" s="46" t="s">
        <v>185</v>
      </c>
      <c r="B48" s="47" t="s">
        <v>186</v>
      </c>
      <c r="C48" s="47" t="s">
        <v>187</v>
      </c>
      <c r="D48" s="47" t="s">
        <v>43</v>
      </c>
      <c r="E48" s="64"/>
      <c r="F48" s="47"/>
      <c r="G48" s="48">
        <v>16275</v>
      </c>
      <c r="H48" s="49">
        <v>42690</v>
      </c>
      <c r="I48" s="49"/>
      <c r="J48" s="49"/>
      <c r="K48" s="50"/>
      <c r="L48" s="65"/>
      <c r="M48" s="65"/>
      <c r="N48" s="117"/>
      <c r="O48" s="49"/>
      <c r="P48" s="101" t="s">
        <v>188</v>
      </c>
    </row>
    <row r="49" spans="1:17" s="12" customFormat="1" ht="12" customHeight="1" x14ac:dyDescent="0.25">
      <c r="A49" s="9" t="s">
        <v>189</v>
      </c>
      <c r="B49" s="10" t="s">
        <v>190</v>
      </c>
      <c r="C49" s="10" t="s">
        <v>191</v>
      </c>
      <c r="D49" s="10" t="s">
        <v>178</v>
      </c>
      <c r="E49" s="30"/>
      <c r="F49" s="10"/>
      <c r="G49" s="11">
        <v>564.20000000000005</v>
      </c>
      <c r="H49" s="117" t="s">
        <v>46</v>
      </c>
      <c r="I49" s="117">
        <v>42700</v>
      </c>
      <c r="J49" s="117">
        <v>42700</v>
      </c>
      <c r="K49" s="116" t="s">
        <v>55</v>
      </c>
      <c r="L49" s="32">
        <v>42735</v>
      </c>
      <c r="M49" s="32" t="s">
        <v>192</v>
      </c>
      <c r="N49" s="117">
        <v>42807</v>
      </c>
      <c r="O49" s="117"/>
      <c r="P49" s="99"/>
      <c r="Q49" s="90"/>
    </row>
    <row r="50" spans="1:17" s="12" customFormat="1" ht="24" x14ac:dyDescent="0.25">
      <c r="A50" s="9" t="s">
        <v>193</v>
      </c>
      <c r="B50" s="30" t="s">
        <v>194</v>
      </c>
      <c r="C50" s="10" t="s">
        <v>155</v>
      </c>
      <c r="D50" s="10" t="s">
        <v>195</v>
      </c>
      <c r="E50" s="30"/>
      <c r="F50" s="10"/>
      <c r="G50" s="11">
        <v>444.85</v>
      </c>
      <c r="H50" s="117" t="s">
        <v>46</v>
      </c>
      <c r="I50" s="117">
        <v>42705</v>
      </c>
      <c r="J50" s="117">
        <v>42705</v>
      </c>
      <c r="K50" s="91" t="s">
        <v>63</v>
      </c>
      <c r="L50" s="92"/>
      <c r="M50" s="118" t="s">
        <v>196</v>
      </c>
      <c r="N50" s="117">
        <v>43071</v>
      </c>
      <c r="O50" s="117"/>
      <c r="P50" s="98"/>
    </row>
    <row r="51" spans="1:17" s="69" customFormat="1" ht="24" customHeight="1" x14ac:dyDescent="0.25">
      <c r="A51" s="55" t="s">
        <v>197</v>
      </c>
      <c r="B51" s="67" t="s">
        <v>198</v>
      </c>
      <c r="C51" s="54" t="s">
        <v>187</v>
      </c>
      <c r="D51" s="54" t="s">
        <v>199</v>
      </c>
      <c r="E51" s="67"/>
      <c r="F51" s="54"/>
      <c r="G51" s="56"/>
      <c r="H51" s="57" t="s">
        <v>46</v>
      </c>
      <c r="I51" s="57"/>
      <c r="J51" s="57"/>
      <c r="K51" s="58"/>
      <c r="L51" s="68"/>
      <c r="M51" s="68"/>
      <c r="N51" s="117"/>
      <c r="O51" s="57"/>
      <c r="P51" s="102" t="s">
        <v>200</v>
      </c>
    </row>
    <row r="52" spans="1:17" s="69" customFormat="1" ht="12" customHeight="1" x14ac:dyDescent="0.25">
      <c r="A52" s="55" t="s">
        <v>201</v>
      </c>
      <c r="B52" s="54" t="s">
        <v>202</v>
      </c>
      <c r="C52" s="54" t="s">
        <v>52</v>
      </c>
      <c r="D52" s="54" t="s">
        <v>203</v>
      </c>
      <c r="E52" s="67"/>
      <c r="F52" s="54"/>
      <c r="G52" s="56"/>
      <c r="H52" s="57" t="s">
        <v>46</v>
      </c>
      <c r="I52" s="57"/>
      <c r="J52" s="57"/>
      <c r="K52" s="58"/>
      <c r="L52" s="68"/>
      <c r="M52" s="68"/>
      <c r="N52" s="117"/>
      <c r="O52" s="57"/>
      <c r="P52" s="102" t="s">
        <v>204</v>
      </c>
    </row>
    <row r="53" spans="1:17" s="12" customFormat="1" x14ac:dyDescent="0.25">
      <c r="A53" s="9" t="s">
        <v>205</v>
      </c>
      <c r="B53" s="10" t="s">
        <v>134</v>
      </c>
      <c r="C53" s="10" t="s">
        <v>206</v>
      </c>
      <c r="D53" s="10" t="s">
        <v>53</v>
      </c>
      <c r="E53" s="30"/>
      <c r="F53" s="10"/>
      <c r="G53" s="11">
        <v>629.29999999999995</v>
      </c>
      <c r="H53" s="117" t="s">
        <v>46</v>
      </c>
      <c r="I53" s="117">
        <v>42719</v>
      </c>
      <c r="J53" s="117">
        <v>42719</v>
      </c>
      <c r="K53" s="116" t="s">
        <v>207</v>
      </c>
      <c r="L53" s="32">
        <v>42766</v>
      </c>
      <c r="M53" s="32" t="s">
        <v>208</v>
      </c>
      <c r="N53" s="32"/>
      <c r="O53" s="117">
        <v>42815</v>
      </c>
      <c r="P53" s="100"/>
    </row>
    <row r="54" spans="1:17" s="12" customFormat="1" x14ac:dyDescent="0.25">
      <c r="A54" s="9" t="s">
        <v>209</v>
      </c>
      <c r="B54" s="10" t="s">
        <v>210</v>
      </c>
      <c r="C54" s="10" t="s">
        <v>211</v>
      </c>
      <c r="D54" s="10" t="s">
        <v>43</v>
      </c>
      <c r="E54" s="30" t="s">
        <v>94</v>
      </c>
      <c r="F54" s="10" t="s">
        <v>102</v>
      </c>
      <c r="G54" s="11">
        <v>477.4</v>
      </c>
      <c r="H54" s="117" t="s">
        <v>46</v>
      </c>
      <c r="I54" s="117">
        <v>42725</v>
      </c>
      <c r="J54" s="117">
        <v>42725</v>
      </c>
      <c r="K54" s="116" t="s">
        <v>47</v>
      </c>
      <c r="L54" s="32">
        <v>42804</v>
      </c>
      <c r="M54" s="32" t="s">
        <v>212</v>
      </c>
      <c r="N54" s="117">
        <v>42908</v>
      </c>
      <c r="O54" s="117"/>
      <c r="P54" s="99"/>
    </row>
    <row r="55" spans="1:17" s="12" customFormat="1" ht="12" customHeight="1" x14ac:dyDescent="0.25">
      <c r="A55" s="16" t="s">
        <v>213</v>
      </c>
      <c r="B55" s="17" t="s">
        <v>214</v>
      </c>
      <c r="C55" s="17" t="s">
        <v>215</v>
      </c>
      <c r="D55" s="17" t="s">
        <v>178</v>
      </c>
      <c r="E55" s="60" t="s">
        <v>216</v>
      </c>
      <c r="F55" s="17"/>
      <c r="G55" s="18"/>
      <c r="H55" s="19" t="s">
        <v>46</v>
      </c>
      <c r="I55" s="19">
        <v>42725</v>
      </c>
      <c r="J55" s="19">
        <v>42725</v>
      </c>
      <c r="K55" s="20"/>
      <c r="L55" s="21"/>
      <c r="M55" s="21"/>
      <c r="N55" s="117"/>
      <c r="O55" s="19"/>
      <c r="P55" s="103" t="s">
        <v>217</v>
      </c>
    </row>
  </sheetData>
  <autoFilter ref="A12:P55">
    <filterColumn colId="15" showButton="0"/>
  </autoFilter>
  <sortState ref="A13:P55">
    <sortCondition ref="A13:A55"/>
  </sortState>
  <mergeCells count="16">
    <mergeCell ref="A1:P1"/>
    <mergeCell ref="E7:G7"/>
    <mergeCell ref="P10:P12"/>
    <mergeCell ref="A10:C10"/>
    <mergeCell ref="G10:G12"/>
    <mergeCell ref="D10:F10"/>
    <mergeCell ref="E11:F11"/>
    <mergeCell ref="H10:O10"/>
    <mergeCell ref="H11:H12"/>
    <mergeCell ref="I11:I12"/>
    <mergeCell ref="J11:J12"/>
    <mergeCell ref="K11:O11"/>
    <mergeCell ref="A11:A12"/>
    <mergeCell ref="B11:B12"/>
    <mergeCell ref="C11:C12"/>
    <mergeCell ref="D11:D12"/>
  </mergeCells>
  <printOptions horizontalCentered="1"/>
  <pageMargins left="0.25" right="0.25" top="0.75" bottom="0.75" header="0.3" footer="0.3"/>
  <pageSetup paperSize="9" scale="4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3"/>
  <sheetViews>
    <sheetView zoomScale="80" zoomScaleNormal="80" workbookViewId="0">
      <selection activeCell="B38" sqref="B38"/>
    </sheetView>
  </sheetViews>
  <sheetFormatPr baseColWidth="10" defaultColWidth="11.42578125" defaultRowHeight="12" x14ac:dyDescent="0.25"/>
  <cols>
    <col min="1" max="1" width="6.7109375" style="1" bestFit="1" customWidth="1"/>
    <col min="2" max="2" width="40.5703125" style="1" bestFit="1" customWidth="1"/>
    <col min="3" max="3" width="18.85546875" style="1" bestFit="1" customWidth="1"/>
    <col min="4" max="4" width="26.5703125" style="1" bestFit="1" customWidth="1"/>
    <col min="5" max="5" width="37" style="1" customWidth="1"/>
    <col min="6" max="6" width="17.85546875" style="1" customWidth="1"/>
    <col min="7" max="7" width="18.85546875" style="1" customWidth="1"/>
    <col min="8" max="8" width="10.85546875" style="4" bestFit="1" customWidth="1"/>
    <col min="9" max="9" width="10.85546875" style="5" customWidth="1"/>
    <col min="10" max="10" width="11.140625" style="5" customWidth="1"/>
    <col min="11" max="11" width="10.85546875" style="5" customWidth="1"/>
    <col min="12" max="12" width="27.5703125" style="2" customWidth="1"/>
    <col min="13" max="13" width="11.42578125" style="2" customWidth="1"/>
    <col min="14" max="14" width="17.85546875" style="78" customWidth="1"/>
    <col min="15" max="15" width="11.42578125" style="2" customWidth="1"/>
    <col min="16" max="16" width="11.42578125" style="78" customWidth="1"/>
    <col min="17" max="17" width="13.28515625" style="2" bestFit="1" customWidth="1"/>
    <col min="18" max="18" width="34.7109375" style="3" bestFit="1" customWidth="1"/>
    <col min="19" max="19" width="11.42578125" style="1"/>
    <col min="20" max="20" width="15" style="1" bestFit="1" customWidth="1"/>
    <col min="21" max="16384" width="11.42578125" style="1"/>
  </cols>
  <sheetData>
    <row r="1" spans="1:19" ht="59.25" x14ac:dyDescent="0.25">
      <c r="A1" s="242" t="s">
        <v>218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</row>
    <row r="4" spans="1:19" ht="15" x14ac:dyDescent="0.25">
      <c r="A4" s="34"/>
      <c r="B4" s="7" t="s">
        <v>1</v>
      </c>
      <c r="C4" s="34"/>
      <c r="D4" s="115" t="s">
        <v>2</v>
      </c>
      <c r="E4" s="115" t="s">
        <v>3</v>
      </c>
      <c r="F4" s="115" t="s">
        <v>4</v>
      </c>
      <c r="G4" s="115" t="s">
        <v>5</v>
      </c>
      <c r="H4" s="115" t="s">
        <v>6</v>
      </c>
      <c r="I4" s="115" t="s">
        <v>7</v>
      </c>
      <c r="J4" s="115" t="s">
        <v>8</v>
      </c>
      <c r="K4" s="115" t="s">
        <v>9</v>
      </c>
      <c r="L4" s="115" t="s">
        <v>10</v>
      </c>
      <c r="M4" s="114" t="s">
        <v>11</v>
      </c>
      <c r="N4" s="76" t="s">
        <v>12</v>
      </c>
      <c r="O4" s="114" t="s">
        <v>13</v>
      </c>
      <c r="P4" s="115" t="s">
        <v>14</v>
      </c>
      <c r="R4" s="63"/>
    </row>
    <row r="5" spans="1:19" ht="15" x14ac:dyDescent="0.25">
      <c r="A5" s="34"/>
      <c r="B5" s="41" t="s">
        <v>15</v>
      </c>
      <c r="C5" s="34">
        <v>2017</v>
      </c>
      <c r="D5" s="35">
        <f>SUM(E5:P5)</f>
        <v>29858.499999999996</v>
      </c>
      <c r="E5" s="35">
        <f>SUM(H13:H19)</f>
        <v>4018.12</v>
      </c>
      <c r="F5" s="35">
        <f>SUM(H20:H21)</f>
        <v>1085</v>
      </c>
      <c r="G5" s="35">
        <f>SUM(H22:H34)-H25</f>
        <v>5110.3599999999933</v>
      </c>
      <c r="H5" s="35">
        <f>SUM(H35:H42)</f>
        <v>4144.7</v>
      </c>
      <c r="I5" s="35">
        <f>SUM(H43:H50)-H49</f>
        <v>3764.95</v>
      </c>
      <c r="J5" s="35">
        <f>SUM(H51:H54)</f>
        <v>1871.63</v>
      </c>
      <c r="K5" s="35">
        <f>SUM(H55:H60)</f>
        <v>3386.29</v>
      </c>
      <c r="L5" s="35">
        <f>SUM(H61:H62)</f>
        <v>726.95</v>
      </c>
      <c r="M5" s="35">
        <f>SUM(H64)</f>
        <v>444.85</v>
      </c>
      <c r="N5" s="35">
        <f>SUM(H65:H66)</f>
        <v>792.05</v>
      </c>
      <c r="O5" s="35">
        <f>SUM(H67:H69)+H63</f>
        <v>1833.65</v>
      </c>
      <c r="P5" s="35">
        <f>SUM(H70:H76)-H75</f>
        <v>2679.95</v>
      </c>
      <c r="R5" s="63"/>
    </row>
    <row r="6" spans="1:19" ht="15" x14ac:dyDescent="0.25">
      <c r="A6" s="34"/>
      <c r="B6" s="54" t="s">
        <v>16</v>
      </c>
      <c r="C6" s="34">
        <v>2016</v>
      </c>
      <c r="D6" s="36">
        <f>SUM(E6:P6)</f>
        <v>26794.080000000002</v>
      </c>
      <c r="E6" s="37">
        <v>4009.08</v>
      </c>
      <c r="F6" s="37">
        <v>3558.8</v>
      </c>
      <c r="G6" s="37">
        <v>1909.6</v>
      </c>
      <c r="H6" s="37">
        <f>'2016'!H5</f>
        <v>4079.6</v>
      </c>
      <c r="I6" s="37">
        <f>'2016'!I5</f>
        <v>2213.4</v>
      </c>
      <c r="J6" s="37">
        <f>'2016'!J5</f>
        <v>3027.15</v>
      </c>
      <c r="K6" s="37">
        <f>'2016'!K5</f>
        <v>1844.5</v>
      </c>
      <c r="L6" s="37">
        <f>'2016'!L5</f>
        <v>531.65</v>
      </c>
      <c r="M6" s="37">
        <f>'2016'!M5</f>
        <v>1247.75</v>
      </c>
      <c r="N6" s="77">
        <f>'2016'!N5</f>
        <v>1410.5</v>
      </c>
      <c r="O6" s="37">
        <f>'2016'!O5</f>
        <v>1410.5</v>
      </c>
      <c r="P6" s="37">
        <f>'2016'!P5</f>
        <v>1551.5500000000002</v>
      </c>
      <c r="R6" s="63"/>
    </row>
    <row r="7" spans="1:19" ht="15" x14ac:dyDescent="0.25">
      <c r="A7" s="34"/>
      <c r="B7" s="47" t="s">
        <v>17</v>
      </c>
      <c r="C7" s="38" t="s">
        <v>219</v>
      </c>
      <c r="D7" s="51">
        <f t="shared" ref="D7:J7" si="0">IF(D5="","",D5-D6)</f>
        <v>3064.4199999999946</v>
      </c>
      <c r="E7" s="51">
        <f t="shared" si="0"/>
        <v>9.0399999999999636</v>
      </c>
      <c r="F7" s="73">
        <f t="shared" si="0"/>
        <v>-2473.8000000000002</v>
      </c>
      <c r="G7" s="51">
        <f t="shared" si="0"/>
        <v>3200.7599999999934</v>
      </c>
      <c r="H7" s="51">
        <f t="shared" si="0"/>
        <v>65.099999999999909</v>
      </c>
      <c r="I7" s="51">
        <f t="shared" si="0"/>
        <v>1551.5499999999997</v>
      </c>
      <c r="J7" s="73">
        <f t="shared" si="0"/>
        <v>-1155.52</v>
      </c>
      <c r="K7" s="51">
        <f t="shared" ref="K7:O7" si="1">IF(K5="","",K5-K6)</f>
        <v>1541.79</v>
      </c>
      <c r="L7" s="51">
        <f t="shared" si="1"/>
        <v>195.30000000000007</v>
      </c>
      <c r="M7" s="73">
        <f t="shared" si="1"/>
        <v>-802.9</v>
      </c>
      <c r="N7" s="84">
        <f t="shared" si="1"/>
        <v>-618.45000000000005</v>
      </c>
      <c r="O7" s="51">
        <f t="shared" si="1"/>
        <v>423.15000000000009</v>
      </c>
      <c r="P7" s="51">
        <f>IF(P5="","",P5-P6)</f>
        <v>1128.3999999999996</v>
      </c>
      <c r="R7" s="63"/>
    </row>
    <row r="10" spans="1:19" x14ac:dyDescent="0.25">
      <c r="A10" s="245" t="s">
        <v>20</v>
      </c>
      <c r="B10" s="246"/>
      <c r="C10" s="247"/>
      <c r="D10" s="245" t="s">
        <v>21</v>
      </c>
      <c r="E10" s="246"/>
      <c r="F10" s="246"/>
      <c r="G10" s="247"/>
      <c r="H10" s="248" t="s">
        <v>22</v>
      </c>
      <c r="I10" s="245" t="s">
        <v>23</v>
      </c>
      <c r="J10" s="246"/>
      <c r="K10" s="246"/>
      <c r="L10" s="246"/>
      <c r="M10" s="246"/>
      <c r="N10" s="246"/>
      <c r="O10" s="246"/>
      <c r="P10" s="246"/>
      <c r="Q10" s="246"/>
      <c r="R10" s="243" t="s">
        <v>24</v>
      </c>
    </row>
    <row r="11" spans="1:19" x14ac:dyDescent="0.25">
      <c r="A11" s="243" t="s">
        <v>25</v>
      </c>
      <c r="B11" s="251" t="s">
        <v>26</v>
      </c>
      <c r="C11" s="251" t="s">
        <v>27</v>
      </c>
      <c r="D11" s="252" t="s">
        <v>26</v>
      </c>
      <c r="E11" s="245" t="s">
        <v>28</v>
      </c>
      <c r="F11" s="246"/>
      <c r="G11" s="247"/>
      <c r="H11" s="249"/>
      <c r="I11" s="244" t="s">
        <v>29</v>
      </c>
      <c r="J11" s="39" t="s">
        <v>220</v>
      </c>
      <c r="K11" s="244" t="s">
        <v>31</v>
      </c>
      <c r="L11" s="245" t="s">
        <v>32</v>
      </c>
      <c r="M11" s="246"/>
      <c r="N11" s="246"/>
      <c r="O11" s="246"/>
      <c r="P11" s="246"/>
      <c r="Q11" s="246"/>
      <c r="R11" s="243"/>
    </row>
    <row r="12" spans="1:19" x14ac:dyDescent="0.25">
      <c r="A12" s="243"/>
      <c r="B12" s="251"/>
      <c r="C12" s="251"/>
      <c r="D12" s="253"/>
      <c r="E12" s="115" t="s">
        <v>221</v>
      </c>
      <c r="F12" s="115" t="s">
        <v>34</v>
      </c>
      <c r="G12" s="115" t="s">
        <v>222</v>
      </c>
      <c r="H12" s="250"/>
      <c r="I12" s="244"/>
      <c r="J12" s="40" t="s">
        <v>223</v>
      </c>
      <c r="K12" s="244"/>
      <c r="L12" s="115" t="s">
        <v>35</v>
      </c>
      <c r="M12" s="114" t="s">
        <v>36</v>
      </c>
      <c r="N12" s="76" t="s">
        <v>224</v>
      </c>
      <c r="O12" s="114" t="s">
        <v>37</v>
      </c>
      <c r="P12" s="76" t="s">
        <v>38</v>
      </c>
      <c r="Q12" s="114" t="s">
        <v>39</v>
      </c>
      <c r="R12" s="243"/>
    </row>
    <row r="13" spans="1:19" s="12" customFormat="1" x14ac:dyDescent="0.25">
      <c r="A13" s="9" t="s">
        <v>225</v>
      </c>
      <c r="B13" s="10" t="s">
        <v>130</v>
      </c>
      <c r="C13" s="10" t="s">
        <v>116</v>
      </c>
      <c r="D13" s="10" t="s">
        <v>43</v>
      </c>
      <c r="E13" s="10" t="s">
        <v>109</v>
      </c>
      <c r="F13" s="10" t="s">
        <v>160</v>
      </c>
      <c r="G13" s="10"/>
      <c r="H13" s="11">
        <v>325.5</v>
      </c>
      <c r="I13" s="117" t="s">
        <v>46</v>
      </c>
      <c r="J13" s="117">
        <v>42744</v>
      </c>
      <c r="K13" s="117">
        <v>42744</v>
      </c>
      <c r="L13" s="116" t="s">
        <v>226</v>
      </c>
      <c r="M13" s="117">
        <v>42804</v>
      </c>
      <c r="N13" s="31">
        <v>42824</v>
      </c>
      <c r="O13" s="117" t="s">
        <v>227</v>
      </c>
      <c r="P13" s="31">
        <v>42759</v>
      </c>
      <c r="Q13" s="117"/>
      <c r="R13" s="99"/>
      <c r="S13" s="12" t="s">
        <v>228</v>
      </c>
    </row>
    <row r="14" spans="1:19" x14ac:dyDescent="0.25">
      <c r="A14" s="6" t="s">
        <v>229</v>
      </c>
      <c r="B14" s="7" t="s">
        <v>214</v>
      </c>
      <c r="C14" s="7" t="s">
        <v>215</v>
      </c>
      <c r="D14" s="7" t="s">
        <v>178</v>
      </c>
      <c r="E14" s="7" t="s">
        <v>216</v>
      </c>
      <c r="F14" s="7"/>
      <c r="G14" s="7"/>
      <c r="H14" s="8">
        <v>390.6</v>
      </c>
      <c r="I14" s="114" t="s">
        <v>46</v>
      </c>
      <c r="J14" s="114">
        <v>42745</v>
      </c>
      <c r="K14" s="114">
        <v>42745</v>
      </c>
      <c r="L14" s="115" t="s">
        <v>55</v>
      </c>
      <c r="M14" s="114">
        <v>42794</v>
      </c>
      <c r="N14" s="76">
        <v>42772</v>
      </c>
      <c r="O14" s="114" t="s">
        <v>230</v>
      </c>
      <c r="P14" s="76">
        <v>42761</v>
      </c>
      <c r="Q14" s="114">
        <v>42761</v>
      </c>
      <c r="R14" s="6" t="s">
        <v>231</v>
      </c>
    </row>
    <row r="15" spans="1:19" x14ac:dyDescent="0.25">
      <c r="A15" s="9" t="s">
        <v>232</v>
      </c>
      <c r="B15" s="10" t="s">
        <v>138</v>
      </c>
      <c r="C15" s="10" t="s">
        <v>83</v>
      </c>
      <c r="D15" s="10" t="s">
        <v>84</v>
      </c>
      <c r="E15" s="10"/>
      <c r="F15" s="10" t="s">
        <v>233</v>
      </c>
      <c r="G15" s="10" t="s">
        <v>85</v>
      </c>
      <c r="H15" s="11">
        <v>651</v>
      </c>
      <c r="I15" s="117" t="s">
        <v>46</v>
      </c>
      <c r="J15" s="117">
        <v>42747</v>
      </c>
      <c r="K15" s="117">
        <v>42747</v>
      </c>
      <c r="L15" s="116" t="s">
        <v>234</v>
      </c>
      <c r="M15" s="117">
        <v>42806</v>
      </c>
      <c r="N15" s="31">
        <v>42800</v>
      </c>
      <c r="O15" s="117" t="s">
        <v>235</v>
      </c>
      <c r="P15" s="31"/>
      <c r="Q15" s="114">
        <v>42832</v>
      </c>
      <c r="R15" s="9"/>
    </row>
    <row r="16" spans="1:19" x14ac:dyDescent="0.25">
      <c r="A16" s="9" t="s">
        <v>236</v>
      </c>
      <c r="B16" s="10" t="s">
        <v>237</v>
      </c>
      <c r="C16" s="10" t="s">
        <v>238</v>
      </c>
      <c r="D16" s="10" t="s">
        <v>239</v>
      </c>
      <c r="E16" s="10" t="s">
        <v>240</v>
      </c>
      <c r="F16" s="10" t="s">
        <v>241</v>
      </c>
      <c r="G16" s="10"/>
      <c r="H16" s="11">
        <v>888.62</v>
      </c>
      <c r="I16" s="117">
        <v>42751</v>
      </c>
      <c r="J16" s="117">
        <v>42751</v>
      </c>
      <c r="K16" s="117">
        <v>42751</v>
      </c>
      <c r="L16" s="116" t="s">
        <v>242</v>
      </c>
      <c r="M16" s="117">
        <v>42796</v>
      </c>
      <c r="N16" s="31">
        <v>42804</v>
      </c>
      <c r="O16" s="117" t="s">
        <v>243</v>
      </c>
      <c r="P16" s="31"/>
      <c r="Q16" s="114">
        <v>42830</v>
      </c>
      <c r="R16" s="9" t="s">
        <v>244</v>
      </c>
      <c r="S16" s="12"/>
    </row>
    <row r="17" spans="1:20" x14ac:dyDescent="0.25">
      <c r="A17" s="9" t="s">
        <v>245</v>
      </c>
      <c r="B17" s="10" t="s">
        <v>138</v>
      </c>
      <c r="C17" s="10" t="s">
        <v>83</v>
      </c>
      <c r="D17" s="10" t="s">
        <v>84</v>
      </c>
      <c r="E17" s="10"/>
      <c r="F17" s="10" t="s">
        <v>233</v>
      </c>
      <c r="G17" s="10" t="s">
        <v>85</v>
      </c>
      <c r="H17" s="11">
        <v>564.20000000000005</v>
      </c>
      <c r="I17" s="117" t="s">
        <v>46</v>
      </c>
      <c r="J17" s="117">
        <v>42754</v>
      </c>
      <c r="K17" s="117">
        <v>42754</v>
      </c>
      <c r="L17" s="116" t="s">
        <v>234</v>
      </c>
      <c r="M17" s="117">
        <v>42813</v>
      </c>
      <c r="N17" s="31">
        <v>42800</v>
      </c>
      <c r="O17" s="117" t="s">
        <v>246</v>
      </c>
      <c r="P17" s="31"/>
      <c r="Q17" s="114">
        <v>42832</v>
      </c>
      <c r="R17" s="9"/>
      <c r="S17" s="12"/>
    </row>
    <row r="18" spans="1:20" s="12" customFormat="1" x14ac:dyDescent="0.25">
      <c r="A18" s="9" t="s">
        <v>247</v>
      </c>
      <c r="B18" s="10" t="s">
        <v>138</v>
      </c>
      <c r="C18" s="10" t="s">
        <v>83</v>
      </c>
      <c r="D18" s="10" t="s">
        <v>84</v>
      </c>
      <c r="E18" s="10"/>
      <c r="F18" s="10" t="s">
        <v>233</v>
      </c>
      <c r="G18" s="10" t="s">
        <v>85</v>
      </c>
      <c r="H18" s="11">
        <v>651</v>
      </c>
      <c r="I18" s="117" t="s">
        <v>46</v>
      </c>
      <c r="J18" s="117">
        <v>42766</v>
      </c>
      <c r="K18" s="117">
        <v>42766</v>
      </c>
      <c r="L18" s="116" t="s">
        <v>234</v>
      </c>
      <c r="M18" s="117">
        <v>42825</v>
      </c>
      <c r="N18" s="31">
        <v>42800</v>
      </c>
      <c r="O18" s="117" t="s">
        <v>248</v>
      </c>
      <c r="P18" s="31"/>
      <c r="Q18" s="114">
        <v>42832</v>
      </c>
      <c r="R18" s="9"/>
      <c r="T18" s="90"/>
    </row>
    <row r="19" spans="1:20" s="12" customFormat="1" x14ac:dyDescent="0.25">
      <c r="A19" s="6" t="s">
        <v>249</v>
      </c>
      <c r="B19" s="7" t="s">
        <v>119</v>
      </c>
      <c r="C19" s="7" t="s">
        <v>120</v>
      </c>
      <c r="D19" s="7" t="s">
        <v>121</v>
      </c>
      <c r="E19" s="7"/>
      <c r="F19" s="7"/>
      <c r="G19" s="7" t="s">
        <v>122</v>
      </c>
      <c r="H19" s="8">
        <v>547.20000000000005</v>
      </c>
      <c r="I19" s="114" t="s">
        <v>46</v>
      </c>
      <c r="J19" s="114">
        <v>42766</v>
      </c>
      <c r="K19" s="114">
        <v>42766</v>
      </c>
      <c r="L19" s="115" t="s">
        <v>55</v>
      </c>
      <c r="M19" s="114">
        <v>42794</v>
      </c>
      <c r="N19" s="76">
        <v>42800</v>
      </c>
      <c r="O19" s="114" t="s">
        <v>250</v>
      </c>
      <c r="P19" s="76"/>
      <c r="Q19" s="114">
        <v>42801</v>
      </c>
      <c r="R19" s="6" t="s">
        <v>251</v>
      </c>
    </row>
    <row r="20" spans="1:20" s="12" customFormat="1" x14ac:dyDescent="0.25">
      <c r="A20" s="9" t="s">
        <v>252</v>
      </c>
      <c r="B20" s="10" t="s">
        <v>253</v>
      </c>
      <c r="C20" s="10" t="s">
        <v>187</v>
      </c>
      <c r="D20" s="10" t="s">
        <v>77</v>
      </c>
      <c r="E20" s="10" t="s">
        <v>78</v>
      </c>
      <c r="F20" s="10"/>
      <c r="G20" s="10"/>
      <c r="H20" s="11">
        <v>444.85</v>
      </c>
      <c r="I20" s="117" t="s">
        <v>46</v>
      </c>
      <c r="J20" s="117">
        <v>42773</v>
      </c>
      <c r="K20" s="117">
        <v>42773</v>
      </c>
      <c r="L20" s="116" t="s">
        <v>55</v>
      </c>
      <c r="M20" s="117">
        <v>42825</v>
      </c>
      <c r="N20" s="31">
        <v>42832</v>
      </c>
      <c r="O20" s="117" t="s">
        <v>254</v>
      </c>
      <c r="P20" s="31">
        <v>42852</v>
      </c>
      <c r="Q20" s="117"/>
      <c r="R20" s="9" t="s">
        <v>251</v>
      </c>
    </row>
    <row r="21" spans="1:20" s="12" customFormat="1" x14ac:dyDescent="0.25">
      <c r="A21" s="9" t="s">
        <v>255</v>
      </c>
      <c r="B21" s="10" t="s">
        <v>67</v>
      </c>
      <c r="C21" s="10" t="s">
        <v>256</v>
      </c>
      <c r="D21" s="10" t="s">
        <v>257</v>
      </c>
      <c r="E21" s="10" t="s">
        <v>258</v>
      </c>
      <c r="F21" s="10" t="s">
        <v>259</v>
      </c>
      <c r="G21" s="10"/>
      <c r="H21" s="11">
        <v>640.15</v>
      </c>
      <c r="I21" s="117" t="s">
        <v>46</v>
      </c>
      <c r="J21" s="117">
        <v>42775</v>
      </c>
      <c r="K21" s="117">
        <v>42775</v>
      </c>
      <c r="L21" s="116" t="s">
        <v>55</v>
      </c>
      <c r="M21" s="117">
        <v>42825</v>
      </c>
      <c r="N21" s="31">
        <v>42832</v>
      </c>
      <c r="O21" s="117" t="s">
        <v>260</v>
      </c>
      <c r="P21" s="31"/>
      <c r="Q21" s="117">
        <v>42831</v>
      </c>
      <c r="R21" s="9" t="s">
        <v>251</v>
      </c>
    </row>
    <row r="22" spans="1:20" x14ac:dyDescent="0.25">
      <c r="A22" s="9" t="s">
        <v>261</v>
      </c>
      <c r="B22" s="10" t="s">
        <v>237</v>
      </c>
      <c r="C22" s="10" t="s">
        <v>238</v>
      </c>
      <c r="D22" s="10" t="s">
        <v>239</v>
      </c>
      <c r="E22" s="10" t="s">
        <v>240</v>
      </c>
      <c r="F22" s="10" t="s">
        <v>241</v>
      </c>
      <c r="G22" s="10"/>
      <c r="H22" s="11">
        <v>537.08000000000004</v>
      </c>
      <c r="I22" s="117">
        <v>42796</v>
      </c>
      <c r="J22" s="117">
        <v>42796</v>
      </c>
      <c r="K22" s="117">
        <v>42796</v>
      </c>
      <c r="L22" s="116" t="s">
        <v>242</v>
      </c>
      <c r="M22" s="117">
        <v>42842</v>
      </c>
      <c r="N22" s="31">
        <v>42845</v>
      </c>
      <c r="O22" s="117" t="s">
        <v>262</v>
      </c>
      <c r="P22" s="31"/>
      <c r="Q22" s="117">
        <v>42859</v>
      </c>
      <c r="R22" s="9" t="s">
        <v>244</v>
      </c>
      <c r="S22" s="12"/>
    </row>
    <row r="23" spans="1:20" s="12" customFormat="1" x14ac:dyDescent="0.25">
      <c r="A23" s="9" t="s">
        <v>263</v>
      </c>
      <c r="B23" s="10" t="s">
        <v>138</v>
      </c>
      <c r="C23" s="10" t="s">
        <v>83</v>
      </c>
      <c r="D23" s="10" t="s">
        <v>84</v>
      </c>
      <c r="E23" s="10"/>
      <c r="F23" s="10" t="s">
        <v>233</v>
      </c>
      <c r="G23" s="10" t="s">
        <v>85</v>
      </c>
      <c r="H23" s="11">
        <v>737.8</v>
      </c>
      <c r="I23" s="117" t="s">
        <v>46</v>
      </c>
      <c r="J23" s="117">
        <v>42797</v>
      </c>
      <c r="K23" s="117">
        <v>42797</v>
      </c>
      <c r="L23" s="116" t="s">
        <v>234</v>
      </c>
      <c r="M23" s="117">
        <v>42858</v>
      </c>
      <c r="N23" s="31" t="s">
        <v>264</v>
      </c>
      <c r="O23" s="117" t="s">
        <v>265</v>
      </c>
      <c r="P23" s="31"/>
      <c r="Q23" s="117">
        <v>42895</v>
      </c>
      <c r="R23" s="9"/>
    </row>
    <row r="24" spans="1:20" s="12" customFormat="1" x14ac:dyDescent="0.25">
      <c r="A24" s="9" t="s">
        <v>266</v>
      </c>
      <c r="B24" s="10" t="s">
        <v>267</v>
      </c>
      <c r="C24" s="10" t="s">
        <v>52</v>
      </c>
      <c r="D24" s="10" t="s">
        <v>268</v>
      </c>
      <c r="E24" s="10"/>
      <c r="F24" s="10" t="s">
        <v>269</v>
      </c>
      <c r="G24" s="10" t="s">
        <v>85</v>
      </c>
      <c r="H24" s="11">
        <v>444.85</v>
      </c>
      <c r="I24" s="117" t="s">
        <v>46</v>
      </c>
      <c r="J24" s="117">
        <v>42801</v>
      </c>
      <c r="K24" s="117">
        <v>42801</v>
      </c>
      <c r="L24" s="116" t="s">
        <v>234</v>
      </c>
      <c r="M24" s="117">
        <v>42862</v>
      </c>
      <c r="N24" s="31" t="s">
        <v>264</v>
      </c>
      <c r="O24" s="117" t="s">
        <v>270</v>
      </c>
      <c r="P24" s="31"/>
      <c r="Q24" s="117">
        <v>42895</v>
      </c>
      <c r="R24" s="9" t="s">
        <v>251</v>
      </c>
    </row>
    <row r="25" spans="1:20" s="12" customFormat="1" x14ac:dyDescent="0.25">
      <c r="A25" s="46" t="s">
        <v>185</v>
      </c>
      <c r="B25" s="47" t="s">
        <v>186</v>
      </c>
      <c r="C25" s="47" t="s">
        <v>187</v>
      </c>
      <c r="D25" s="47" t="s">
        <v>43</v>
      </c>
      <c r="E25" s="47"/>
      <c r="F25" s="47"/>
      <c r="G25" s="47"/>
      <c r="H25" s="48">
        <v>16275</v>
      </c>
      <c r="I25" s="49">
        <v>42690</v>
      </c>
      <c r="J25" s="49"/>
      <c r="K25" s="49"/>
      <c r="L25" s="50" t="s">
        <v>47</v>
      </c>
      <c r="M25" s="49"/>
      <c r="N25" s="79"/>
      <c r="O25" s="49"/>
      <c r="P25" s="79"/>
      <c r="Q25" s="49"/>
      <c r="R25" s="46"/>
    </row>
    <row r="26" spans="1:20" s="12" customFormat="1" x14ac:dyDescent="0.25">
      <c r="A26" s="55" t="s">
        <v>197</v>
      </c>
      <c r="B26" s="54" t="s">
        <v>198</v>
      </c>
      <c r="C26" s="54" t="s">
        <v>187</v>
      </c>
      <c r="D26" s="54" t="s">
        <v>199</v>
      </c>
      <c r="E26" s="54"/>
      <c r="F26" s="54"/>
      <c r="G26" s="54"/>
      <c r="H26" s="56"/>
      <c r="I26" s="57" t="s">
        <v>46</v>
      </c>
      <c r="J26" s="57"/>
      <c r="K26" s="57"/>
      <c r="L26" s="58"/>
      <c r="M26" s="57"/>
      <c r="N26" s="80"/>
      <c r="O26" s="57"/>
      <c r="P26" s="80"/>
      <c r="Q26" s="57"/>
      <c r="R26" s="55" t="s">
        <v>200</v>
      </c>
    </row>
    <row r="27" spans="1:20" s="12" customFormat="1" x14ac:dyDescent="0.25">
      <c r="A27" s="55" t="s">
        <v>201</v>
      </c>
      <c r="B27" s="54" t="s">
        <v>202</v>
      </c>
      <c r="C27" s="54" t="s">
        <v>52</v>
      </c>
      <c r="D27" s="54" t="s">
        <v>203</v>
      </c>
      <c r="E27" s="54"/>
      <c r="F27" s="54"/>
      <c r="G27" s="54"/>
      <c r="H27" s="56"/>
      <c r="I27" s="57" t="s">
        <v>46</v>
      </c>
      <c r="J27" s="57"/>
      <c r="K27" s="57"/>
      <c r="L27" s="58" t="s">
        <v>55</v>
      </c>
      <c r="M27" s="57"/>
      <c r="N27" s="80"/>
      <c r="O27" s="57"/>
      <c r="P27" s="80"/>
      <c r="Q27" s="57"/>
      <c r="R27" s="55" t="s">
        <v>204</v>
      </c>
    </row>
    <row r="28" spans="1:20" s="12" customFormat="1" x14ac:dyDescent="0.25">
      <c r="A28" s="9" t="s">
        <v>271</v>
      </c>
      <c r="B28" s="10" t="s">
        <v>272</v>
      </c>
      <c r="C28" s="10" t="s">
        <v>187</v>
      </c>
      <c r="D28" s="10" t="s">
        <v>77</v>
      </c>
      <c r="E28" s="10" t="s">
        <v>78</v>
      </c>
      <c r="F28" s="10"/>
      <c r="G28" s="10"/>
      <c r="H28" s="11">
        <v>444.85</v>
      </c>
      <c r="I28" s="117" t="s">
        <v>46</v>
      </c>
      <c r="J28" s="117">
        <v>42802</v>
      </c>
      <c r="K28" s="117">
        <v>42802</v>
      </c>
      <c r="L28" s="116" t="s">
        <v>55</v>
      </c>
      <c r="M28" s="117">
        <v>42855</v>
      </c>
      <c r="N28" s="31">
        <v>42865</v>
      </c>
      <c r="O28" s="117" t="s">
        <v>273</v>
      </c>
      <c r="P28" s="31">
        <v>42894</v>
      </c>
      <c r="Q28" s="117"/>
      <c r="R28" s="9" t="s">
        <v>251</v>
      </c>
    </row>
    <row r="29" spans="1:20" s="12" customFormat="1" x14ac:dyDescent="0.25">
      <c r="A29" s="9" t="s">
        <v>274</v>
      </c>
      <c r="B29" s="10" t="s">
        <v>267</v>
      </c>
      <c r="C29" s="10" t="s">
        <v>52</v>
      </c>
      <c r="D29" s="10" t="s">
        <v>268</v>
      </c>
      <c r="E29" s="10"/>
      <c r="F29" s="10" t="s">
        <v>269</v>
      </c>
      <c r="G29" s="10" t="s">
        <v>85</v>
      </c>
      <c r="H29" s="11">
        <v>444.85</v>
      </c>
      <c r="I29" s="117" t="s">
        <v>46</v>
      </c>
      <c r="J29" s="117">
        <v>42803</v>
      </c>
      <c r="K29" s="117">
        <v>42803</v>
      </c>
      <c r="L29" s="116" t="s">
        <v>234</v>
      </c>
      <c r="M29" s="117">
        <v>42864</v>
      </c>
      <c r="N29" s="31" t="s">
        <v>264</v>
      </c>
      <c r="O29" s="117" t="s">
        <v>275</v>
      </c>
      <c r="P29" s="31"/>
      <c r="Q29" s="117">
        <v>42895</v>
      </c>
      <c r="R29" s="9" t="s">
        <v>251</v>
      </c>
      <c r="T29" s="90"/>
    </row>
    <row r="30" spans="1:20" s="12" customFormat="1" ht="36" x14ac:dyDescent="0.25">
      <c r="A30" s="9" t="s">
        <v>276</v>
      </c>
      <c r="B30" s="10" t="s">
        <v>267</v>
      </c>
      <c r="C30" s="10" t="s">
        <v>52</v>
      </c>
      <c r="D30" s="10" t="s">
        <v>268</v>
      </c>
      <c r="E30" s="10"/>
      <c r="F30" s="10" t="s">
        <v>269</v>
      </c>
      <c r="G30" s="10" t="s">
        <v>85</v>
      </c>
      <c r="H30" s="11">
        <v>444.85</v>
      </c>
      <c r="I30" s="117" t="s">
        <v>46</v>
      </c>
      <c r="J30" s="117">
        <v>42807</v>
      </c>
      <c r="K30" s="117">
        <v>42807</v>
      </c>
      <c r="L30" s="116" t="s">
        <v>234</v>
      </c>
      <c r="M30" s="117">
        <v>42868</v>
      </c>
      <c r="N30" s="31" t="s">
        <v>277</v>
      </c>
      <c r="O30" s="117" t="s">
        <v>278</v>
      </c>
      <c r="P30" s="117">
        <v>42958</v>
      </c>
      <c r="Q30" s="115"/>
      <c r="R30" s="88" t="s">
        <v>279</v>
      </c>
    </row>
    <row r="31" spans="1:20" s="12" customFormat="1" x14ac:dyDescent="0.25">
      <c r="A31" s="9" t="s">
        <v>280</v>
      </c>
      <c r="B31" s="10" t="s">
        <v>281</v>
      </c>
      <c r="C31" s="10" t="s">
        <v>282</v>
      </c>
      <c r="D31" s="10" t="s">
        <v>283</v>
      </c>
      <c r="E31" s="10"/>
      <c r="F31" s="10"/>
      <c r="G31" s="10" t="s">
        <v>284</v>
      </c>
      <c r="H31" s="11">
        <v>444.85</v>
      </c>
      <c r="I31" s="117">
        <v>42808</v>
      </c>
      <c r="J31" s="117">
        <v>42814</v>
      </c>
      <c r="K31" s="117">
        <v>42814</v>
      </c>
      <c r="L31" s="116"/>
      <c r="M31" s="117"/>
      <c r="N31" s="104"/>
      <c r="O31" s="117" t="s">
        <v>285</v>
      </c>
      <c r="P31" s="31">
        <v>42872</v>
      </c>
      <c r="Q31" s="117"/>
      <c r="R31" s="9" t="s">
        <v>251</v>
      </c>
    </row>
    <row r="32" spans="1:20" s="12" customFormat="1" x14ac:dyDescent="0.25">
      <c r="A32" s="9" t="s">
        <v>286</v>
      </c>
      <c r="B32" s="10" t="s">
        <v>237</v>
      </c>
      <c r="C32" s="10" t="s">
        <v>238</v>
      </c>
      <c r="D32" s="10" t="s">
        <v>239</v>
      </c>
      <c r="E32" s="10" t="s">
        <v>240</v>
      </c>
      <c r="F32" s="10"/>
      <c r="G32" s="10"/>
      <c r="H32" s="11">
        <v>537.08000000000004</v>
      </c>
      <c r="I32" s="117">
        <v>42808</v>
      </c>
      <c r="J32" s="117">
        <v>42809</v>
      </c>
      <c r="K32" s="117">
        <v>42809</v>
      </c>
      <c r="L32" s="116" t="s">
        <v>242</v>
      </c>
      <c r="M32" s="117">
        <v>42853</v>
      </c>
      <c r="N32" s="31"/>
      <c r="O32" s="117" t="s">
        <v>287</v>
      </c>
      <c r="P32" s="31"/>
      <c r="Q32" s="117">
        <v>42859</v>
      </c>
      <c r="R32" s="9" t="s">
        <v>244</v>
      </c>
    </row>
    <row r="33" spans="1:22" s="12" customFormat="1" x14ac:dyDescent="0.25">
      <c r="A33" s="9" t="s">
        <v>288</v>
      </c>
      <c r="B33" s="10" t="s">
        <v>237</v>
      </c>
      <c r="C33" s="10" t="s">
        <v>238</v>
      </c>
      <c r="D33" s="10" t="s">
        <v>239</v>
      </c>
      <c r="E33" s="10" t="s">
        <v>240</v>
      </c>
      <c r="F33" s="10"/>
      <c r="G33" s="10"/>
      <c r="H33" s="11">
        <v>449.19</v>
      </c>
      <c r="I33" s="117">
        <v>42817</v>
      </c>
      <c r="J33" s="117">
        <v>42818</v>
      </c>
      <c r="K33" s="117">
        <v>42818</v>
      </c>
      <c r="L33" s="116" t="s">
        <v>242</v>
      </c>
      <c r="M33" s="117">
        <v>42863</v>
      </c>
      <c r="N33" s="31">
        <v>42865</v>
      </c>
      <c r="O33" s="117" t="s">
        <v>289</v>
      </c>
      <c r="P33" s="31"/>
      <c r="Q33" s="117">
        <v>42887</v>
      </c>
      <c r="R33" s="9" t="s">
        <v>244</v>
      </c>
    </row>
    <row r="34" spans="1:22" s="12" customFormat="1" x14ac:dyDescent="0.25">
      <c r="A34" s="9" t="s">
        <v>290</v>
      </c>
      <c r="B34" s="10" t="s">
        <v>237</v>
      </c>
      <c r="C34" s="10" t="s">
        <v>238</v>
      </c>
      <c r="D34" s="10" t="s">
        <v>239</v>
      </c>
      <c r="E34" s="10" t="s">
        <v>240</v>
      </c>
      <c r="F34" s="10"/>
      <c r="G34" s="10"/>
      <c r="H34" s="11">
        <v>624.96</v>
      </c>
      <c r="I34" s="117">
        <v>42824</v>
      </c>
      <c r="J34" s="117">
        <v>42825</v>
      </c>
      <c r="K34" s="117">
        <v>42825</v>
      </c>
      <c r="L34" s="116" t="s">
        <v>242</v>
      </c>
      <c r="M34" s="117">
        <v>42870</v>
      </c>
      <c r="N34" s="31">
        <v>42865</v>
      </c>
      <c r="O34" s="117" t="s">
        <v>291</v>
      </c>
      <c r="P34" s="31"/>
      <c r="Q34" s="117">
        <v>42887</v>
      </c>
      <c r="R34" s="9" t="s">
        <v>244</v>
      </c>
    </row>
    <row r="35" spans="1:22" s="12" customFormat="1" x14ac:dyDescent="0.25">
      <c r="A35" s="9" t="s">
        <v>292</v>
      </c>
      <c r="B35" s="10" t="s">
        <v>293</v>
      </c>
      <c r="C35" s="10" t="s">
        <v>60</v>
      </c>
      <c r="D35" s="10" t="s">
        <v>148</v>
      </c>
      <c r="E35" s="10" t="s">
        <v>294</v>
      </c>
      <c r="F35" s="10"/>
      <c r="G35" s="10" t="s">
        <v>294</v>
      </c>
      <c r="H35" s="11">
        <v>444.85</v>
      </c>
      <c r="I35" s="117" t="s">
        <v>46</v>
      </c>
      <c r="J35" s="117">
        <v>42828</v>
      </c>
      <c r="K35" s="117">
        <v>42828</v>
      </c>
      <c r="L35" s="116" t="s">
        <v>55</v>
      </c>
      <c r="M35" s="117">
        <v>42886</v>
      </c>
      <c r="N35" s="31">
        <v>42872</v>
      </c>
      <c r="O35" s="117" t="s">
        <v>295</v>
      </c>
      <c r="P35" s="31">
        <v>42886</v>
      </c>
      <c r="Q35" s="117"/>
      <c r="R35" s="9" t="s">
        <v>251</v>
      </c>
    </row>
    <row r="36" spans="1:22" s="12" customFormat="1" x14ac:dyDescent="0.25">
      <c r="A36" s="9" t="s">
        <v>296</v>
      </c>
      <c r="B36" s="10" t="s">
        <v>138</v>
      </c>
      <c r="C36" s="10" t="s">
        <v>83</v>
      </c>
      <c r="D36" s="10" t="s">
        <v>84</v>
      </c>
      <c r="E36" s="10"/>
      <c r="F36" s="10" t="s">
        <v>233</v>
      </c>
      <c r="G36" s="10" t="s">
        <v>85</v>
      </c>
      <c r="H36" s="11">
        <v>651</v>
      </c>
      <c r="I36" s="117" t="s">
        <v>46</v>
      </c>
      <c r="J36" s="117">
        <v>42829</v>
      </c>
      <c r="K36" s="117">
        <v>42829</v>
      </c>
      <c r="L36" s="116" t="s">
        <v>234</v>
      </c>
      <c r="M36" s="117">
        <v>42890</v>
      </c>
      <c r="N36" s="31">
        <v>42892</v>
      </c>
      <c r="O36" s="117" t="s">
        <v>297</v>
      </c>
      <c r="P36" s="31"/>
      <c r="Q36" s="117">
        <v>42895</v>
      </c>
      <c r="R36" s="9" t="s">
        <v>251</v>
      </c>
    </row>
    <row r="37" spans="1:22" s="12" customFormat="1" ht="24" x14ac:dyDescent="0.25">
      <c r="A37" s="9" t="s">
        <v>298</v>
      </c>
      <c r="B37" s="10" t="s">
        <v>272</v>
      </c>
      <c r="C37" s="10" t="s">
        <v>187</v>
      </c>
      <c r="D37" s="10" t="s">
        <v>77</v>
      </c>
      <c r="E37" s="10" t="s">
        <v>78</v>
      </c>
      <c r="F37" s="10"/>
      <c r="G37" s="10"/>
      <c r="H37" s="11">
        <v>835.45</v>
      </c>
      <c r="I37" s="117" t="s">
        <v>46</v>
      </c>
      <c r="J37" s="117">
        <v>42828</v>
      </c>
      <c r="K37" s="117">
        <v>42828</v>
      </c>
      <c r="L37" s="116" t="s">
        <v>55</v>
      </c>
      <c r="M37" s="117">
        <v>42886</v>
      </c>
      <c r="N37" s="31" t="s">
        <v>299</v>
      </c>
      <c r="O37" s="117" t="s">
        <v>300</v>
      </c>
      <c r="P37" s="31">
        <v>42921</v>
      </c>
      <c r="Q37" s="117"/>
      <c r="R37" s="9" t="s">
        <v>251</v>
      </c>
      <c r="V37" s="89"/>
    </row>
    <row r="38" spans="1:22" s="12" customFormat="1" ht="36" x14ac:dyDescent="0.25">
      <c r="A38" s="9" t="s">
        <v>301</v>
      </c>
      <c r="B38" s="10" t="s">
        <v>302</v>
      </c>
      <c r="C38" s="10" t="s">
        <v>52</v>
      </c>
      <c r="D38" s="10" t="s">
        <v>43</v>
      </c>
      <c r="E38" s="10" t="s">
        <v>109</v>
      </c>
      <c r="F38" s="10" t="s">
        <v>303</v>
      </c>
      <c r="G38" s="10"/>
      <c r="H38" s="11">
        <v>325.5</v>
      </c>
      <c r="I38" s="117" t="s">
        <v>46</v>
      </c>
      <c r="J38" s="117">
        <v>42831</v>
      </c>
      <c r="K38" s="117">
        <v>42831</v>
      </c>
      <c r="L38" s="74" t="s">
        <v>304</v>
      </c>
      <c r="M38" s="117">
        <v>42926</v>
      </c>
      <c r="N38" s="31"/>
      <c r="O38" s="117" t="s">
        <v>305</v>
      </c>
      <c r="P38" s="117">
        <v>42941</v>
      </c>
      <c r="Q38" s="10"/>
      <c r="R38" s="9" t="s">
        <v>306</v>
      </c>
    </row>
    <row r="39" spans="1:22" ht="36" x14ac:dyDescent="0.25">
      <c r="A39" s="42" t="s">
        <v>307</v>
      </c>
      <c r="B39" s="41" t="s">
        <v>308</v>
      </c>
      <c r="C39" s="41" t="s">
        <v>309</v>
      </c>
      <c r="D39" s="41" t="s">
        <v>310</v>
      </c>
      <c r="E39" s="41" t="s">
        <v>54</v>
      </c>
      <c r="F39" s="41"/>
      <c r="G39" s="41"/>
      <c r="H39" s="43">
        <v>401.45</v>
      </c>
      <c r="I39" s="44" t="s">
        <v>46</v>
      </c>
      <c r="J39" s="44">
        <v>42836</v>
      </c>
      <c r="K39" s="44">
        <v>42836</v>
      </c>
      <c r="L39" s="45" t="s">
        <v>55</v>
      </c>
      <c r="M39" s="44">
        <v>42886</v>
      </c>
      <c r="N39" s="61" t="s">
        <v>311</v>
      </c>
      <c r="O39" s="44" t="s">
        <v>312</v>
      </c>
      <c r="P39" s="61"/>
      <c r="Q39" s="44"/>
      <c r="R39" s="42" t="s">
        <v>251</v>
      </c>
      <c r="S39" s="12"/>
    </row>
    <row r="40" spans="1:22" s="12" customFormat="1" ht="36" x14ac:dyDescent="0.25">
      <c r="A40" s="9" t="s">
        <v>313</v>
      </c>
      <c r="B40" s="10" t="s">
        <v>314</v>
      </c>
      <c r="C40" s="10" t="s">
        <v>83</v>
      </c>
      <c r="D40" s="10" t="s">
        <v>43</v>
      </c>
      <c r="E40" s="10" t="s">
        <v>109</v>
      </c>
      <c r="F40" s="10" t="s">
        <v>315</v>
      </c>
      <c r="G40" s="10"/>
      <c r="H40" s="11">
        <v>770.35</v>
      </c>
      <c r="I40" s="117" t="s">
        <v>46</v>
      </c>
      <c r="J40" s="117">
        <v>42837</v>
      </c>
      <c r="K40" s="117">
        <v>42837</v>
      </c>
      <c r="L40" s="74" t="s">
        <v>304</v>
      </c>
      <c r="M40" s="117">
        <v>42926</v>
      </c>
      <c r="N40" s="31"/>
      <c r="O40" s="117" t="s">
        <v>316</v>
      </c>
      <c r="P40" s="117">
        <v>42941</v>
      </c>
      <c r="Q40" s="10"/>
      <c r="R40" s="9" t="s">
        <v>317</v>
      </c>
    </row>
    <row r="41" spans="1:22" s="12" customFormat="1" ht="36" x14ac:dyDescent="0.25">
      <c r="A41" s="9" t="s">
        <v>318</v>
      </c>
      <c r="B41" s="10" t="s">
        <v>314</v>
      </c>
      <c r="C41" s="10" t="s">
        <v>83</v>
      </c>
      <c r="D41" s="10" t="s">
        <v>43</v>
      </c>
      <c r="E41" s="10" t="s">
        <v>109</v>
      </c>
      <c r="F41" s="10" t="s">
        <v>315</v>
      </c>
      <c r="G41" s="75"/>
      <c r="H41" s="11">
        <v>173.6</v>
      </c>
      <c r="I41" s="117" t="s">
        <v>46</v>
      </c>
      <c r="J41" s="117">
        <v>42837</v>
      </c>
      <c r="K41" s="117">
        <v>42837</v>
      </c>
      <c r="L41" s="74" t="s">
        <v>304</v>
      </c>
      <c r="M41" s="117">
        <v>42926</v>
      </c>
      <c r="N41" s="31"/>
      <c r="O41" s="117" t="s">
        <v>319</v>
      </c>
      <c r="P41" s="117">
        <v>42941</v>
      </c>
      <c r="Q41" s="115"/>
      <c r="R41" s="9" t="s">
        <v>317</v>
      </c>
    </row>
    <row r="42" spans="1:22" s="12" customFormat="1" x14ac:dyDescent="0.25">
      <c r="A42" s="9" t="s">
        <v>320</v>
      </c>
      <c r="B42" s="10" t="s">
        <v>321</v>
      </c>
      <c r="C42" s="10" t="s">
        <v>322</v>
      </c>
      <c r="D42" s="10" t="s">
        <v>43</v>
      </c>
      <c r="E42" s="10" t="s">
        <v>94</v>
      </c>
      <c r="F42" s="10" t="s">
        <v>102</v>
      </c>
      <c r="G42" s="10"/>
      <c r="H42" s="11">
        <v>542.5</v>
      </c>
      <c r="I42" s="117" t="s">
        <v>46</v>
      </c>
      <c r="J42" s="117">
        <v>42849</v>
      </c>
      <c r="K42" s="117">
        <v>42849</v>
      </c>
      <c r="L42" s="116" t="s">
        <v>226</v>
      </c>
      <c r="M42" s="117">
        <v>42940</v>
      </c>
      <c r="N42" s="31"/>
      <c r="O42" s="117" t="s">
        <v>323</v>
      </c>
      <c r="P42" s="117">
        <v>42942</v>
      </c>
      <c r="Q42" s="10"/>
      <c r="R42" s="9" t="s">
        <v>251</v>
      </c>
    </row>
    <row r="43" spans="1:22" ht="24" x14ac:dyDescent="0.25">
      <c r="A43" s="42" t="s">
        <v>324</v>
      </c>
      <c r="B43" s="41" t="s">
        <v>308</v>
      </c>
      <c r="C43" s="41" t="s">
        <v>309</v>
      </c>
      <c r="D43" s="41" t="s">
        <v>310</v>
      </c>
      <c r="E43" s="41" t="s">
        <v>54</v>
      </c>
      <c r="F43" s="41"/>
      <c r="G43" s="41"/>
      <c r="H43" s="43">
        <v>596.75</v>
      </c>
      <c r="I43" s="44" t="s">
        <v>46</v>
      </c>
      <c r="J43" s="44">
        <v>42857</v>
      </c>
      <c r="K43" s="44">
        <v>42857</v>
      </c>
      <c r="L43" s="45" t="s">
        <v>55</v>
      </c>
      <c r="M43" s="44">
        <v>42916</v>
      </c>
      <c r="N43" s="61" t="s">
        <v>325</v>
      </c>
      <c r="O43" s="44" t="s">
        <v>326</v>
      </c>
      <c r="P43" s="61"/>
      <c r="Q43" s="44"/>
      <c r="R43" s="42" t="s">
        <v>251</v>
      </c>
      <c r="S43" s="12"/>
    </row>
    <row r="44" spans="1:22" s="12" customFormat="1" ht="24" x14ac:dyDescent="0.25">
      <c r="A44" s="9" t="s">
        <v>327</v>
      </c>
      <c r="B44" s="10" t="s">
        <v>267</v>
      </c>
      <c r="C44" s="10" t="s">
        <v>52</v>
      </c>
      <c r="D44" s="10" t="s">
        <v>268</v>
      </c>
      <c r="E44" s="10"/>
      <c r="F44" s="10" t="s">
        <v>269</v>
      </c>
      <c r="G44" s="10" t="s">
        <v>85</v>
      </c>
      <c r="H44" s="11">
        <v>347.2</v>
      </c>
      <c r="I44" s="117" t="s">
        <v>46</v>
      </c>
      <c r="J44" s="117">
        <v>42859</v>
      </c>
      <c r="K44" s="117">
        <v>42859</v>
      </c>
      <c r="L44" s="116" t="s">
        <v>234</v>
      </c>
      <c r="M44" s="117">
        <v>42920</v>
      </c>
      <c r="N44" s="31" t="s">
        <v>277</v>
      </c>
      <c r="O44" s="117" t="s">
        <v>328</v>
      </c>
      <c r="P44" s="117">
        <v>42958</v>
      </c>
      <c r="Q44" s="10"/>
      <c r="R44" s="88" t="s">
        <v>329</v>
      </c>
    </row>
    <row r="45" spans="1:22" ht="24" x14ac:dyDescent="0.25">
      <c r="A45" s="42" t="s">
        <v>330</v>
      </c>
      <c r="B45" s="41" t="s">
        <v>308</v>
      </c>
      <c r="C45" s="41" t="s">
        <v>309</v>
      </c>
      <c r="D45" s="41" t="s">
        <v>310</v>
      </c>
      <c r="E45" s="41" t="s">
        <v>54</v>
      </c>
      <c r="F45" s="41"/>
      <c r="G45" s="41"/>
      <c r="H45" s="43">
        <v>401.45</v>
      </c>
      <c r="I45" s="44" t="s">
        <v>46</v>
      </c>
      <c r="J45" s="44">
        <v>42860</v>
      </c>
      <c r="K45" s="44">
        <v>42860</v>
      </c>
      <c r="L45" s="45" t="s">
        <v>55</v>
      </c>
      <c r="M45" s="44">
        <v>42916</v>
      </c>
      <c r="N45" s="61" t="s">
        <v>325</v>
      </c>
      <c r="O45" s="44" t="s">
        <v>331</v>
      </c>
      <c r="P45" s="61"/>
      <c r="Q45" s="44"/>
      <c r="R45" s="42" t="s">
        <v>251</v>
      </c>
    </row>
    <row r="46" spans="1:22" s="12" customFormat="1" x14ac:dyDescent="0.25">
      <c r="A46" s="9" t="s">
        <v>332</v>
      </c>
      <c r="B46" s="10" t="s">
        <v>333</v>
      </c>
      <c r="C46" s="10" t="s">
        <v>322</v>
      </c>
      <c r="D46" s="10" t="s">
        <v>43</v>
      </c>
      <c r="E46" s="10" t="s">
        <v>94</v>
      </c>
      <c r="F46" s="10" t="s">
        <v>102</v>
      </c>
      <c r="G46" s="10"/>
      <c r="H46" s="11">
        <v>737.8</v>
      </c>
      <c r="I46" s="117" t="s">
        <v>46</v>
      </c>
      <c r="J46" s="117">
        <v>42867</v>
      </c>
      <c r="K46" s="117">
        <v>42867</v>
      </c>
      <c r="L46" s="116" t="s">
        <v>226</v>
      </c>
      <c r="M46" s="117">
        <v>42947</v>
      </c>
      <c r="N46" s="31"/>
      <c r="O46" s="117" t="s">
        <v>334</v>
      </c>
      <c r="P46" s="117">
        <v>42941</v>
      </c>
      <c r="Q46" s="10"/>
      <c r="R46" s="9" t="s">
        <v>251</v>
      </c>
    </row>
    <row r="47" spans="1:22" s="12" customFormat="1" x14ac:dyDescent="0.25">
      <c r="A47" s="9" t="s">
        <v>335</v>
      </c>
      <c r="B47" s="10" t="s">
        <v>333</v>
      </c>
      <c r="C47" s="10" t="s">
        <v>322</v>
      </c>
      <c r="D47" s="10" t="s">
        <v>43</v>
      </c>
      <c r="E47" s="10" t="s">
        <v>94</v>
      </c>
      <c r="F47" s="10" t="s">
        <v>102</v>
      </c>
      <c r="G47" s="10"/>
      <c r="H47" s="11">
        <v>640.15</v>
      </c>
      <c r="I47" s="117" t="s">
        <v>46</v>
      </c>
      <c r="J47" s="117">
        <v>42870</v>
      </c>
      <c r="K47" s="117">
        <v>42870</v>
      </c>
      <c r="L47" s="116" t="s">
        <v>226</v>
      </c>
      <c r="M47" s="117">
        <v>42947</v>
      </c>
      <c r="N47" s="31"/>
      <c r="O47" s="117" t="s">
        <v>336</v>
      </c>
      <c r="P47" s="117">
        <v>42941</v>
      </c>
      <c r="Q47" s="10"/>
      <c r="R47" s="9" t="s">
        <v>251</v>
      </c>
    </row>
    <row r="48" spans="1:22" ht="24" x14ac:dyDescent="0.25">
      <c r="A48" s="42" t="s">
        <v>337</v>
      </c>
      <c r="B48" s="41" t="s">
        <v>308</v>
      </c>
      <c r="C48" s="41" t="s">
        <v>309</v>
      </c>
      <c r="D48" s="41" t="s">
        <v>310</v>
      </c>
      <c r="E48" s="41" t="s">
        <v>54</v>
      </c>
      <c r="F48" s="41"/>
      <c r="G48" s="41"/>
      <c r="H48" s="43">
        <v>596.75</v>
      </c>
      <c r="I48" s="44" t="s">
        <v>46</v>
      </c>
      <c r="J48" s="44">
        <v>42871</v>
      </c>
      <c r="K48" s="44">
        <v>42871</v>
      </c>
      <c r="L48" s="45" t="s">
        <v>55</v>
      </c>
      <c r="M48" s="44">
        <v>42916</v>
      </c>
      <c r="N48" s="61" t="s">
        <v>325</v>
      </c>
      <c r="O48" s="44" t="s">
        <v>338</v>
      </c>
      <c r="P48" s="61"/>
      <c r="Q48" s="44"/>
      <c r="R48" s="42" t="s">
        <v>251</v>
      </c>
      <c r="S48" s="12"/>
    </row>
    <row r="49" spans="1:19" x14ac:dyDescent="0.25">
      <c r="A49" s="46" t="s">
        <v>339</v>
      </c>
      <c r="B49" s="47" t="s">
        <v>340</v>
      </c>
      <c r="C49" s="47" t="s">
        <v>340</v>
      </c>
      <c r="D49" s="47" t="s">
        <v>341</v>
      </c>
      <c r="E49" s="47" t="s">
        <v>342</v>
      </c>
      <c r="F49" s="47"/>
      <c r="G49" s="47"/>
      <c r="H49" s="48">
        <v>542.5</v>
      </c>
      <c r="I49" s="49">
        <v>42872</v>
      </c>
      <c r="J49" s="49"/>
      <c r="K49" s="49"/>
      <c r="L49" s="50"/>
      <c r="M49" s="49"/>
      <c r="N49" s="79"/>
      <c r="O49" s="49" t="s">
        <v>343</v>
      </c>
      <c r="P49" s="79"/>
      <c r="Q49" s="49"/>
      <c r="R49" s="46" t="s">
        <v>251</v>
      </c>
      <c r="S49" s="12"/>
    </row>
    <row r="50" spans="1:19" s="12" customFormat="1" x14ac:dyDescent="0.25">
      <c r="A50" s="9" t="s">
        <v>344</v>
      </c>
      <c r="B50" s="10" t="s">
        <v>345</v>
      </c>
      <c r="C50" s="10" t="s">
        <v>108</v>
      </c>
      <c r="D50" s="10" t="s">
        <v>178</v>
      </c>
      <c r="E50" s="10" t="s">
        <v>216</v>
      </c>
      <c r="F50" s="10"/>
      <c r="G50" s="10"/>
      <c r="H50" s="11">
        <v>444.85</v>
      </c>
      <c r="I50" s="117">
        <v>42872</v>
      </c>
      <c r="J50" s="117">
        <v>42873</v>
      </c>
      <c r="K50" s="117">
        <v>42873</v>
      </c>
      <c r="L50" s="116" t="s">
        <v>55</v>
      </c>
      <c r="M50" s="117">
        <v>42916</v>
      </c>
      <c r="N50" s="31">
        <v>42894</v>
      </c>
      <c r="O50" s="117" t="s">
        <v>346</v>
      </c>
      <c r="P50" s="31">
        <v>42899</v>
      </c>
      <c r="Q50" s="117"/>
      <c r="R50" s="9" t="s">
        <v>251</v>
      </c>
    </row>
    <row r="51" spans="1:19" s="12" customFormat="1" x14ac:dyDescent="0.25">
      <c r="A51" s="9" t="s">
        <v>347</v>
      </c>
      <c r="B51" s="10" t="s">
        <v>348</v>
      </c>
      <c r="C51" s="10" t="s">
        <v>52</v>
      </c>
      <c r="D51" s="10" t="s">
        <v>203</v>
      </c>
      <c r="E51" s="10" t="s">
        <v>349</v>
      </c>
      <c r="F51" s="10" t="s">
        <v>350</v>
      </c>
      <c r="G51" s="10"/>
      <c r="H51" s="11">
        <v>444.85</v>
      </c>
      <c r="I51" s="117">
        <v>42881</v>
      </c>
      <c r="J51" s="117">
        <v>42887</v>
      </c>
      <c r="K51" s="117">
        <v>42887</v>
      </c>
      <c r="L51" s="116" t="s">
        <v>55</v>
      </c>
      <c r="M51" s="117">
        <v>42947</v>
      </c>
      <c r="N51" s="31" t="s">
        <v>351</v>
      </c>
      <c r="O51" s="117" t="s">
        <v>352</v>
      </c>
      <c r="P51" s="31">
        <v>42941</v>
      </c>
      <c r="Q51" s="44"/>
      <c r="R51" s="9" t="s">
        <v>251</v>
      </c>
    </row>
    <row r="52" spans="1:19" s="12" customFormat="1" x14ac:dyDescent="0.25">
      <c r="A52" s="9" t="s">
        <v>353</v>
      </c>
      <c r="B52" s="10" t="s">
        <v>237</v>
      </c>
      <c r="C52" s="10" t="s">
        <v>238</v>
      </c>
      <c r="D52" s="10" t="s">
        <v>239</v>
      </c>
      <c r="E52" s="10" t="s">
        <v>240</v>
      </c>
      <c r="F52" s="10"/>
      <c r="G52" s="10"/>
      <c r="H52" s="11">
        <v>537.08000000000004</v>
      </c>
      <c r="I52" s="117">
        <v>42886</v>
      </c>
      <c r="J52" s="117">
        <v>42887</v>
      </c>
      <c r="K52" s="117">
        <v>42887</v>
      </c>
      <c r="L52" s="116" t="s">
        <v>242</v>
      </c>
      <c r="M52" s="117">
        <v>42932</v>
      </c>
      <c r="N52" s="31" t="s">
        <v>354</v>
      </c>
      <c r="O52" s="117" t="s">
        <v>355</v>
      </c>
      <c r="P52" s="31"/>
      <c r="Q52" s="117">
        <v>43012</v>
      </c>
      <c r="R52" s="9" t="s">
        <v>244</v>
      </c>
    </row>
    <row r="53" spans="1:19" s="12" customFormat="1" x14ac:dyDescent="0.25">
      <c r="A53" s="9" t="s">
        <v>356</v>
      </c>
      <c r="B53" s="10" t="s">
        <v>357</v>
      </c>
      <c r="C53" s="10" t="s">
        <v>187</v>
      </c>
      <c r="D53" s="10" t="s">
        <v>173</v>
      </c>
      <c r="E53" s="10" t="s">
        <v>358</v>
      </c>
      <c r="F53" s="10"/>
      <c r="G53" s="10"/>
      <c r="H53" s="11">
        <v>444.85</v>
      </c>
      <c r="I53" s="117" t="s">
        <v>46</v>
      </c>
      <c r="J53" s="117">
        <v>42894</v>
      </c>
      <c r="K53" s="117">
        <v>42894</v>
      </c>
      <c r="L53" s="116" t="s">
        <v>359</v>
      </c>
      <c r="M53" s="117">
        <v>42901</v>
      </c>
      <c r="N53" s="31" t="s">
        <v>360</v>
      </c>
      <c r="O53" s="117" t="s">
        <v>361</v>
      </c>
      <c r="P53" s="31">
        <v>42941</v>
      </c>
      <c r="Q53" s="44"/>
      <c r="R53" s="9" t="s">
        <v>251</v>
      </c>
    </row>
    <row r="54" spans="1:19" s="12" customFormat="1" x14ac:dyDescent="0.25">
      <c r="A54" s="9" t="s">
        <v>362</v>
      </c>
      <c r="B54" s="10" t="s">
        <v>363</v>
      </c>
      <c r="C54" s="10" t="s">
        <v>187</v>
      </c>
      <c r="D54" s="10" t="s">
        <v>364</v>
      </c>
      <c r="E54" s="10" t="s">
        <v>365</v>
      </c>
      <c r="F54" s="10"/>
      <c r="G54" s="10"/>
      <c r="H54" s="11">
        <v>444.85</v>
      </c>
      <c r="I54" s="117">
        <v>42907</v>
      </c>
      <c r="J54" s="117">
        <v>42912</v>
      </c>
      <c r="K54" s="117">
        <v>42912</v>
      </c>
      <c r="L54" s="116" t="s">
        <v>242</v>
      </c>
      <c r="M54" s="117">
        <v>42958</v>
      </c>
      <c r="N54" s="31" t="s">
        <v>354</v>
      </c>
      <c r="O54" s="117" t="s">
        <v>366</v>
      </c>
      <c r="P54" s="31"/>
      <c r="Q54" s="117">
        <v>43053</v>
      </c>
      <c r="R54" s="9" t="s">
        <v>251</v>
      </c>
    </row>
    <row r="55" spans="1:19" s="12" customFormat="1" x14ac:dyDescent="0.25">
      <c r="A55" s="9" t="s">
        <v>367</v>
      </c>
      <c r="B55" s="10" t="s">
        <v>237</v>
      </c>
      <c r="C55" s="10" t="s">
        <v>238</v>
      </c>
      <c r="D55" s="10" t="s">
        <v>239</v>
      </c>
      <c r="E55" s="10" t="s">
        <v>240</v>
      </c>
      <c r="F55" s="10" t="s">
        <v>241</v>
      </c>
      <c r="G55" s="10"/>
      <c r="H55" s="11">
        <v>1064.3900000000001</v>
      </c>
      <c r="I55" s="117">
        <v>42915</v>
      </c>
      <c r="J55" s="117">
        <v>42922</v>
      </c>
      <c r="K55" s="117">
        <v>42922</v>
      </c>
      <c r="L55" s="116" t="s">
        <v>242</v>
      </c>
      <c r="M55" s="117">
        <v>42967</v>
      </c>
      <c r="N55" s="31" t="s">
        <v>354</v>
      </c>
      <c r="O55" s="117" t="s">
        <v>368</v>
      </c>
      <c r="P55" s="31"/>
      <c r="Q55" s="117">
        <v>43012</v>
      </c>
      <c r="R55" s="9" t="s">
        <v>244</v>
      </c>
    </row>
    <row r="56" spans="1:19" s="53" customFormat="1" x14ac:dyDescent="0.25">
      <c r="A56" s="42" t="s">
        <v>369</v>
      </c>
      <c r="B56" s="41" t="s">
        <v>308</v>
      </c>
      <c r="C56" s="41" t="s">
        <v>309</v>
      </c>
      <c r="D56" s="41" t="s">
        <v>310</v>
      </c>
      <c r="E56" s="41" t="s">
        <v>54</v>
      </c>
      <c r="F56" s="41"/>
      <c r="G56" s="41"/>
      <c r="H56" s="43">
        <v>596.75</v>
      </c>
      <c r="I56" s="44" t="s">
        <v>46</v>
      </c>
      <c r="J56" s="44">
        <v>42927</v>
      </c>
      <c r="K56" s="44">
        <v>42927</v>
      </c>
      <c r="L56" s="45" t="s">
        <v>55</v>
      </c>
      <c r="M56" s="44">
        <v>42978</v>
      </c>
      <c r="N56" s="61">
        <v>42986</v>
      </c>
      <c r="O56" s="44" t="s">
        <v>370</v>
      </c>
      <c r="P56" s="61"/>
      <c r="Q56" s="44"/>
      <c r="R56" s="42" t="s">
        <v>251</v>
      </c>
      <c r="S56" s="12"/>
    </row>
    <row r="57" spans="1:19" s="12" customFormat="1" x14ac:dyDescent="0.25">
      <c r="A57" s="9" t="s">
        <v>371</v>
      </c>
      <c r="B57" s="10" t="s">
        <v>372</v>
      </c>
      <c r="C57" s="10" t="s">
        <v>187</v>
      </c>
      <c r="D57" s="10" t="s">
        <v>43</v>
      </c>
      <c r="E57" s="10" t="s">
        <v>109</v>
      </c>
      <c r="F57" s="10" t="s">
        <v>303</v>
      </c>
      <c r="G57" s="10"/>
      <c r="H57" s="11">
        <v>423.15</v>
      </c>
      <c r="I57" s="117" t="s">
        <v>46</v>
      </c>
      <c r="J57" s="117">
        <v>42929</v>
      </c>
      <c r="K57" s="117">
        <v>42936</v>
      </c>
      <c r="L57" s="116" t="s">
        <v>226</v>
      </c>
      <c r="M57" s="117">
        <v>43039</v>
      </c>
      <c r="N57" s="31"/>
      <c r="O57" s="117" t="s">
        <v>373</v>
      </c>
      <c r="P57" s="31">
        <v>43034</v>
      </c>
      <c r="Q57" s="31"/>
      <c r="R57" s="9" t="s">
        <v>317</v>
      </c>
    </row>
    <row r="58" spans="1:19" s="12" customFormat="1" x14ac:dyDescent="0.25">
      <c r="A58" s="9" t="s">
        <v>374</v>
      </c>
      <c r="B58" s="10" t="s">
        <v>372</v>
      </c>
      <c r="C58" s="10" t="s">
        <v>187</v>
      </c>
      <c r="D58" s="10" t="s">
        <v>43</v>
      </c>
      <c r="E58" s="10" t="s">
        <v>109</v>
      </c>
      <c r="F58" s="10" t="s">
        <v>303</v>
      </c>
      <c r="G58" s="10"/>
      <c r="H58" s="11">
        <v>282.10000000000002</v>
      </c>
      <c r="I58" s="117" t="s">
        <v>46</v>
      </c>
      <c r="J58" s="117">
        <v>42933</v>
      </c>
      <c r="K58" s="117">
        <v>42936</v>
      </c>
      <c r="L58" s="116" t="s">
        <v>226</v>
      </c>
      <c r="M58" s="117">
        <v>43039</v>
      </c>
      <c r="N58" s="31"/>
      <c r="O58" s="117" t="s">
        <v>375</v>
      </c>
      <c r="P58" s="61">
        <v>43083</v>
      </c>
      <c r="Q58" s="44">
        <v>43034</v>
      </c>
      <c r="R58" s="9" t="s">
        <v>376</v>
      </c>
    </row>
    <row r="59" spans="1:19" s="12" customFormat="1" x14ac:dyDescent="0.25">
      <c r="A59" s="9" t="s">
        <v>377</v>
      </c>
      <c r="B59" s="10" t="s">
        <v>378</v>
      </c>
      <c r="C59" s="10" t="s">
        <v>379</v>
      </c>
      <c r="D59" s="10" t="s">
        <v>121</v>
      </c>
      <c r="E59" s="10"/>
      <c r="F59" s="10"/>
      <c r="G59" s="10" t="s">
        <v>122</v>
      </c>
      <c r="H59" s="11">
        <v>596.75</v>
      </c>
      <c r="I59" s="117" t="s">
        <v>46</v>
      </c>
      <c r="J59" s="117">
        <v>42943</v>
      </c>
      <c r="K59" s="117">
        <v>42943</v>
      </c>
      <c r="L59" s="116" t="s">
        <v>55</v>
      </c>
      <c r="M59" s="117">
        <v>42978</v>
      </c>
      <c r="N59" s="31">
        <v>42986</v>
      </c>
      <c r="O59" s="117" t="s">
        <v>380</v>
      </c>
      <c r="P59" s="31"/>
      <c r="Q59" s="117">
        <v>43005</v>
      </c>
      <c r="R59" s="9" t="s">
        <v>251</v>
      </c>
    </row>
    <row r="60" spans="1:19" s="12" customFormat="1" x14ac:dyDescent="0.25">
      <c r="A60" s="9" t="s">
        <v>381</v>
      </c>
      <c r="B60" s="10" t="s">
        <v>382</v>
      </c>
      <c r="C60" s="10" t="s">
        <v>52</v>
      </c>
      <c r="D60" s="10" t="s">
        <v>43</v>
      </c>
      <c r="E60" s="10" t="s">
        <v>109</v>
      </c>
      <c r="F60" s="10" t="s">
        <v>383</v>
      </c>
      <c r="G60" s="10"/>
      <c r="H60" s="11">
        <v>423.15</v>
      </c>
      <c r="I60" s="117" t="s">
        <v>46</v>
      </c>
      <c r="J60" s="117">
        <v>42947</v>
      </c>
      <c r="K60" s="117">
        <v>42947</v>
      </c>
      <c r="L60" s="116" t="s">
        <v>226</v>
      </c>
      <c r="M60" s="117">
        <v>43039</v>
      </c>
      <c r="N60" s="31"/>
      <c r="O60" s="117" t="s">
        <v>384</v>
      </c>
      <c r="P60" s="31"/>
      <c r="Q60" s="117">
        <v>43034</v>
      </c>
      <c r="R60" s="9" t="s">
        <v>251</v>
      </c>
      <c r="S60" s="1" t="s">
        <v>385</v>
      </c>
    </row>
    <row r="61" spans="1:19" s="12" customFormat="1" ht="60" x14ac:dyDescent="0.25">
      <c r="A61" s="9" t="s">
        <v>386</v>
      </c>
      <c r="B61" s="10" t="s">
        <v>382</v>
      </c>
      <c r="C61" s="10" t="s">
        <v>52</v>
      </c>
      <c r="D61" s="10" t="s">
        <v>43</v>
      </c>
      <c r="E61" s="10" t="s">
        <v>109</v>
      </c>
      <c r="F61" s="10" t="s">
        <v>383</v>
      </c>
      <c r="G61" s="10"/>
      <c r="H61" s="11">
        <v>282.10000000000002</v>
      </c>
      <c r="I61" s="117" t="s">
        <v>46</v>
      </c>
      <c r="J61" s="117">
        <v>42948</v>
      </c>
      <c r="K61" s="117">
        <v>42948</v>
      </c>
      <c r="L61" s="116" t="s">
        <v>226</v>
      </c>
      <c r="M61" s="117">
        <v>43039</v>
      </c>
      <c r="N61" s="31"/>
      <c r="O61" s="117" t="s">
        <v>387</v>
      </c>
      <c r="P61" s="31"/>
      <c r="Q61" s="117">
        <v>43034</v>
      </c>
      <c r="R61" s="88" t="s">
        <v>388</v>
      </c>
      <c r="S61" s="1"/>
    </row>
    <row r="62" spans="1:19" x14ac:dyDescent="0.25">
      <c r="A62" s="6" t="s">
        <v>389</v>
      </c>
      <c r="B62" s="7" t="s">
        <v>390</v>
      </c>
      <c r="C62" s="7" t="s">
        <v>172</v>
      </c>
      <c r="D62" s="7" t="s">
        <v>268</v>
      </c>
      <c r="E62" s="7"/>
      <c r="F62" s="10"/>
      <c r="G62" s="10" t="s">
        <v>85</v>
      </c>
      <c r="H62" s="8">
        <v>444.85</v>
      </c>
      <c r="I62" s="114" t="s">
        <v>46</v>
      </c>
      <c r="J62" s="114">
        <v>42957</v>
      </c>
      <c r="K62" s="114">
        <v>42957</v>
      </c>
      <c r="L62" s="116" t="s">
        <v>234</v>
      </c>
      <c r="M62" s="114">
        <v>43018</v>
      </c>
      <c r="N62" s="83" t="str">
        <f ca="1">IF(P62="",IF(M62&gt;=TODAY(),"","RELANCER"),"")</f>
        <v/>
      </c>
      <c r="O62" s="114" t="s">
        <v>391</v>
      </c>
      <c r="P62" s="114">
        <v>42958</v>
      </c>
      <c r="Q62" s="115"/>
      <c r="R62" s="9" t="s">
        <v>251</v>
      </c>
    </row>
    <row r="63" spans="1:19" s="12" customFormat="1" ht="24" x14ac:dyDescent="0.25">
      <c r="A63" s="9" t="s">
        <v>392</v>
      </c>
      <c r="B63" s="10" t="s">
        <v>390</v>
      </c>
      <c r="C63" s="10" t="s">
        <v>172</v>
      </c>
      <c r="D63" s="10" t="s">
        <v>268</v>
      </c>
      <c r="E63" s="10"/>
      <c r="F63" s="10" t="s">
        <v>393</v>
      </c>
      <c r="G63" s="10" t="s">
        <v>85</v>
      </c>
      <c r="H63" s="11">
        <v>444.85</v>
      </c>
      <c r="I63" s="128" t="s">
        <v>46</v>
      </c>
      <c r="J63" s="128">
        <v>43061</v>
      </c>
      <c r="K63" s="128">
        <v>43061</v>
      </c>
      <c r="L63" s="127" t="s">
        <v>234</v>
      </c>
      <c r="M63" s="128">
        <v>43122</v>
      </c>
      <c r="N63" s="85"/>
      <c r="O63" s="128" t="s">
        <v>394</v>
      </c>
      <c r="P63" s="31">
        <v>43188</v>
      </c>
      <c r="Q63" s="128"/>
      <c r="R63" s="88" t="s">
        <v>395</v>
      </c>
    </row>
    <row r="64" spans="1:19" s="12" customFormat="1" x14ac:dyDescent="0.25">
      <c r="A64" s="9" t="s">
        <v>396</v>
      </c>
      <c r="B64" s="10" t="s">
        <v>363</v>
      </c>
      <c r="C64" s="10" t="s">
        <v>187</v>
      </c>
      <c r="D64" s="10" t="s">
        <v>43</v>
      </c>
      <c r="E64" s="10" t="s">
        <v>94</v>
      </c>
      <c r="F64" s="10" t="s">
        <v>397</v>
      </c>
      <c r="G64" s="10"/>
      <c r="H64" s="11">
        <v>444.85</v>
      </c>
      <c r="I64" s="117" t="s">
        <v>46</v>
      </c>
      <c r="J64" s="117">
        <v>43004</v>
      </c>
      <c r="K64" s="117">
        <v>43004</v>
      </c>
      <c r="L64" s="116" t="s">
        <v>226</v>
      </c>
      <c r="M64" s="117">
        <v>43100</v>
      </c>
      <c r="N64" s="85"/>
      <c r="O64" s="117" t="s">
        <v>398</v>
      </c>
      <c r="P64" s="31">
        <v>43083</v>
      </c>
      <c r="Q64" s="117"/>
      <c r="R64" s="9" t="s">
        <v>317</v>
      </c>
      <c r="S64" s="1"/>
    </row>
    <row r="65" spans="1:19" s="12" customFormat="1" x14ac:dyDescent="0.25">
      <c r="A65" s="9" t="s">
        <v>399</v>
      </c>
      <c r="B65" s="10" t="s">
        <v>363</v>
      </c>
      <c r="C65" s="10" t="s">
        <v>322</v>
      </c>
      <c r="D65" s="10" t="s">
        <v>43</v>
      </c>
      <c r="E65" s="10" t="s">
        <v>94</v>
      </c>
      <c r="F65" s="10" t="s">
        <v>102</v>
      </c>
      <c r="G65" s="10"/>
      <c r="H65" s="11">
        <v>444.85</v>
      </c>
      <c r="I65" s="117" t="s">
        <v>46</v>
      </c>
      <c r="J65" s="117">
        <v>43028</v>
      </c>
      <c r="K65" s="117">
        <v>43028</v>
      </c>
      <c r="L65" s="116" t="s">
        <v>226</v>
      </c>
      <c r="M65" s="117">
        <v>43110</v>
      </c>
      <c r="N65" s="85"/>
      <c r="O65" s="117" t="s">
        <v>400</v>
      </c>
      <c r="P65" s="31">
        <v>43116</v>
      </c>
      <c r="Q65" s="117"/>
      <c r="R65" s="9" t="s">
        <v>317</v>
      </c>
      <c r="S65" s="1"/>
    </row>
    <row r="66" spans="1:19" s="12" customFormat="1" x14ac:dyDescent="0.25">
      <c r="A66" s="9" t="s">
        <v>401</v>
      </c>
      <c r="B66" s="10" t="s">
        <v>402</v>
      </c>
      <c r="C66" s="10" t="s">
        <v>99</v>
      </c>
      <c r="D66" s="10" t="s">
        <v>403</v>
      </c>
      <c r="E66" s="10"/>
      <c r="F66" s="10"/>
      <c r="G66" s="10" t="s">
        <v>404</v>
      </c>
      <c r="H66" s="11">
        <v>347.2</v>
      </c>
      <c r="I66" s="117">
        <v>43032</v>
      </c>
      <c r="J66" s="117">
        <v>43039</v>
      </c>
      <c r="K66" s="117">
        <v>43039</v>
      </c>
      <c r="L66" s="116"/>
      <c r="M66" s="117"/>
      <c r="N66" s="85"/>
      <c r="O66" s="117" t="s">
        <v>405</v>
      </c>
      <c r="P66" s="31"/>
      <c r="Q66" s="117">
        <v>43041</v>
      </c>
      <c r="R66" s="9" t="s">
        <v>251</v>
      </c>
      <c r="S66" s="1"/>
    </row>
    <row r="67" spans="1:19" s="12" customFormat="1" x14ac:dyDescent="0.25">
      <c r="A67" s="9" t="s">
        <v>406</v>
      </c>
      <c r="B67" s="10" t="s">
        <v>407</v>
      </c>
      <c r="C67" s="10" t="s">
        <v>52</v>
      </c>
      <c r="D67" s="10" t="s">
        <v>43</v>
      </c>
      <c r="E67" s="10" t="s">
        <v>109</v>
      </c>
      <c r="F67" s="10" t="s">
        <v>383</v>
      </c>
      <c r="G67" s="10"/>
      <c r="H67" s="11">
        <v>857.15</v>
      </c>
      <c r="I67" s="120" t="s">
        <v>46</v>
      </c>
      <c r="J67" s="120">
        <v>43048</v>
      </c>
      <c r="K67" s="120">
        <v>43048</v>
      </c>
      <c r="L67" s="119" t="s">
        <v>226</v>
      </c>
      <c r="M67" s="120">
        <v>43110</v>
      </c>
      <c r="N67" s="85"/>
      <c r="O67" s="120" t="s">
        <v>408</v>
      </c>
      <c r="P67" s="31">
        <v>43153</v>
      </c>
      <c r="Q67" s="120"/>
      <c r="R67" s="9" t="s">
        <v>317</v>
      </c>
    </row>
    <row r="68" spans="1:19" s="12" customFormat="1" x14ac:dyDescent="0.25">
      <c r="A68" s="9" t="s">
        <v>409</v>
      </c>
      <c r="B68" s="10" t="s">
        <v>410</v>
      </c>
      <c r="C68" s="10" t="s">
        <v>52</v>
      </c>
      <c r="D68" s="10" t="s">
        <v>43</v>
      </c>
      <c r="E68" s="10" t="s">
        <v>109</v>
      </c>
      <c r="F68" s="10" t="s">
        <v>411</v>
      </c>
      <c r="G68" s="10"/>
      <c r="H68" s="11">
        <v>336.35</v>
      </c>
      <c r="I68" s="122" t="s">
        <v>46</v>
      </c>
      <c r="J68" s="122">
        <v>43053</v>
      </c>
      <c r="K68" s="122">
        <v>43053</v>
      </c>
      <c r="L68" s="121" t="s">
        <v>226</v>
      </c>
      <c r="M68" s="122">
        <v>43141</v>
      </c>
      <c r="N68" s="85"/>
      <c r="O68" s="122" t="s">
        <v>412</v>
      </c>
      <c r="P68" s="31">
        <v>43158</v>
      </c>
      <c r="Q68" s="122"/>
      <c r="R68" s="9" t="s">
        <v>317</v>
      </c>
    </row>
    <row r="69" spans="1:19" s="12" customFormat="1" x14ac:dyDescent="0.25">
      <c r="A69" s="9" t="s">
        <v>413</v>
      </c>
      <c r="B69" s="10" t="s">
        <v>407</v>
      </c>
      <c r="C69" s="10" t="s">
        <v>52</v>
      </c>
      <c r="D69" s="10" t="s">
        <v>43</v>
      </c>
      <c r="E69" s="10" t="s">
        <v>109</v>
      </c>
      <c r="F69" s="10" t="s">
        <v>383</v>
      </c>
      <c r="G69" s="10"/>
      <c r="H69" s="11">
        <v>195.3</v>
      </c>
      <c r="I69" s="120" t="s">
        <v>46</v>
      </c>
      <c r="J69" s="120">
        <v>43053</v>
      </c>
      <c r="K69" s="120">
        <v>43053</v>
      </c>
      <c r="L69" s="119" t="s">
        <v>226</v>
      </c>
      <c r="M69" s="120">
        <v>43141</v>
      </c>
      <c r="N69" s="85"/>
      <c r="O69" s="120" t="s">
        <v>414</v>
      </c>
      <c r="P69" s="31">
        <v>43153</v>
      </c>
      <c r="Q69" s="120"/>
      <c r="R69" s="9" t="s">
        <v>317</v>
      </c>
    </row>
    <row r="70" spans="1:19" s="12" customFormat="1" x14ac:dyDescent="0.25">
      <c r="A70" s="9" t="s">
        <v>415</v>
      </c>
      <c r="B70" s="10" t="s">
        <v>390</v>
      </c>
      <c r="C70" s="10" t="s">
        <v>172</v>
      </c>
      <c r="D70" s="10" t="s">
        <v>268</v>
      </c>
      <c r="E70" s="10"/>
      <c r="F70" s="10" t="s">
        <v>393</v>
      </c>
      <c r="G70" s="10" t="s">
        <v>85</v>
      </c>
      <c r="H70" s="11">
        <v>444.85</v>
      </c>
      <c r="I70" s="128" t="s">
        <v>46</v>
      </c>
      <c r="J70" s="128">
        <v>43075</v>
      </c>
      <c r="K70" s="128">
        <v>43075</v>
      </c>
      <c r="L70" s="127" t="s">
        <v>234</v>
      </c>
      <c r="M70" s="128">
        <v>43137</v>
      </c>
      <c r="N70" s="85"/>
      <c r="O70" s="128" t="s">
        <v>416</v>
      </c>
      <c r="P70" s="31">
        <v>43188</v>
      </c>
      <c r="Q70" s="128"/>
      <c r="R70" s="9" t="s">
        <v>251</v>
      </c>
    </row>
    <row r="71" spans="1:19" s="12" customFormat="1" x14ac:dyDescent="0.25">
      <c r="A71" s="9" t="s">
        <v>417</v>
      </c>
      <c r="B71" s="10" t="s">
        <v>378</v>
      </c>
      <c r="C71" s="10" t="s">
        <v>379</v>
      </c>
      <c r="D71" s="10" t="s">
        <v>121</v>
      </c>
      <c r="E71" s="10"/>
      <c r="F71" s="10"/>
      <c r="G71" s="10" t="s">
        <v>122</v>
      </c>
      <c r="H71" s="11">
        <v>596.75</v>
      </c>
      <c r="I71" s="117" t="s">
        <v>46</v>
      </c>
      <c r="J71" s="117">
        <v>43080</v>
      </c>
      <c r="K71" s="117">
        <v>43080</v>
      </c>
      <c r="L71" s="116" t="s">
        <v>55</v>
      </c>
      <c r="M71" s="117">
        <v>43131</v>
      </c>
      <c r="N71" s="31"/>
      <c r="O71" s="117" t="s">
        <v>418</v>
      </c>
      <c r="P71" s="31"/>
      <c r="Q71" s="117">
        <v>43087</v>
      </c>
      <c r="R71" s="9" t="s">
        <v>251</v>
      </c>
      <c r="S71" s="53"/>
    </row>
    <row r="72" spans="1:19" s="12" customFormat="1" x14ac:dyDescent="0.25">
      <c r="A72" s="9" t="s">
        <v>419</v>
      </c>
      <c r="B72" s="10" t="s">
        <v>420</v>
      </c>
      <c r="C72" s="10" t="s">
        <v>187</v>
      </c>
      <c r="D72" s="10" t="s">
        <v>77</v>
      </c>
      <c r="E72" s="10" t="s">
        <v>78</v>
      </c>
      <c r="F72" s="10"/>
      <c r="G72" s="10"/>
      <c r="H72" s="11">
        <v>444.85</v>
      </c>
      <c r="I72" s="117" t="s">
        <v>46</v>
      </c>
      <c r="J72" s="117">
        <v>43080</v>
      </c>
      <c r="K72" s="117">
        <v>43080</v>
      </c>
      <c r="L72" s="116" t="s">
        <v>55</v>
      </c>
      <c r="M72" s="117">
        <v>43131</v>
      </c>
      <c r="N72" s="31"/>
      <c r="O72" s="117" t="s">
        <v>421</v>
      </c>
      <c r="P72" s="31"/>
      <c r="Q72" s="117">
        <v>43109</v>
      </c>
      <c r="R72" s="9" t="s">
        <v>251</v>
      </c>
      <c r="S72" s="53"/>
    </row>
    <row r="73" spans="1:19" s="12" customFormat="1" x14ac:dyDescent="0.25">
      <c r="A73" s="9" t="s">
        <v>422</v>
      </c>
      <c r="B73" s="10" t="s">
        <v>321</v>
      </c>
      <c r="C73" s="10" t="s">
        <v>187</v>
      </c>
      <c r="D73" s="10" t="s">
        <v>43</v>
      </c>
      <c r="E73" s="10" t="s">
        <v>94</v>
      </c>
      <c r="F73" s="10" t="s">
        <v>102</v>
      </c>
      <c r="G73" s="10"/>
      <c r="H73" s="11">
        <v>444.85</v>
      </c>
      <c r="I73" s="168" t="s">
        <v>46</v>
      </c>
      <c r="J73" s="168">
        <v>43081</v>
      </c>
      <c r="K73" s="168">
        <v>43081</v>
      </c>
      <c r="L73" s="167" t="s">
        <v>226</v>
      </c>
      <c r="M73" s="168">
        <v>43169</v>
      </c>
      <c r="N73" s="31"/>
      <c r="O73" s="168" t="s">
        <v>423</v>
      </c>
      <c r="P73" s="31">
        <v>43243</v>
      </c>
      <c r="Q73" s="168"/>
      <c r="R73" s="9" t="s">
        <v>251</v>
      </c>
    </row>
    <row r="74" spans="1:19" s="12" customFormat="1" x14ac:dyDescent="0.25">
      <c r="A74" s="9" t="s">
        <v>424</v>
      </c>
      <c r="B74" s="10" t="s">
        <v>363</v>
      </c>
      <c r="C74" s="10" t="s">
        <v>187</v>
      </c>
      <c r="D74" s="10" t="s">
        <v>43</v>
      </c>
      <c r="E74" s="10" t="s">
        <v>94</v>
      </c>
      <c r="F74" s="10" t="s">
        <v>102</v>
      </c>
      <c r="G74" s="10"/>
      <c r="H74" s="11">
        <v>303.8</v>
      </c>
      <c r="I74" s="146" t="s">
        <v>46</v>
      </c>
      <c r="J74" s="146">
        <v>43081</v>
      </c>
      <c r="K74" s="146">
        <v>43081</v>
      </c>
      <c r="L74" s="145" t="s">
        <v>226</v>
      </c>
      <c r="M74" s="146">
        <v>43169</v>
      </c>
      <c r="N74" s="31"/>
      <c r="O74" s="146" t="s">
        <v>425</v>
      </c>
      <c r="P74" s="31">
        <v>43275</v>
      </c>
      <c r="Q74" s="146"/>
      <c r="R74" s="9" t="s">
        <v>251</v>
      </c>
    </row>
    <row r="75" spans="1:19" s="69" customFormat="1" x14ac:dyDescent="0.25">
      <c r="A75" s="55" t="s">
        <v>426</v>
      </c>
      <c r="B75" s="54" t="s">
        <v>378</v>
      </c>
      <c r="C75" s="54" t="s">
        <v>379</v>
      </c>
      <c r="D75" s="54" t="s">
        <v>121</v>
      </c>
      <c r="E75" s="54"/>
      <c r="F75" s="54"/>
      <c r="G75" s="54" t="s">
        <v>122</v>
      </c>
      <c r="H75" s="56">
        <v>889.7</v>
      </c>
      <c r="I75" s="57" t="s">
        <v>46</v>
      </c>
      <c r="J75" s="57"/>
      <c r="K75" s="57"/>
      <c r="L75" s="58" t="s">
        <v>55</v>
      </c>
      <c r="M75" s="57"/>
      <c r="N75" s="80"/>
      <c r="O75" s="57" t="s">
        <v>427</v>
      </c>
      <c r="P75" s="80"/>
      <c r="Q75" s="57"/>
      <c r="R75" s="55" t="s">
        <v>428</v>
      </c>
      <c r="S75" s="53"/>
    </row>
    <row r="76" spans="1:19" s="12" customFormat="1" x14ac:dyDescent="0.25">
      <c r="A76" s="9" t="s">
        <v>429</v>
      </c>
      <c r="B76" s="10" t="s">
        <v>430</v>
      </c>
      <c r="C76" s="10" t="s">
        <v>431</v>
      </c>
      <c r="D76" s="10" t="s">
        <v>432</v>
      </c>
      <c r="E76" s="10"/>
      <c r="F76" s="10" t="s">
        <v>433</v>
      </c>
      <c r="G76" s="10" t="s">
        <v>434</v>
      </c>
      <c r="H76" s="11">
        <v>444.85</v>
      </c>
      <c r="I76" s="117">
        <v>43081</v>
      </c>
      <c r="J76" s="117">
        <v>43084</v>
      </c>
      <c r="K76" s="117">
        <v>43084</v>
      </c>
      <c r="L76" s="116" t="s">
        <v>63</v>
      </c>
      <c r="M76" s="117">
        <v>43087</v>
      </c>
      <c r="N76" s="31"/>
      <c r="O76" s="117" t="s">
        <v>435</v>
      </c>
      <c r="P76" s="31"/>
      <c r="Q76" s="117">
        <v>43103</v>
      </c>
      <c r="R76" s="9" t="s">
        <v>251</v>
      </c>
      <c r="S76" s="69"/>
    </row>
    <row r="80" spans="1:19" x14ac:dyDescent="0.25">
      <c r="C80" s="52"/>
      <c r="D80" s="52"/>
    </row>
    <row r="81" spans="3:4" x14ac:dyDescent="0.25">
      <c r="D81" s="52"/>
    </row>
    <row r="82" spans="3:4" x14ac:dyDescent="0.25">
      <c r="C82" s="52"/>
      <c r="D82" s="52"/>
    </row>
    <row r="83" spans="3:4" x14ac:dyDescent="0.25">
      <c r="D83" s="52"/>
    </row>
  </sheetData>
  <autoFilter ref="A12:V76"/>
  <sortState ref="A13:R76">
    <sortCondition ref="A13:A76"/>
  </sortState>
  <mergeCells count="14">
    <mergeCell ref="A1:R1"/>
    <mergeCell ref="R10:R12"/>
    <mergeCell ref="I11:I12"/>
    <mergeCell ref="K11:K12"/>
    <mergeCell ref="L11:Q11"/>
    <mergeCell ref="A10:C10"/>
    <mergeCell ref="D10:G10"/>
    <mergeCell ref="H10:H12"/>
    <mergeCell ref="I10:Q10"/>
    <mergeCell ref="A11:A12"/>
    <mergeCell ref="B11:B12"/>
    <mergeCell ref="C11:C12"/>
    <mergeCell ref="D11:D12"/>
    <mergeCell ref="E11:G11"/>
  </mergeCells>
  <printOptions horizontalCentered="1"/>
  <pageMargins left="0.39370078740157483" right="0.39370078740157483" top="0.39370078740157483" bottom="0.39370078740157483" header="0" footer="0"/>
  <pageSetup paperSize="9" scale="4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2"/>
  <sheetViews>
    <sheetView tabSelected="1" zoomScale="70" zoomScaleNormal="70" workbookViewId="0">
      <pane ySplit="12" topLeftCell="A55" activePane="bottomLeft" state="frozen"/>
      <selection pane="bottomLeft" activeCell="L113" sqref="L113"/>
    </sheetView>
  </sheetViews>
  <sheetFormatPr baseColWidth="10" defaultColWidth="11.42578125" defaultRowHeight="24" customHeight="1" x14ac:dyDescent="0.25"/>
  <cols>
    <col min="1" max="1" width="6.7109375" style="1" bestFit="1" customWidth="1"/>
    <col min="2" max="2" width="40.5703125" style="1" bestFit="1" customWidth="1"/>
    <col min="3" max="3" width="18.85546875" style="1" bestFit="1" customWidth="1"/>
    <col min="4" max="4" width="26.7109375" style="1" bestFit="1" customWidth="1"/>
    <col min="5" max="5" width="25" style="1" customWidth="1"/>
    <col min="6" max="6" width="20.140625" style="1" customWidth="1"/>
    <col min="7" max="7" width="18.85546875" style="1" customWidth="1"/>
    <col min="8" max="8" width="11.7109375" style="4" bestFit="1" customWidth="1"/>
    <col min="9" max="9" width="11.28515625" style="5" bestFit="1" customWidth="1"/>
    <col min="10" max="10" width="13.28515625" style="5" customWidth="1"/>
    <col min="11" max="11" width="11.28515625" style="5" bestFit="1" customWidth="1"/>
    <col min="12" max="12" width="27.7109375" style="2" bestFit="1" customWidth="1"/>
    <col min="13" max="13" width="13.140625" style="2" bestFit="1" customWidth="1"/>
    <col min="14" max="14" width="13.140625" style="2" customWidth="1"/>
    <col min="15" max="15" width="11.5703125" style="78" bestFit="1" customWidth="1"/>
    <col min="16" max="17" width="11.28515625" style="2" bestFit="1" customWidth="1"/>
    <col min="18" max="18" width="46.28515625" style="136" customWidth="1"/>
    <col min="19" max="16384" width="11.42578125" style="1"/>
  </cols>
  <sheetData>
    <row r="1" spans="1:18" ht="48.75" customHeight="1" x14ac:dyDescent="0.25">
      <c r="A1" s="242" t="s">
        <v>436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</row>
    <row r="2" spans="1:18" ht="24" customHeight="1" x14ac:dyDescent="0.25">
      <c r="C2" s="52"/>
      <c r="D2" s="52"/>
    </row>
    <row r="4" spans="1:18" ht="24" customHeight="1" x14ac:dyDescent="0.25">
      <c r="A4" s="139"/>
      <c r="B4" s="7" t="s">
        <v>1</v>
      </c>
      <c r="C4" s="139"/>
      <c r="D4" s="130" t="s">
        <v>2</v>
      </c>
      <c r="E4" s="130" t="s">
        <v>3</v>
      </c>
      <c r="F4" s="130" t="s">
        <v>4</v>
      </c>
      <c r="G4" s="130" t="s">
        <v>5</v>
      </c>
      <c r="H4" s="130" t="s">
        <v>6</v>
      </c>
      <c r="I4" s="130" t="s">
        <v>7</v>
      </c>
      <c r="J4" s="130" t="s">
        <v>8</v>
      </c>
      <c r="K4" s="130" t="s">
        <v>9</v>
      </c>
      <c r="L4" s="130" t="s">
        <v>10</v>
      </c>
      <c r="M4" s="129" t="s">
        <v>11</v>
      </c>
      <c r="N4" s="76" t="s">
        <v>12</v>
      </c>
      <c r="O4" s="129" t="s">
        <v>13</v>
      </c>
      <c r="P4" s="130" t="s">
        <v>14</v>
      </c>
      <c r="R4" s="169"/>
    </row>
    <row r="5" spans="1:18" ht="24" customHeight="1" x14ac:dyDescent="0.25">
      <c r="A5" s="139"/>
      <c r="B5" s="41" t="s">
        <v>15</v>
      </c>
      <c r="C5" s="139">
        <v>2018</v>
      </c>
      <c r="D5" s="148">
        <f>SUM(E5:P5)</f>
        <v>32967.760000000002</v>
      </c>
      <c r="E5" s="152">
        <f>SUM($H$13:$H$23)-$H$20-$H$22</f>
        <v>4957.37</v>
      </c>
      <c r="F5" s="152">
        <f>SUM($H$24:$H$33)+$H$20+$H$22-$H$28-$H$30</f>
        <v>4881.42</v>
      </c>
      <c r="G5" s="152">
        <f>SUM($H$34:$H$49)+$H$28</f>
        <v>10407.340000000004</v>
      </c>
      <c r="H5" s="152">
        <f>SUM($H$50:$H$53)</f>
        <v>2104.9</v>
      </c>
      <c r="I5" s="152">
        <f>SUM($H$54:$H$59)</f>
        <v>2777.6</v>
      </c>
      <c r="J5" s="152">
        <f>SUM($H$60:$H$67)+$H$30</f>
        <v>4361.7</v>
      </c>
      <c r="K5" s="152">
        <f>SUM($H$69:$H$75)</f>
        <v>3477.43</v>
      </c>
      <c r="L5" s="152"/>
      <c r="M5" s="152"/>
      <c r="N5" s="152"/>
      <c r="O5" s="152"/>
      <c r="P5" s="152"/>
      <c r="R5" s="140"/>
    </row>
    <row r="6" spans="1:18" ht="24" customHeight="1" x14ac:dyDescent="0.25">
      <c r="A6" s="139"/>
      <c r="B6" s="54" t="s">
        <v>16</v>
      </c>
      <c r="C6" s="139">
        <v>2017</v>
      </c>
      <c r="D6" s="148">
        <f>SUM(E6:P6)</f>
        <v>29858.500000000004</v>
      </c>
      <c r="E6" s="152">
        <v>4018.12</v>
      </c>
      <c r="F6" s="152">
        <v>1085</v>
      </c>
      <c r="G6" s="152">
        <v>5110.3599999999997</v>
      </c>
      <c r="H6" s="152">
        <v>4144.7</v>
      </c>
      <c r="I6" s="152">
        <v>3764.95</v>
      </c>
      <c r="J6" s="152">
        <v>1871.63</v>
      </c>
      <c r="K6" s="152">
        <v>3386.29</v>
      </c>
      <c r="L6" s="152">
        <v>726.95</v>
      </c>
      <c r="M6" s="152">
        <v>444.85</v>
      </c>
      <c r="N6" s="152">
        <v>792.05</v>
      </c>
      <c r="O6" s="152">
        <v>1833.65</v>
      </c>
      <c r="P6" s="152">
        <v>2679.95</v>
      </c>
      <c r="R6" s="140"/>
    </row>
    <row r="7" spans="1:18" ht="24" customHeight="1" x14ac:dyDescent="0.25">
      <c r="A7" s="139"/>
      <c r="B7" s="47" t="s">
        <v>17</v>
      </c>
      <c r="C7" s="141" t="s">
        <v>437</v>
      </c>
      <c r="D7" s="149">
        <f>SUM(E7:P7)</f>
        <v>9586.7100000000046</v>
      </c>
      <c r="E7" s="153">
        <f t="shared" ref="E7:P7" si="0">IF(E5="","",E5-E6)</f>
        <v>939.25</v>
      </c>
      <c r="F7" s="153">
        <f t="shared" si="0"/>
        <v>3796.42</v>
      </c>
      <c r="G7" s="153">
        <f t="shared" si="0"/>
        <v>5296.9800000000041</v>
      </c>
      <c r="H7" s="154">
        <f t="shared" si="0"/>
        <v>-2039.7999999999997</v>
      </c>
      <c r="I7" s="154">
        <f t="shared" si="0"/>
        <v>-987.34999999999991</v>
      </c>
      <c r="J7" s="153">
        <f t="shared" si="0"/>
        <v>2490.0699999999997</v>
      </c>
      <c r="K7" s="153">
        <f t="shared" si="0"/>
        <v>91.139999999999873</v>
      </c>
      <c r="L7" s="153" t="str">
        <f t="shared" si="0"/>
        <v/>
      </c>
      <c r="M7" s="153" t="str">
        <f t="shared" si="0"/>
        <v/>
      </c>
      <c r="N7" s="153" t="str">
        <f>IF(N5="","",N5-N6)</f>
        <v/>
      </c>
      <c r="O7" s="153" t="str">
        <f>IF(O5="","",O5-O6)</f>
        <v/>
      </c>
      <c r="P7" s="153" t="str">
        <f>IF(P5="","",P5-P6)</f>
        <v/>
      </c>
      <c r="R7" s="140"/>
    </row>
    <row r="8" spans="1:18" s="105" customFormat="1" ht="24" customHeight="1" x14ac:dyDescent="0.25">
      <c r="C8" s="142">
        <v>2016</v>
      </c>
      <c r="D8" s="150">
        <f>SUM(E8:P8)</f>
        <v>17316.599999999999</v>
      </c>
      <c r="E8" s="151" t="s">
        <v>438</v>
      </c>
      <c r="F8" s="151" t="s">
        <v>439</v>
      </c>
      <c r="G8" s="151" t="s">
        <v>440</v>
      </c>
      <c r="H8" s="151">
        <f>'2016'!H5</f>
        <v>4079.6</v>
      </c>
      <c r="I8" s="151">
        <f>'2016'!I5</f>
        <v>2213.4</v>
      </c>
      <c r="J8" s="151">
        <f>'2016'!J5</f>
        <v>3027.15</v>
      </c>
      <c r="K8" s="151">
        <f>'2016'!K5</f>
        <v>1844.5</v>
      </c>
      <c r="L8" s="151">
        <f>'2016'!L5</f>
        <v>531.65</v>
      </c>
      <c r="M8" s="151">
        <f>'2016'!M5</f>
        <v>1247.75</v>
      </c>
      <c r="N8" s="151">
        <f>'2016'!N5</f>
        <v>1410.5</v>
      </c>
      <c r="O8" s="151">
        <f>'2016'!O5</f>
        <v>1410.5</v>
      </c>
      <c r="P8" s="151">
        <f>'2016'!P5</f>
        <v>1551.5500000000002</v>
      </c>
      <c r="R8" s="137"/>
    </row>
    <row r="10" spans="1:18" ht="24" customHeight="1" x14ac:dyDescent="0.25">
      <c r="A10" s="245" t="s">
        <v>20</v>
      </c>
      <c r="B10" s="246"/>
      <c r="C10" s="247"/>
      <c r="D10" s="245" t="s">
        <v>21</v>
      </c>
      <c r="E10" s="246"/>
      <c r="F10" s="246"/>
      <c r="G10" s="247"/>
      <c r="H10" s="248" t="s">
        <v>22</v>
      </c>
      <c r="I10" s="245" t="s">
        <v>23</v>
      </c>
      <c r="J10" s="246"/>
      <c r="K10" s="246"/>
      <c r="L10" s="246"/>
      <c r="M10" s="246"/>
      <c r="N10" s="246"/>
      <c r="O10" s="246"/>
      <c r="P10" s="246"/>
      <c r="Q10" s="247"/>
      <c r="R10" s="260" t="s">
        <v>595</v>
      </c>
    </row>
    <row r="11" spans="1:18" ht="24" customHeight="1" x14ac:dyDescent="0.25">
      <c r="A11" s="243" t="s">
        <v>25</v>
      </c>
      <c r="B11" s="251" t="s">
        <v>26</v>
      </c>
      <c r="C11" s="251" t="s">
        <v>27</v>
      </c>
      <c r="D11" s="252" t="s">
        <v>26</v>
      </c>
      <c r="E11" s="245" t="s">
        <v>28</v>
      </c>
      <c r="F11" s="246"/>
      <c r="G11" s="247"/>
      <c r="H11" s="249"/>
      <c r="I11" s="244" t="s">
        <v>29</v>
      </c>
      <c r="J11" s="39" t="s">
        <v>220</v>
      </c>
      <c r="K11" s="244" t="s">
        <v>31</v>
      </c>
      <c r="L11" s="245" t="s">
        <v>32</v>
      </c>
      <c r="M11" s="246"/>
      <c r="N11" s="246"/>
      <c r="O11" s="246"/>
      <c r="P11" s="246"/>
      <c r="Q11" s="247"/>
      <c r="R11" s="260"/>
    </row>
    <row r="12" spans="1:18" ht="24" customHeight="1" x14ac:dyDescent="0.25">
      <c r="A12" s="243"/>
      <c r="B12" s="251"/>
      <c r="C12" s="251"/>
      <c r="D12" s="253"/>
      <c r="E12" s="130" t="s">
        <v>221</v>
      </c>
      <c r="F12" s="130" t="s">
        <v>34</v>
      </c>
      <c r="G12" s="130" t="s">
        <v>222</v>
      </c>
      <c r="H12" s="250"/>
      <c r="I12" s="244"/>
      <c r="J12" s="40" t="s">
        <v>223</v>
      </c>
      <c r="K12" s="244"/>
      <c r="L12" s="130" t="s">
        <v>35</v>
      </c>
      <c r="M12" s="129" t="s">
        <v>36</v>
      </c>
      <c r="N12" s="221" t="s">
        <v>705</v>
      </c>
      <c r="O12" s="129" t="s">
        <v>37</v>
      </c>
      <c r="P12" s="129" t="s">
        <v>38</v>
      </c>
      <c r="Q12" s="129" t="s">
        <v>39</v>
      </c>
      <c r="R12" s="260"/>
    </row>
    <row r="13" spans="1:18" s="12" customFormat="1" ht="24" customHeight="1" x14ac:dyDescent="0.25">
      <c r="A13" s="9" t="s">
        <v>441</v>
      </c>
      <c r="B13" s="10" t="s">
        <v>442</v>
      </c>
      <c r="C13" s="10" t="s">
        <v>443</v>
      </c>
      <c r="D13" s="10" t="s">
        <v>444</v>
      </c>
      <c r="E13" s="10"/>
      <c r="F13" s="10"/>
      <c r="G13" s="10" t="s">
        <v>445</v>
      </c>
      <c r="H13" s="11">
        <v>444.85</v>
      </c>
      <c r="I13" s="134" t="s">
        <v>46</v>
      </c>
      <c r="J13" s="19">
        <v>43104</v>
      </c>
      <c r="K13" s="134">
        <v>43104</v>
      </c>
      <c r="L13" s="131" t="s">
        <v>63</v>
      </c>
      <c r="M13" s="134">
        <v>43105</v>
      </c>
      <c r="N13" s="224"/>
      <c r="O13" s="134" t="s">
        <v>446</v>
      </c>
      <c r="P13" s="134">
        <v>43117</v>
      </c>
      <c r="Q13" s="134"/>
      <c r="R13" s="30"/>
    </row>
    <row r="14" spans="1:18" s="12" customFormat="1" ht="24" customHeight="1" x14ac:dyDescent="0.25">
      <c r="A14" s="9" t="s">
        <v>447</v>
      </c>
      <c r="B14" s="10" t="s">
        <v>448</v>
      </c>
      <c r="C14" s="10" t="s">
        <v>449</v>
      </c>
      <c r="D14" s="10" t="s">
        <v>77</v>
      </c>
      <c r="E14" s="30" t="s">
        <v>78</v>
      </c>
      <c r="F14" s="10" t="s">
        <v>450</v>
      </c>
      <c r="G14" s="10"/>
      <c r="H14" s="124">
        <v>2158.0700000000002</v>
      </c>
      <c r="I14" s="134" t="s">
        <v>46</v>
      </c>
      <c r="J14" s="134">
        <v>43115</v>
      </c>
      <c r="K14" s="134">
        <v>43130</v>
      </c>
      <c r="L14" s="131" t="s">
        <v>55</v>
      </c>
      <c r="M14" s="134">
        <v>43190</v>
      </c>
      <c r="N14" s="224"/>
      <c r="O14" s="134" t="s">
        <v>451</v>
      </c>
      <c r="P14" s="134">
        <v>43179</v>
      </c>
      <c r="Q14" s="134"/>
      <c r="R14" s="30" t="s">
        <v>452</v>
      </c>
    </row>
    <row r="15" spans="1:18" s="12" customFormat="1" ht="24" customHeight="1" x14ac:dyDescent="0.25">
      <c r="A15" s="9" t="s">
        <v>453</v>
      </c>
      <c r="B15" s="10" t="s">
        <v>454</v>
      </c>
      <c r="C15" s="10" t="s">
        <v>187</v>
      </c>
      <c r="D15" s="10" t="s">
        <v>239</v>
      </c>
      <c r="E15" s="30" t="s">
        <v>240</v>
      </c>
      <c r="F15" s="10" t="s">
        <v>455</v>
      </c>
      <c r="G15" s="10"/>
      <c r="H15" s="11">
        <v>347.2</v>
      </c>
      <c r="I15" s="134" t="s">
        <v>46</v>
      </c>
      <c r="J15" s="134">
        <v>43119</v>
      </c>
      <c r="K15" s="134">
        <v>43119</v>
      </c>
      <c r="L15" s="131" t="s">
        <v>610</v>
      </c>
      <c r="M15" s="134">
        <v>43190</v>
      </c>
      <c r="N15" s="224"/>
      <c r="O15" s="134" t="s">
        <v>456</v>
      </c>
      <c r="P15" s="134"/>
      <c r="Q15" s="134">
        <v>43194</v>
      </c>
      <c r="R15" s="30" t="s">
        <v>457</v>
      </c>
    </row>
    <row r="16" spans="1:18" ht="24" customHeight="1" x14ac:dyDescent="0.25">
      <c r="A16" s="9" t="s">
        <v>458</v>
      </c>
      <c r="B16" s="10" t="s">
        <v>448</v>
      </c>
      <c r="C16" s="10" t="s">
        <v>449</v>
      </c>
      <c r="D16" s="10" t="s">
        <v>77</v>
      </c>
      <c r="E16" s="30" t="s">
        <v>78</v>
      </c>
      <c r="F16" s="10" t="s">
        <v>450</v>
      </c>
      <c r="G16" s="10"/>
      <c r="H16" s="11" t="s">
        <v>459</v>
      </c>
      <c r="I16" s="134" t="s">
        <v>46</v>
      </c>
      <c r="J16" s="134">
        <v>43116</v>
      </c>
      <c r="K16" s="134">
        <v>43130</v>
      </c>
      <c r="L16" s="131" t="s">
        <v>55</v>
      </c>
      <c r="M16" s="132" t="s">
        <v>459</v>
      </c>
      <c r="N16" s="223"/>
      <c r="O16" s="134" t="s">
        <v>451</v>
      </c>
      <c r="P16" s="134"/>
      <c r="Q16" s="134"/>
      <c r="R16" s="138" t="s">
        <v>452</v>
      </c>
    </row>
    <row r="17" spans="1:18" s="12" customFormat="1" ht="24" customHeight="1" x14ac:dyDescent="0.25">
      <c r="A17" s="9" t="s">
        <v>460</v>
      </c>
      <c r="B17" s="10" t="s">
        <v>461</v>
      </c>
      <c r="C17" s="10" t="s">
        <v>187</v>
      </c>
      <c r="D17" s="10" t="s">
        <v>43</v>
      </c>
      <c r="E17" s="30" t="s">
        <v>462</v>
      </c>
      <c r="F17" s="10"/>
      <c r="G17" s="10"/>
      <c r="H17" s="11">
        <v>444.85</v>
      </c>
      <c r="I17" s="144" t="s">
        <v>46</v>
      </c>
      <c r="J17" s="144">
        <v>43117</v>
      </c>
      <c r="K17" s="144">
        <v>43117</v>
      </c>
      <c r="L17" s="143" t="s">
        <v>226</v>
      </c>
      <c r="M17" s="31" t="s">
        <v>463</v>
      </c>
      <c r="N17" s="31"/>
      <c r="O17" s="144" t="s">
        <v>464</v>
      </c>
      <c r="P17" s="144">
        <v>43211</v>
      </c>
      <c r="Q17" s="144"/>
      <c r="R17" s="30"/>
    </row>
    <row r="18" spans="1:18" s="12" customFormat="1" ht="24" customHeight="1" x14ac:dyDescent="0.25">
      <c r="A18" s="9" t="s">
        <v>465</v>
      </c>
      <c r="B18" s="10" t="s">
        <v>410</v>
      </c>
      <c r="C18" s="10" t="s">
        <v>52</v>
      </c>
      <c r="D18" s="10" t="s">
        <v>43</v>
      </c>
      <c r="E18" s="30" t="s">
        <v>109</v>
      </c>
      <c r="F18" s="10" t="s">
        <v>411</v>
      </c>
      <c r="G18" s="10"/>
      <c r="H18" s="11">
        <v>423.15</v>
      </c>
      <c r="I18" s="168" t="s">
        <v>46</v>
      </c>
      <c r="J18" s="168">
        <v>43125</v>
      </c>
      <c r="K18" s="168">
        <v>43125</v>
      </c>
      <c r="L18" s="167" t="s">
        <v>226</v>
      </c>
      <c r="M18" s="31" t="s">
        <v>463</v>
      </c>
      <c r="N18" s="31"/>
      <c r="O18" s="168" t="s">
        <v>466</v>
      </c>
      <c r="P18" s="168">
        <v>43243</v>
      </c>
      <c r="Q18" s="168"/>
      <c r="R18" s="30"/>
    </row>
    <row r="19" spans="1:18" s="12" customFormat="1" ht="24" customHeight="1" x14ac:dyDescent="0.25">
      <c r="A19" s="9" t="s">
        <v>467</v>
      </c>
      <c r="B19" s="10" t="s">
        <v>378</v>
      </c>
      <c r="C19" s="10" t="s">
        <v>379</v>
      </c>
      <c r="D19" s="10" t="s">
        <v>121</v>
      </c>
      <c r="E19" s="30"/>
      <c r="F19" s="10"/>
      <c r="G19" s="10" t="s">
        <v>122</v>
      </c>
      <c r="H19" s="11">
        <v>596.75</v>
      </c>
      <c r="I19" s="134" t="s">
        <v>46</v>
      </c>
      <c r="J19" s="134">
        <v>43126</v>
      </c>
      <c r="K19" s="134">
        <v>43126</v>
      </c>
      <c r="L19" s="131" t="s">
        <v>55</v>
      </c>
      <c r="M19" s="134">
        <v>43159</v>
      </c>
      <c r="N19" s="224"/>
      <c r="O19" s="134" t="s">
        <v>468</v>
      </c>
      <c r="P19" s="134"/>
      <c r="Q19" s="134">
        <v>43153</v>
      </c>
      <c r="R19" s="30"/>
    </row>
    <row r="20" spans="1:18" s="12" customFormat="1" ht="24" customHeight="1" x14ac:dyDescent="0.25">
      <c r="A20" s="9" t="s">
        <v>469</v>
      </c>
      <c r="B20" s="10" t="s">
        <v>378</v>
      </c>
      <c r="C20" s="10" t="s">
        <v>379</v>
      </c>
      <c r="D20" s="10" t="s">
        <v>121</v>
      </c>
      <c r="E20" s="30"/>
      <c r="F20" s="10"/>
      <c r="G20" s="10" t="s">
        <v>122</v>
      </c>
      <c r="H20" s="11">
        <v>401.45</v>
      </c>
      <c r="I20" s="134" t="s">
        <v>46</v>
      </c>
      <c r="J20" s="134">
        <v>43152</v>
      </c>
      <c r="K20" s="134">
        <v>43152</v>
      </c>
      <c r="L20" s="131" t="s">
        <v>55</v>
      </c>
      <c r="M20" s="134">
        <v>43190</v>
      </c>
      <c r="N20" s="224"/>
      <c r="O20" s="134" t="s">
        <v>470</v>
      </c>
      <c r="P20" s="134"/>
      <c r="Q20" s="134">
        <v>43153</v>
      </c>
      <c r="R20" s="30"/>
    </row>
    <row r="21" spans="1:18" s="12" customFormat="1" ht="24" customHeight="1" x14ac:dyDescent="0.25">
      <c r="A21" s="9" t="s">
        <v>471</v>
      </c>
      <c r="B21" s="10" t="s">
        <v>448</v>
      </c>
      <c r="C21" s="10" t="s">
        <v>449</v>
      </c>
      <c r="D21" s="10" t="s">
        <v>77</v>
      </c>
      <c r="E21" s="30" t="s">
        <v>78</v>
      </c>
      <c r="F21" s="10" t="s">
        <v>450</v>
      </c>
      <c r="G21" s="10"/>
      <c r="H21" s="11" t="s">
        <v>459</v>
      </c>
      <c r="I21" s="134" t="s">
        <v>46</v>
      </c>
      <c r="J21" s="134">
        <v>43130</v>
      </c>
      <c r="K21" s="134">
        <v>43130</v>
      </c>
      <c r="L21" s="131" t="s">
        <v>55</v>
      </c>
      <c r="M21" s="132" t="s">
        <v>459</v>
      </c>
      <c r="N21" s="223"/>
      <c r="O21" s="134" t="s">
        <v>451</v>
      </c>
      <c r="P21" s="134"/>
      <c r="Q21" s="134"/>
      <c r="R21" s="30" t="s">
        <v>452</v>
      </c>
    </row>
    <row r="22" spans="1:18" s="12" customFormat="1" ht="24" customHeight="1" x14ac:dyDescent="0.25">
      <c r="A22" s="9" t="s">
        <v>472</v>
      </c>
      <c r="B22" s="10" t="s">
        <v>473</v>
      </c>
      <c r="C22" s="10" t="s">
        <v>206</v>
      </c>
      <c r="D22" s="10" t="s">
        <v>474</v>
      </c>
      <c r="E22" s="30"/>
      <c r="F22" s="10"/>
      <c r="G22" s="10" t="s">
        <v>475</v>
      </c>
      <c r="H22" s="11">
        <v>444.85</v>
      </c>
      <c r="I22" s="31" t="s">
        <v>476</v>
      </c>
      <c r="J22" s="134">
        <v>43153</v>
      </c>
      <c r="K22" s="134">
        <v>43153</v>
      </c>
      <c r="L22" s="131" t="s">
        <v>63</v>
      </c>
      <c r="M22" s="134">
        <v>43153</v>
      </c>
      <c r="N22" s="224"/>
      <c r="O22" s="134" t="s">
        <v>477</v>
      </c>
      <c r="P22" s="134">
        <v>43158</v>
      </c>
      <c r="Q22" s="134"/>
      <c r="R22" s="30" t="s">
        <v>478</v>
      </c>
    </row>
    <row r="23" spans="1:18" s="12" customFormat="1" ht="24" customHeight="1" x14ac:dyDescent="0.25">
      <c r="A23" s="9" t="s">
        <v>479</v>
      </c>
      <c r="B23" s="10" t="s">
        <v>480</v>
      </c>
      <c r="C23" s="10" t="s">
        <v>52</v>
      </c>
      <c r="D23" s="10" t="s">
        <v>43</v>
      </c>
      <c r="E23" s="30" t="s">
        <v>94</v>
      </c>
      <c r="F23" s="10"/>
      <c r="G23" s="10"/>
      <c r="H23" s="11">
        <v>542.5</v>
      </c>
      <c r="I23" s="144" t="s">
        <v>46</v>
      </c>
      <c r="J23" s="144">
        <v>43131</v>
      </c>
      <c r="K23" s="144">
        <v>43131</v>
      </c>
      <c r="L23" s="143" t="s">
        <v>226</v>
      </c>
      <c r="M23" s="31" t="s">
        <v>463</v>
      </c>
      <c r="N23" s="31"/>
      <c r="O23" s="144" t="s">
        <v>481</v>
      </c>
      <c r="P23" s="144">
        <v>43211</v>
      </c>
      <c r="Q23" s="144"/>
      <c r="R23" s="30"/>
    </row>
    <row r="24" spans="1:18" s="12" customFormat="1" ht="24" customHeight="1" x14ac:dyDescent="0.25">
      <c r="A24" s="9" t="s">
        <v>482</v>
      </c>
      <c r="B24" s="10" t="s">
        <v>407</v>
      </c>
      <c r="C24" s="10" t="s">
        <v>52</v>
      </c>
      <c r="D24" s="10" t="s">
        <v>43</v>
      </c>
      <c r="E24" s="30" t="s">
        <v>109</v>
      </c>
      <c r="F24" s="10" t="s">
        <v>383</v>
      </c>
      <c r="G24" s="10"/>
      <c r="H24" s="11">
        <v>423.15</v>
      </c>
      <c r="I24" s="186" t="s">
        <v>46</v>
      </c>
      <c r="J24" s="186">
        <v>43143</v>
      </c>
      <c r="K24" s="186">
        <v>43143</v>
      </c>
      <c r="L24" s="185" t="s">
        <v>226</v>
      </c>
      <c r="M24" s="31" t="s">
        <v>483</v>
      </c>
      <c r="N24" s="31"/>
      <c r="O24" s="186" t="s">
        <v>484</v>
      </c>
      <c r="P24" s="186">
        <v>43272</v>
      </c>
      <c r="Q24" s="186"/>
      <c r="R24" s="30"/>
    </row>
    <row r="25" spans="1:18" s="12" customFormat="1" ht="24" customHeight="1" x14ac:dyDescent="0.25">
      <c r="A25" s="9" t="s">
        <v>485</v>
      </c>
      <c r="B25" s="10" t="s">
        <v>486</v>
      </c>
      <c r="C25" s="10" t="s">
        <v>206</v>
      </c>
      <c r="D25" s="10" t="s">
        <v>90</v>
      </c>
      <c r="E25" s="30"/>
      <c r="F25" s="10"/>
      <c r="G25" s="10" t="s">
        <v>487</v>
      </c>
      <c r="H25" s="11">
        <v>542.5</v>
      </c>
      <c r="I25" s="134">
        <v>43147</v>
      </c>
      <c r="J25" s="134">
        <v>43150</v>
      </c>
      <c r="K25" s="134">
        <v>43150</v>
      </c>
      <c r="L25" s="131" t="s">
        <v>488</v>
      </c>
      <c r="M25" s="134">
        <v>43171</v>
      </c>
      <c r="N25" s="224"/>
      <c r="O25" s="134" t="s">
        <v>489</v>
      </c>
      <c r="P25" s="134"/>
      <c r="Q25" s="134">
        <v>43172</v>
      </c>
      <c r="R25" s="30"/>
    </row>
    <row r="26" spans="1:18" s="12" customFormat="1" ht="24" customHeight="1" x14ac:dyDescent="0.25">
      <c r="A26" s="9" t="s">
        <v>490</v>
      </c>
      <c r="B26" s="10" t="s">
        <v>491</v>
      </c>
      <c r="C26" s="10" t="s">
        <v>187</v>
      </c>
      <c r="D26" s="10" t="s">
        <v>203</v>
      </c>
      <c r="E26" s="30"/>
      <c r="F26" s="10" t="s">
        <v>492</v>
      </c>
      <c r="G26" s="10" t="s">
        <v>349</v>
      </c>
      <c r="H26" s="11">
        <v>444.85</v>
      </c>
      <c r="I26" s="31" t="s">
        <v>493</v>
      </c>
      <c r="J26" s="157">
        <v>43153</v>
      </c>
      <c r="K26" s="157">
        <v>43153</v>
      </c>
      <c r="L26" s="156" t="s">
        <v>55</v>
      </c>
      <c r="M26" s="157">
        <v>43190</v>
      </c>
      <c r="N26" s="224"/>
      <c r="O26" s="157" t="s">
        <v>494</v>
      </c>
      <c r="P26" s="157">
        <v>43223</v>
      </c>
      <c r="Q26" s="157"/>
      <c r="R26" s="30" t="s">
        <v>495</v>
      </c>
    </row>
    <row r="27" spans="1:18" s="12" customFormat="1" ht="24" customHeight="1" x14ac:dyDescent="0.25">
      <c r="A27" s="9" t="s">
        <v>496</v>
      </c>
      <c r="B27" s="10" t="s">
        <v>390</v>
      </c>
      <c r="C27" s="10" t="s">
        <v>172</v>
      </c>
      <c r="D27" s="10" t="s">
        <v>268</v>
      </c>
      <c r="E27" s="30"/>
      <c r="F27" s="10" t="s">
        <v>393</v>
      </c>
      <c r="G27" s="10" t="s">
        <v>85</v>
      </c>
      <c r="H27" s="11">
        <v>444.85</v>
      </c>
      <c r="I27" s="134" t="s">
        <v>46</v>
      </c>
      <c r="J27" s="134">
        <v>43150</v>
      </c>
      <c r="K27" s="134">
        <v>43150</v>
      </c>
      <c r="L27" s="131" t="s">
        <v>234</v>
      </c>
      <c r="M27" s="134">
        <v>43209</v>
      </c>
      <c r="N27" s="224"/>
      <c r="O27" s="134" t="s">
        <v>497</v>
      </c>
      <c r="P27" s="134">
        <v>43188</v>
      </c>
      <c r="Q27" s="134"/>
      <c r="R27" s="30"/>
    </row>
    <row r="28" spans="1:18" s="12" customFormat="1" ht="24" customHeight="1" x14ac:dyDescent="0.25">
      <c r="A28" s="9" t="s">
        <v>498</v>
      </c>
      <c r="B28" s="10" t="s">
        <v>363</v>
      </c>
      <c r="C28" s="10" t="s">
        <v>187</v>
      </c>
      <c r="D28" s="10" t="s">
        <v>364</v>
      </c>
      <c r="E28" s="30" t="s">
        <v>365</v>
      </c>
      <c r="F28" s="10" t="s">
        <v>499</v>
      </c>
      <c r="G28" s="10"/>
      <c r="H28" s="11">
        <v>347.2</v>
      </c>
      <c r="I28" s="168" t="s">
        <v>46</v>
      </c>
      <c r="J28" s="168">
        <v>43167</v>
      </c>
      <c r="K28" s="168">
        <v>43167</v>
      </c>
      <c r="L28" s="167" t="s">
        <v>242</v>
      </c>
      <c r="M28" s="168">
        <v>43233</v>
      </c>
      <c r="N28" s="224"/>
      <c r="O28" s="168" t="s">
        <v>500</v>
      </c>
      <c r="P28" s="31"/>
      <c r="Q28" s="168">
        <v>43244</v>
      </c>
      <c r="R28" s="30" t="s">
        <v>707</v>
      </c>
    </row>
    <row r="29" spans="1:18" s="12" customFormat="1" ht="24" customHeight="1" x14ac:dyDescent="0.25">
      <c r="A29" s="9" t="s">
        <v>501</v>
      </c>
      <c r="B29" s="10" t="s">
        <v>448</v>
      </c>
      <c r="C29" s="10" t="s">
        <v>449</v>
      </c>
      <c r="D29" s="10" t="s">
        <v>77</v>
      </c>
      <c r="E29" s="30" t="s">
        <v>78</v>
      </c>
      <c r="F29" s="10" t="s">
        <v>450</v>
      </c>
      <c r="G29" s="10"/>
      <c r="H29" s="11">
        <v>400.37</v>
      </c>
      <c r="I29" s="159" t="s">
        <v>46</v>
      </c>
      <c r="J29" s="159">
        <v>43153</v>
      </c>
      <c r="K29" s="159">
        <v>43159</v>
      </c>
      <c r="L29" s="158" t="s">
        <v>234</v>
      </c>
      <c r="M29" s="159">
        <v>43233</v>
      </c>
      <c r="N29" s="224"/>
      <c r="O29" s="159" t="s">
        <v>546</v>
      </c>
      <c r="P29" s="159">
        <v>43223</v>
      </c>
      <c r="Q29" s="159"/>
      <c r="R29" s="30"/>
    </row>
    <row r="30" spans="1:18" s="53" customFormat="1" ht="60" x14ac:dyDescent="0.25">
      <c r="A30" s="42" t="s">
        <v>502</v>
      </c>
      <c r="B30" s="41" t="s">
        <v>577</v>
      </c>
      <c r="C30" s="41" t="s">
        <v>99</v>
      </c>
      <c r="D30" s="41" t="s">
        <v>551</v>
      </c>
      <c r="E30" s="135" t="s">
        <v>552</v>
      </c>
      <c r="F30" s="41"/>
      <c r="G30" s="41"/>
      <c r="H30" s="43">
        <v>542.5</v>
      </c>
      <c r="I30" s="44" t="s">
        <v>46</v>
      </c>
      <c r="J30" s="44">
        <v>43255</v>
      </c>
      <c r="K30" s="44">
        <v>43255</v>
      </c>
      <c r="L30" s="45" t="s">
        <v>242</v>
      </c>
      <c r="M30" s="61">
        <v>43300</v>
      </c>
      <c r="N30" s="61"/>
      <c r="O30" s="44" t="s">
        <v>547</v>
      </c>
      <c r="P30" s="44"/>
      <c r="Q30" s="44"/>
      <c r="R30" s="135" t="s">
        <v>578</v>
      </c>
    </row>
    <row r="31" spans="1:18" s="12" customFormat="1" ht="24" customHeight="1" x14ac:dyDescent="0.25">
      <c r="A31" s="9" t="s">
        <v>503</v>
      </c>
      <c r="B31" s="10" t="s">
        <v>363</v>
      </c>
      <c r="C31" s="10" t="s">
        <v>187</v>
      </c>
      <c r="D31" s="10" t="s">
        <v>43</v>
      </c>
      <c r="E31" s="30" t="s">
        <v>94</v>
      </c>
      <c r="F31" s="10"/>
      <c r="G31" s="10"/>
      <c r="H31" s="11">
        <v>542.5</v>
      </c>
      <c r="I31" s="168" t="s">
        <v>46</v>
      </c>
      <c r="J31" s="168">
        <v>43154</v>
      </c>
      <c r="K31" s="168">
        <v>43154</v>
      </c>
      <c r="L31" s="167" t="s">
        <v>226</v>
      </c>
      <c r="M31" s="168">
        <v>43244</v>
      </c>
      <c r="N31" s="224"/>
      <c r="O31" s="168" t="s">
        <v>548</v>
      </c>
      <c r="P31" s="168">
        <v>43243</v>
      </c>
      <c r="Q31" s="168"/>
      <c r="R31" s="30"/>
    </row>
    <row r="32" spans="1:18" s="12" customFormat="1" ht="24" customHeight="1" x14ac:dyDescent="0.25">
      <c r="A32" s="9" t="s">
        <v>504</v>
      </c>
      <c r="B32" s="10" t="s">
        <v>553</v>
      </c>
      <c r="C32" s="10" t="s">
        <v>155</v>
      </c>
      <c r="D32" s="10" t="s">
        <v>77</v>
      </c>
      <c r="E32" s="30" t="s">
        <v>78</v>
      </c>
      <c r="F32" s="10"/>
      <c r="G32" s="10"/>
      <c r="H32" s="11">
        <v>596.75</v>
      </c>
      <c r="I32" s="159" t="s">
        <v>46</v>
      </c>
      <c r="J32" s="159">
        <v>43158</v>
      </c>
      <c r="K32" s="159">
        <v>43158</v>
      </c>
      <c r="L32" s="158" t="s">
        <v>55</v>
      </c>
      <c r="M32" s="159">
        <v>43190</v>
      </c>
      <c r="N32" s="224"/>
      <c r="O32" s="159" t="s">
        <v>549</v>
      </c>
      <c r="P32" s="159">
        <v>43223</v>
      </c>
      <c r="Q32" s="159"/>
      <c r="R32" s="30"/>
    </row>
    <row r="33" spans="1:18" s="12" customFormat="1" ht="24" customHeight="1" x14ac:dyDescent="0.25">
      <c r="A33" s="9" t="s">
        <v>505</v>
      </c>
      <c r="B33" s="10" t="s">
        <v>564</v>
      </c>
      <c r="C33" s="10" t="s">
        <v>449</v>
      </c>
      <c r="D33" s="10" t="s">
        <v>551</v>
      </c>
      <c r="E33" s="30" t="s">
        <v>552</v>
      </c>
      <c r="F33" s="10"/>
      <c r="G33" s="10"/>
      <c r="H33" s="11">
        <v>640.15</v>
      </c>
      <c r="I33" s="134" t="s">
        <v>46</v>
      </c>
      <c r="J33" s="134">
        <v>43159</v>
      </c>
      <c r="K33" s="134">
        <v>43159</v>
      </c>
      <c r="L33" s="133" t="s">
        <v>359</v>
      </c>
      <c r="M33" s="134">
        <v>43166</v>
      </c>
      <c r="N33" s="224"/>
      <c r="O33" s="134" t="s">
        <v>550</v>
      </c>
      <c r="P33" s="134"/>
      <c r="Q33" s="134">
        <v>43194</v>
      </c>
      <c r="R33" s="30"/>
    </row>
    <row r="34" spans="1:18" s="12" customFormat="1" ht="36" x14ac:dyDescent="0.25">
      <c r="A34" s="9" t="s">
        <v>506</v>
      </c>
      <c r="B34" s="10" t="s">
        <v>448</v>
      </c>
      <c r="C34" s="10" t="s">
        <v>449</v>
      </c>
      <c r="D34" s="10" t="s">
        <v>77</v>
      </c>
      <c r="E34" s="30" t="s">
        <v>78</v>
      </c>
      <c r="F34" s="10" t="s">
        <v>450</v>
      </c>
      <c r="G34" s="10"/>
      <c r="H34" s="11">
        <v>2382.66</v>
      </c>
      <c r="I34" s="175" t="s">
        <v>46</v>
      </c>
      <c r="J34" s="175">
        <v>43160</v>
      </c>
      <c r="K34" s="175">
        <v>43160</v>
      </c>
      <c r="L34" s="174" t="s">
        <v>234</v>
      </c>
      <c r="M34" s="176" t="s">
        <v>580</v>
      </c>
      <c r="N34" s="176"/>
      <c r="O34" s="175" t="s">
        <v>554</v>
      </c>
      <c r="P34" s="175">
        <v>43250</v>
      </c>
      <c r="Q34" s="175"/>
      <c r="R34" s="30" t="s">
        <v>452</v>
      </c>
    </row>
    <row r="35" spans="1:18" s="12" customFormat="1" ht="24" customHeight="1" x14ac:dyDescent="0.25">
      <c r="A35" s="9" t="s">
        <v>507</v>
      </c>
      <c r="B35" s="10" t="s">
        <v>237</v>
      </c>
      <c r="C35" s="10" t="s">
        <v>238</v>
      </c>
      <c r="D35" s="10" t="s">
        <v>239</v>
      </c>
      <c r="E35" s="30" t="s">
        <v>240</v>
      </c>
      <c r="F35" s="10"/>
      <c r="G35" s="10"/>
      <c r="H35" s="11">
        <v>537.08000000000004</v>
      </c>
      <c r="I35" s="146" t="s">
        <v>46</v>
      </c>
      <c r="J35" s="146">
        <v>43164</v>
      </c>
      <c r="K35" s="146">
        <v>43164</v>
      </c>
      <c r="L35" s="158" t="s">
        <v>610</v>
      </c>
      <c r="M35" s="146">
        <v>43220</v>
      </c>
      <c r="N35" s="224"/>
      <c r="O35" s="146" t="s">
        <v>555</v>
      </c>
      <c r="P35" s="146"/>
      <c r="Q35" s="146">
        <v>43217</v>
      </c>
      <c r="R35" s="30"/>
    </row>
    <row r="36" spans="1:18" s="12" customFormat="1" x14ac:dyDescent="0.25">
      <c r="A36" s="9" t="s">
        <v>508</v>
      </c>
      <c r="B36" s="10" t="s">
        <v>314</v>
      </c>
      <c r="C36" s="10" t="s">
        <v>83</v>
      </c>
      <c r="D36" s="10" t="s">
        <v>43</v>
      </c>
      <c r="E36" s="30" t="s">
        <v>109</v>
      </c>
      <c r="F36" s="10" t="s">
        <v>315</v>
      </c>
      <c r="G36" s="10"/>
      <c r="H36" s="11">
        <v>771.44</v>
      </c>
      <c r="I36" s="168" t="s">
        <v>46</v>
      </c>
      <c r="J36" s="168">
        <v>43166</v>
      </c>
      <c r="K36" s="168">
        <v>43166</v>
      </c>
      <c r="L36" s="167" t="s">
        <v>226</v>
      </c>
      <c r="M36" s="31" t="s">
        <v>483</v>
      </c>
      <c r="N36" s="31"/>
      <c r="O36" s="168" t="s">
        <v>556</v>
      </c>
      <c r="P36" s="168">
        <v>43243</v>
      </c>
      <c r="Q36" s="168"/>
      <c r="R36" s="30" t="s">
        <v>566</v>
      </c>
    </row>
    <row r="37" spans="1:18" s="12" customFormat="1" ht="24" customHeight="1" x14ac:dyDescent="0.25">
      <c r="A37" s="9" t="s">
        <v>509</v>
      </c>
      <c r="B37" s="10" t="s">
        <v>565</v>
      </c>
      <c r="C37" s="10" t="s">
        <v>155</v>
      </c>
      <c r="D37" s="10" t="s">
        <v>77</v>
      </c>
      <c r="E37" s="30" t="s">
        <v>78</v>
      </c>
      <c r="F37" s="10"/>
      <c r="G37" s="10"/>
      <c r="H37" s="11">
        <v>596.75</v>
      </c>
      <c r="I37" s="175" t="s">
        <v>46</v>
      </c>
      <c r="J37" s="175">
        <v>43160</v>
      </c>
      <c r="K37" s="175">
        <v>43160</v>
      </c>
      <c r="L37" s="174" t="s">
        <v>234</v>
      </c>
      <c r="M37" s="175">
        <v>43221</v>
      </c>
      <c r="N37" s="224"/>
      <c r="O37" s="175" t="s">
        <v>557</v>
      </c>
      <c r="P37" s="175">
        <v>43250</v>
      </c>
      <c r="Q37" s="175"/>
      <c r="R37" s="30"/>
    </row>
    <row r="38" spans="1:18" s="12" customFormat="1" ht="24" customHeight="1" x14ac:dyDescent="0.25">
      <c r="A38" s="9" t="s">
        <v>510</v>
      </c>
      <c r="B38" s="10" t="s">
        <v>567</v>
      </c>
      <c r="C38" s="10" t="s">
        <v>187</v>
      </c>
      <c r="D38" s="10" t="s">
        <v>364</v>
      </c>
      <c r="E38" s="30" t="s">
        <v>609</v>
      </c>
      <c r="F38" s="10"/>
      <c r="G38" s="10"/>
      <c r="H38" s="11">
        <v>400.37</v>
      </c>
      <c r="I38" s="173">
        <v>43165</v>
      </c>
      <c r="J38" s="173">
        <v>43167</v>
      </c>
      <c r="K38" s="173">
        <v>43167</v>
      </c>
      <c r="L38" s="222" t="s">
        <v>242</v>
      </c>
      <c r="M38" s="173">
        <v>43233</v>
      </c>
      <c r="N38" s="224"/>
      <c r="O38" s="173" t="s">
        <v>558</v>
      </c>
      <c r="P38" s="173"/>
      <c r="Q38" s="173">
        <v>43251</v>
      </c>
      <c r="R38" s="30" t="s">
        <v>707</v>
      </c>
    </row>
    <row r="39" spans="1:18" s="12" customFormat="1" ht="24" customHeight="1" x14ac:dyDescent="0.25">
      <c r="A39" s="9" t="s">
        <v>511</v>
      </c>
      <c r="B39" s="10" t="s">
        <v>237</v>
      </c>
      <c r="C39" s="10" t="s">
        <v>238</v>
      </c>
      <c r="D39" s="10" t="s">
        <v>239</v>
      </c>
      <c r="E39" s="30" t="s">
        <v>240</v>
      </c>
      <c r="F39" s="10"/>
      <c r="G39" s="10"/>
      <c r="H39" s="11">
        <v>800.73</v>
      </c>
      <c r="I39" s="146" t="s">
        <v>46</v>
      </c>
      <c r="J39" s="146">
        <v>43167</v>
      </c>
      <c r="K39" s="146">
        <v>43167</v>
      </c>
      <c r="L39" s="158" t="s">
        <v>610</v>
      </c>
      <c r="M39" s="146">
        <v>43220</v>
      </c>
      <c r="N39" s="224"/>
      <c r="O39" s="146" t="s">
        <v>559</v>
      </c>
      <c r="P39" s="146"/>
      <c r="Q39" s="146">
        <v>43217</v>
      </c>
      <c r="R39" s="30"/>
    </row>
    <row r="40" spans="1:18" s="12" customFormat="1" ht="24" customHeight="1" x14ac:dyDescent="0.25">
      <c r="A40" s="9" t="s">
        <v>512</v>
      </c>
      <c r="B40" s="10" t="s">
        <v>569</v>
      </c>
      <c r="C40" s="10" t="s">
        <v>155</v>
      </c>
      <c r="D40" s="10" t="s">
        <v>283</v>
      </c>
      <c r="E40" s="30"/>
      <c r="F40" s="10"/>
      <c r="G40" s="10" t="s">
        <v>284</v>
      </c>
      <c r="H40" s="11">
        <v>499.1</v>
      </c>
      <c r="I40" s="146">
        <v>43174</v>
      </c>
      <c r="J40" s="146">
        <v>43178</v>
      </c>
      <c r="K40" s="146">
        <v>43178</v>
      </c>
      <c r="L40" s="74" t="s">
        <v>63</v>
      </c>
      <c r="M40" s="146">
        <v>43178</v>
      </c>
      <c r="N40" s="224"/>
      <c r="O40" s="146" t="s">
        <v>560</v>
      </c>
      <c r="P40" s="146">
        <v>43216</v>
      </c>
      <c r="Q40" s="146"/>
      <c r="R40" s="30" t="s">
        <v>706</v>
      </c>
    </row>
    <row r="41" spans="1:18" s="12" customFormat="1" ht="24" customHeight="1" x14ac:dyDescent="0.25">
      <c r="A41" s="9" t="s">
        <v>513</v>
      </c>
      <c r="B41" s="10" t="s">
        <v>587</v>
      </c>
      <c r="C41" s="10" t="s">
        <v>155</v>
      </c>
      <c r="D41" s="10" t="s">
        <v>268</v>
      </c>
      <c r="E41" s="30"/>
      <c r="F41" s="10" t="s">
        <v>568</v>
      </c>
      <c r="G41" s="10" t="s">
        <v>85</v>
      </c>
      <c r="H41" s="11">
        <v>694.4</v>
      </c>
      <c r="I41" s="182" t="s">
        <v>46</v>
      </c>
      <c r="J41" s="182">
        <v>43185</v>
      </c>
      <c r="K41" s="182">
        <v>43185</v>
      </c>
      <c r="L41" s="181" t="s">
        <v>234</v>
      </c>
      <c r="M41" s="182">
        <v>43246</v>
      </c>
      <c r="N41" s="224"/>
      <c r="O41" s="182" t="s">
        <v>561</v>
      </c>
      <c r="P41" s="182">
        <v>43257</v>
      </c>
      <c r="Q41" s="182"/>
      <c r="R41" s="30"/>
    </row>
    <row r="42" spans="1:18" s="12" customFormat="1" ht="24" customHeight="1" x14ac:dyDescent="0.25">
      <c r="A42" s="9" t="s">
        <v>514</v>
      </c>
      <c r="B42" s="10" t="s">
        <v>363</v>
      </c>
      <c r="C42" s="10" t="s">
        <v>187</v>
      </c>
      <c r="D42" s="10" t="s">
        <v>364</v>
      </c>
      <c r="E42" s="30" t="s">
        <v>365</v>
      </c>
      <c r="F42" s="10"/>
      <c r="G42" s="10"/>
      <c r="H42" s="11">
        <v>347.2</v>
      </c>
      <c r="I42" s="168" t="s">
        <v>46</v>
      </c>
      <c r="J42" s="168">
        <v>43178</v>
      </c>
      <c r="K42" s="168">
        <v>43178</v>
      </c>
      <c r="L42" s="222" t="s">
        <v>242</v>
      </c>
      <c r="M42" s="168">
        <v>43233</v>
      </c>
      <c r="N42" s="224"/>
      <c r="O42" s="168" t="s">
        <v>562</v>
      </c>
      <c r="P42" s="168"/>
      <c r="Q42" s="168">
        <v>43244</v>
      </c>
      <c r="R42" s="30" t="s">
        <v>707</v>
      </c>
    </row>
    <row r="43" spans="1:18" s="12" customFormat="1" ht="24" customHeight="1" x14ac:dyDescent="0.25">
      <c r="A43" s="9" t="s">
        <v>515</v>
      </c>
      <c r="B43" s="10" t="s">
        <v>198</v>
      </c>
      <c r="C43" s="10" t="s">
        <v>187</v>
      </c>
      <c r="D43" s="10" t="s">
        <v>575</v>
      </c>
      <c r="E43" s="30" t="s">
        <v>599</v>
      </c>
      <c r="F43" s="10"/>
      <c r="G43" s="10" t="s">
        <v>576</v>
      </c>
      <c r="H43" s="11">
        <v>651</v>
      </c>
      <c r="I43" s="171" t="s">
        <v>46</v>
      </c>
      <c r="J43" s="171">
        <v>43178</v>
      </c>
      <c r="K43" s="171">
        <v>43178</v>
      </c>
      <c r="L43" s="170" t="s">
        <v>242</v>
      </c>
      <c r="M43" s="171">
        <v>43224</v>
      </c>
      <c r="N43" s="224"/>
      <c r="O43" s="171" t="s">
        <v>563</v>
      </c>
      <c r="P43" s="171">
        <v>43245</v>
      </c>
      <c r="Q43" s="171"/>
      <c r="R43" s="30"/>
    </row>
    <row r="44" spans="1:18" s="12" customFormat="1" ht="24" customHeight="1" x14ac:dyDescent="0.25">
      <c r="A44" s="9" t="s">
        <v>516</v>
      </c>
      <c r="B44" s="10" t="s">
        <v>448</v>
      </c>
      <c r="C44" s="10" t="s">
        <v>449</v>
      </c>
      <c r="D44" s="10" t="s">
        <v>77</v>
      </c>
      <c r="E44" s="30" t="s">
        <v>78</v>
      </c>
      <c r="F44" s="10" t="s">
        <v>450</v>
      </c>
      <c r="G44" s="10"/>
      <c r="H44" s="11" t="s">
        <v>579</v>
      </c>
      <c r="I44" s="134" t="s">
        <v>46</v>
      </c>
      <c r="J44" s="134">
        <v>43179</v>
      </c>
      <c r="K44" s="134">
        <v>43179</v>
      </c>
      <c r="L44" s="131" t="s">
        <v>234</v>
      </c>
      <c r="M44" s="134" t="s">
        <v>579</v>
      </c>
      <c r="N44" s="224"/>
      <c r="O44" s="134" t="s">
        <v>594</v>
      </c>
      <c r="P44" s="134"/>
      <c r="Q44" s="134"/>
      <c r="R44" s="30" t="s">
        <v>452</v>
      </c>
    </row>
    <row r="45" spans="1:18" s="12" customFormat="1" ht="24" customHeight="1" x14ac:dyDescent="0.25">
      <c r="A45" s="9" t="s">
        <v>517</v>
      </c>
      <c r="B45" s="10" t="s">
        <v>581</v>
      </c>
      <c r="C45" s="10" t="s">
        <v>52</v>
      </c>
      <c r="D45" s="10" t="s">
        <v>77</v>
      </c>
      <c r="E45" s="30" t="s">
        <v>78</v>
      </c>
      <c r="F45" s="10" t="s">
        <v>582</v>
      </c>
      <c r="G45" s="10"/>
      <c r="H45" s="11">
        <v>640.15</v>
      </c>
      <c r="I45" s="175" t="s">
        <v>46</v>
      </c>
      <c r="J45" s="175">
        <v>43180</v>
      </c>
      <c r="K45" s="175">
        <v>43180</v>
      </c>
      <c r="L45" s="174" t="s">
        <v>234</v>
      </c>
      <c r="M45" s="175">
        <v>43241</v>
      </c>
      <c r="N45" s="224"/>
      <c r="O45" s="175" t="s">
        <v>570</v>
      </c>
      <c r="P45" s="175">
        <v>43250</v>
      </c>
      <c r="Q45" s="175"/>
      <c r="R45" s="30"/>
    </row>
    <row r="46" spans="1:18" s="12" customFormat="1" ht="24" customHeight="1" x14ac:dyDescent="0.25">
      <c r="A46" s="9" t="s">
        <v>518</v>
      </c>
      <c r="B46" s="10" t="s">
        <v>237</v>
      </c>
      <c r="C46" s="10" t="s">
        <v>238</v>
      </c>
      <c r="D46" s="10" t="s">
        <v>239</v>
      </c>
      <c r="E46" s="30" t="s">
        <v>240</v>
      </c>
      <c r="F46" s="10"/>
      <c r="G46" s="10"/>
      <c r="H46" s="11">
        <v>449.19</v>
      </c>
      <c r="I46" s="178" t="s">
        <v>46</v>
      </c>
      <c r="J46" s="178">
        <v>43181</v>
      </c>
      <c r="K46" s="178">
        <v>43181</v>
      </c>
      <c r="L46" s="177" t="s">
        <v>610</v>
      </c>
      <c r="M46" s="178">
        <v>43251</v>
      </c>
      <c r="N46" s="224"/>
      <c r="O46" s="178" t="s">
        <v>571</v>
      </c>
      <c r="P46" s="178"/>
      <c r="Q46" s="178">
        <v>43251</v>
      </c>
      <c r="R46" s="30"/>
    </row>
    <row r="47" spans="1:18" s="12" customFormat="1" ht="24" customHeight="1" x14ac:dyDescent="0.25">
      <c r="A47" s="9" t="s">
        <v>519</v>
      </c>
      <c r="B47" s="10" t="s">
        <v>583</v>
      </c>
      <c r="C47" s="10" t="s">
        <v>584</v>
      </c>
      <c r="D47" s="10" t="s">
        <v>239</v>
      </c>
      <c r="E47" s="30" t="s">
        <v>240</v>
      </c>
      <c r="F47" s="10" t="s">
        <v>585</v>
      </c>
      <c r="G47" s="10"/>
      <c r="H47" s="11">
        <v>444.85</v>
      </c>
      <c r="I47" s="178" t="s">
        <v>46</v>
      </c>
      <c r="J47" s="178">
        <v>43181</v>
      </c>
      <c r="K47" s="178">
        <v>43181</v>
      </c>
      <c r="L47" s="177" t="s">
        <v>610</v>
      </c>
      <c r="M47" s="178">
        <v>43251</v>
      </c>
      <c r="N47" s="224"/>
      <c r="O47" s="178" t="s">
        <v>572</v>
      </c>
      <c r="P47" s="178"/>
      <c r="Q47" s="178">
        <v>43251</v>
      </c>
      <c r="R47" s="30" t="s">
        <v>586</v>
      </c>
    </row>
    <row r="48" spans="1:18" s="12" customFormat="1" ht="24" customHeight="1" x14ac:dyDescent="0.25">
      <c r="A48" s="9" t="s">
        <v>520</v>
      </c>
      <c r="B48" s="10" t="s">
        <v>567</v>
      </c>
      <c r="C48" s="10" t="s">
        <v>187</v>
      </c>
      <c r="D48" s="10" t="s">
        <v>364</v>
      </c>
      <c r="E48" s="30" t="s">
        <v>609</v>
      </c>
      <c r="F48" s="10"/>
      <c r="G48" s="10"/>
      <c r="H48" s="11">
        <v>400.37</v>
      </c>
      <c r="I48" s="178" t="s">
        <v>46</v>
      </c>
      <c r="J48" s="178">
        <v>43181</v>
      </c>
      <c r="K48" s="178">
        <v>43181</v>
      </c>
      <c r="L48" s="222" t="s">
        <v>242</v>
      </c>
      <c r="M48" s="178">
        <v>43244</v>
      </c>
      <c r="N48" s="224"/>
      <c r="O48" s="178" t="s">
        <v>573</v>
      </c>
      <c r="P48" s="178"/>
      <c r="Q48" s="178">
        <v>43251</v>
      </c>
      <c r="R48" s="30" t="s">
        <v>608</v>
      </c>
    </row>
    <row r="49" spans="1:18" s="12" customFormat="1" ht="24" customHeight="1" x14ac:dyDescent="0.25">
      <c r="A49" s="9" t="s">
        <v>521</v>
      </c>
      <c r="B49" s="10" t="s">
        <v>583</v>
      </c>
      <c r="C49" s="10" t="s">
        <v>584</v>
      </c>
      <c r="D49" s="10" t="s">
        <v>239</v>
      </c>
      <c r="E49" s="30" t="s">
        <v>240</v>
      </c>
      <c r="F49" s="10" t="s">
        <v>585</v>
      </c>
      <c r="G49" s="10"/>
      <c r="H49" s="11">
        <v>444.85</v>
      </c>
      <c r="I49" s="178" t="s">
        <v>46</v>
      </c>
      <c r="J49" s="178">
        <v>43182</v>
      </c>
      <c r="K49" s="178">
        <v>43182</v>
      </c>
      <c r="L49" s="177" t="s">
        <v>610</v>
      </c>
      <c r="M49" s="178">
        <v>43251</v>
      </c>
      <c r="N49" s="224"/>
      <c r="O49" s="178" t="s">
        <v>574</v>
      </c>
      <c r="P49" s="178"/>
      <c r="Q49" s="178">
        <v>43251</v>
      </c>
      <c r="R49" s="30"/>
    </row>
    <row r="50" spans="1:18" s="12" customFormat="1" ht="24" customHeight="1" x14ac:dyDescent="0.25">
      <c r="A50" s="9" t="s">
        <v>522</v>
      </c>
      <c r="B50" s="10" t="s">
        <v>592</v>
      </c>
      <c r="C50" s="10" t="s">
        <v>206</v>
      </c>
      <c r="D50" s="10" t="s">
        <v>178</v>
      </c>
      <c r="E50" s="30" t="s">
        <v>593</v>
      </c>
      <c r="F50" s="10"/>
      <c r="G50" s="10"/>
      <c r="H50" s="11">
        <v>444.85</v>
      </c>
      <c r="I50" s="182" t="s">
        <v>46</v>
      </c>
      <c r="J50" s="182">
        <v>43196</v>
      </c>
      <c r="K50" s="182">
        <v>43196</v>
      </c>
      <c r="L50" s="181" t="s">
        <v>55</v>
      </c>
      <c r="M50" s="182">
        <v>43251</v>
      </c>
      <c r="N50" s="224"/>
      <c r="O50" s="182" t="s">
        <v>588</v>
      </c>
      <c r="P50" s="182">
        <v>43257</v>
      </c>
      <c r="Q50" s="182"/>
      <c r="R50" s="30"/>
    </row>
    <row r="51" spans="1:18" s="12" customFormat="1" ht="24" customHeight="1" x14ac:dyDescent="0.25">
      <c r="A51" s="42" t="s">
        <v>523</v>
      </c>
      <c r="B51" s="41" t="s">
        <v>600</v>
      </c>
      <c r="C51" s="41" t="s">
        <v>60</v>
      </c>
      <c r="D51" s="41" t="s">
        <v>43</v>
      </c>
      <c r="E51" s="135" t="s">
        <v>109</v>
      </c>
      <c r="F51" s="41"/>
      <c r="G51" s="41"/>
      <c r="H51" s="43">
        <v>423.15</v>
      </c>
      <c r="I51" s="44" t="s">
        <v>46</v>
      </c>
      <c r="J51" s="44">
        <v>43203</v>
      </c>
      <c r="K51" s="44">
        <v>43203</v>
      </c>
      <c r="L51" s="45" t="s">
        <v>226</v>
      </c>
      <c r="M51" s="61" t="s">
        <v>601</v>
      </c>
      <c r="N51" s="61"/>
      <c r="O51" s="44" t="s">
        <v>589</v>
      </c>
      <c r="P51" s="44"/>
      <c r="Q51" s="44"/>
      <c r="R51" s="30"/>
    </row>
    <row r="52" spans="1:18" s="12" customFormat="1" ht="24" customHeight="1" x14ac:dyDescent="0.25">
      <c r="A52" s="9" t="s">
        <v>524</v>
      </c>
      <c r="B52" s="10" t="s">
        <v>602</v>
      </c>
      <c r="C52" s="10" t="s">
        <v>155</v>
      </c>
      <c r="D52" s="10" t="s">
        <v>77</v>
      </c>
      <c r="E52" s="30" t="s">
        <v>78</v>
      </c>
      <c r="F52" s="10"/>
      <c r="G52" s="10"/>
      <c r="H52" s="11">
        <v>889.7</v>
      </c>
      <c r="I52" s="188" t="s">
        <v>46</v>
      </c>
      <c r="J52" s="188">
        <v>43210</v>
      </c>
      <c r="K52" s="188">
        <v>43210</v>
      </c>
      <c r="L52" s="187" t="s">
        <v>234</v>
      </c>
      <c r="M52" s="188">
        <v>43271</v>
      </c>
      <c r="N52" s="224"/>
      <c r="O52" s="188" t="s">
        <v>590</v>
      </c>
      <c r="P52" s="188">
        <v>43284</v>
      </c>
      <c r="Q52" s="188"/>
      <c r="R52" s="30"/>
    </row>
    <row r="53" spans="1:18" s="12" customFormat="1" ht="24" customHeight="1" x14ac:dyDescent="0.25">
      <c r="A53" s="9" t="s">
        <v>525</v>
      </c>
      <c r="B53" s="10" t="s">
        <v>607</v>
      </c>
      <c r="C53" s="10" t="s">
        <v>256</v>
      </c>
      <c r="D53" s="10" t="s">
        <v>432</v>
      </c>
      <c r="E53" s="30"/>
      <c r="F53" s="10"/>
      <c r="G53" s="10" t="s">
        <v>434</v>
      </c>
      <c r="H53" s="11">
        <v>347.2</v>
      </c>
      <c r="I53" s="182" t="s">
        <v>46</v>
      </c>
      <c r="J53" s="182">
        <v>43215</v>
      </c>
      <c r="K53" s="182">
        <v>43215</v>
      </c>
      <c r="L53" s="181" t="s">
        <v>488</v>
      </c>
      <c r="M53" s="182">
        <v>43236</v>
      </c>
      <c r="N53" s="224"/>
      <c r="O53" s="182" t="s">
        <v>591</v>
      </c>
      <c r="P53" s="182">
        <v>43258</v>
      </c>
      <c r="Q53" s="182"/>
      <c r="R53" s="30"/>
    </row>
    <row r="54" spans="1:18" s="12" customFormat="1" ht="24" customHeight="1" x14ac:dyDescent="0.25">
      <c r="A54" s="9" t="s">
        <v>526</v>
      </c>
      <c r="B54" s="10" t="s">
        <v>592</v>
      </c>
      <c r="C54" s="10" t="s">
        <v>206</v>
      </c>
      <c r="D54" s="10" t="s">
        <v>178</v>
      </c>
      <c r="E54" s="30" t="s">
        <v>593</v>
      </c>
      <c r="F54" s="10"/>
      <c r="G54" s="10"/>
      <c r="H54" s="11">
        <v>444.85</v>
      </c>
      <c r="I54" s="197" t="s">
        <v>46</v>
      </c>
      <c r="J54" s="197">
        <v>43222</v>
      </c>
      <c r="K54" s="197">
        <v>43222</v>
      </c>
      <c r="L54" s="196" t="s">
        <v>55</v>
      </c>
      <c r="M54" s="197">
        <v>43281</v>
      </c>
      <c r="N54" s="224"/>
      <c r="O54" s="197" t="s">
        <v>603</v>
      </c>
      <c r="P54" s="197">
        <v>43285</v>
      </c>
      <c r="Q54" s="197"/>
      <c r="R54" s="30"/>
    </row>
    <row r="55" spans="1:18" s="53" customFormat="1" ht="24" customHeight="1" x14ac:dyDescent="0.25">
      <c r="A55" s="42" t="s">
        <v>527</v>
      </c>
      <c r="B55" s="41" t="s">
        <v>617</v>
      </c>
      <c r="C55" s="41" t="s">
        <v>52</v>
      </c>
      <c r="D55" s="41" t="s">
        <v>203</v>
      </c>
      <c r="E55" s="135"/>
      <c r="F55" s="41"/>
      <c r="G55" s="41" t="s">
        <v>349</v>
      </c>
      <c r="H55" s="43">
        <v>444.85</v>
      </c>
      <c r="I55" s="44">
        <v>43222</v>
      </c>
      <c r="J55" s="44">
        <v>43235</v>
      </c>
      <c r="K55" s="44">
        <v>43235</v>
      </c>
      <c r="L55" s="45" t="s">
        <v>55</v>
      </c>
      <c r="M55" s="44">
        <v>43281</v>
      </c>
      <c r="N55" s="44"/>
      <c r="O55" s="44" t="s">
        <v>604</v>
      </c>
      <c r="P55" s="44"/>
      <c r="Q55" s="44"/>
      <c r="R55" s="135"/>
    </row>
    <row r="56" spans="1:18" s="12" customFormat="1" ht="24" customHeight="1" x14ac:dyDescent="0.25">
      <c r="A56" s="42" t="s">
        <v>528</v>
      </c>
      <c r="B56" s="41" t="s">
        <v>619</v>
      </c>
      <c r="C56" s="41" t="s">
        <v>620</v>
      </c>
      <c r="D56" s="41" t="s">
        <v>268</v>
      </c>
      <c r="E56" s="135"/>
      <c r="F56" s="41"/>
      <c r="G56" s="41" t="s">
        <v>85</v>
      </c>
      <c r="H56" s="43">
        <v>401.45</v>
      </c>
      <c r="I56" s="44" t="s">
        <v>46</v>
      </c>
      <c r="J56" s="44">
        <v>43238</v>
      </c>
      <c r="K56" s="44">
        <v>43238</v>
      </c>
      <c r="L56" s="45" t="s">
        <v>234</v>
      </c>
      <c r="M56" s="44">
        <v>43299</v>
      </c>
      <c r="N56" s="44"/>
      <c r="O56" s="44" t="s">
        <v>605</v>
      </c>
      <c r="P56" s="44"/>
      <c r="Q56" s="44"/>
      <c r="R56" s="30"/>
    </row>
    <row r="57" spans="1:18" s="12" customFormat="1" ht="24" customHeight="1" x14ac:dyDescent="0.25">
      <c r="A57" s="9" t="s">
        <v>529</v>
      </c>
      <c r="B57" s="10" t="s">
        <v>618</v>
      </c>
      <c r="C57" s="10" t="s">
        <v>187</v>
      </c>
      <c r="D57" s="10" t="s">
        <v>268</v>
      </c>
      <c r="E57" s="30" t="s">
        <v>393</v>
      </c>
      <c r="F57" s="10"/>
      <c r="G57" s="10" t="s">
        <v>85</v>
      </c>
      <c r="H57" s="11">
        <v>542.5</v>
      </c>
      <c r="I57" s="182" t="s">
        <v>46</v>
      </c>
      <c r="J57" s="182">
        <v>43245</v>
      </c>
      <c r="K57" s="182">
        <v>43245</v>
      </c>
      <c r="L57" s="181" t="s">
        <v>234</v>
      </c>
      <c r="M57" s="182">
        <v>43306</v>
      </c>
      <c r="N57" s="224"/>
      <c r="O57" s="182" t="s">
        <v>606</v>
      </c>
      <c r="P57" s="182">
        <v>43257</v>
      </c>
      <c r="Q57" s="182"/>
      <c r="R57" s="30" t="s">
        <v>621</v>
      </c>
    </row>
    <row r="58" spans="1:18" s="12" customFormat="1" ht="24" customHeight="1" x14ac:dyDescent="0.25">
      <c r="A58" s="42" t="s">
        <v>530</v>
      </c>
      <c r="B58" s="41" t="s">
        <v>622</v>
      </c>
      <c r="C58" s="41" t="s">
        <v>449</v>
      </c>
      <c r="D58" s="41" t="s">
        <v>203</v>
      </c>
      <c r="E58" s="10"/>
      <c r="F58" s="41"/>
      <c r="G58" s="135" t="s">
        <v>349</v>
      </c>
      <c r="H58" s="43">
        <v>444.85</v>
      </c>
      <c r="I58" s="44">
        <v>43244</v>
      </c>
      <c r="J58" s="44">
        <v>43246</v>
      </c>
      <c r="K58" s="44">
        <v>43246</v>
      </c>
      <c r="L58" s="45" t="s">
        <v>55</v>
      </c>
      <c r="M58" s="44">
        <v>43281</v>
      </c>
      <c r="N58" s="44"/>
      <c r="O58" s="44" t="s">
        <v>623</v>
      </c>
      <c r="P58" s="44"/>
      <c r="Q58" s="44"/>
      <c r="R58" s="30"/>
    </row>
    <row r="59" spans="1:18" s="12" customFormat="1" ht="24" customHeight="1" x14ac:dyDescent="0.25">
      <c r="A59" s="9" t="s">
        <v>531</v>
      </c>
      <c r="B59" s="10" t="s">
        <v>569</v>
      </c>
      <c r="C59" s="10" t="s">
        <v>155</v>
      </c>
      <c r="D59" s="10" t="s">
        <v>283</v>
      </c>
      <c r="E59" s="30"/>
      <c r="F59" s="10"/>
      <c r="G59" s="10" t="s">
        <v>284</v>
      </c>
      <c r="H59" s="11">
        <v>499.1</v>
      </c>
      <c r="I59" s="197">
        <v>43249</v>
      </c>
      <c r="J59" s="197">
        <v>43250</v>
      </c>
      <c r="K59" s="197">
        <v>43250</v>
      </c>
      <c r="L59" s="196" t="s">
        <v>708</v>
      </c>
      <c r="M59" s="197">
        <v>43281</v>
      </c>
      <c r="N59" s="224"/>
      <c r="O59" s="197" t="s">
        <v>624</v>
      </c>
      <c r="P59" s="197">
        <v>43285</v>
      </c>
      <c r="Q59" s="197"/>
      <c r="R59" s="30"/>
    </row>
    <row r="60" spans="1:18" s="12" customFormat="1" ht="24" customHeight="1" x14ac:dyDescent="0.25">
      <c r="A60" s="9" t="s">
        <v>532</v>
      </c>
      <c r="B60" s="10" t="s">
        <v>669</v>
      </c>
      <c r="C60" s="10" t="s">
        <v>83</v>
      </c>
      <c r="D60" s="10" t="s">
        <v>626</v>
      </c>
      <c r="E60" s="30" t="s">
        <v>670</v>
      </c>
      <c r="F60" s="10"/>
      <c r="G60" s="10"/>
      <c r="H60" s="11">
        <v>444.85</v>
      </c>
      <c r="I60" s="218" t="s">
        <v>46</v>
      </c>
      <c r="J60" s="218">
        <v>43252</v>
      </c>
      <c r="K60" s="218">
        <v>43252</v>
      </c>
      <c r="L60" s="217" t="s">
        <v>671</v>
      </c>
      <c r="M60" s="218">
        <v>43267</v>
      </c>
      <c r="N60" s="224"/>
      <c r="O60" s="218" t="s">
        <v>625</v>
      </c>
      <c r="P60" s="218"/>
      <c r="Q60" s="218">
        <v>43286</v>
      </c>
      <c r="R60" s="30"/>
    </row>
    <row r="61" spans="1:18" s="53" customFormat="1" ht="24" customHeight="1" x14ac:dyDescent="0.25">
      <c r="A61" s="42" t="s">
        <v>533</v>
      </c>
      <c r="B61" s="41" t="s">
        <v>679</v>
      </c>
      <c r="C61" s="41" t="s">
        <v>584</v>
      </c>
      <c r="D61" s="41" t="s">
        <v>239</v>
      </c>
      <c r="E61" s="135" t="s">
        <v>240</v>
      </c>
      <c r="F61" s="41"/>
      <c r="G61" s="41"/>
      <c r="H61" s="43">
        <v>347.2</v>
      </c>
      <c r="I61" s="44" t="s">
        <v>46</v>
      </c>
      <c r="J61" s="44">
        <v>43257</v>
      </c>
      <c r="K61" s="44">
        <v>43257</v>
      </c>
      <c r="L61" s="45" t="s">
        <v>610</v>
      </c>
      <c r="M61" s="44">
        <v>43312</v>
      </c>
      <c r="N61" s="44"/>
      <c r="O61" s="44" t="s">
        <v>672</v>
      </c>
      <c r="P61" s="44"/>
      <c r="Q61" s="44"/>
      <c r="R61" s="135"/>
    </row>
    <row r="62" spans="1:18" s="53" customFormat="1" ht="24" customHeight="1" x14ac:dyDescent="0.25">
      <c r="A62" s="42" t="s">
        <v>534</v>
      </c>
      <c r="B62" s="41" t="s">
        <v>618</v>
      </c>
      <c r="C62" s="41" t="s">
        <v>187</v>
      </c>
      <c r="D62" s="41" t="s">
        <v>268</v>
      </c>
      <c r="E62" s="135"/>
      <c r="F62" s="41"/>
      <c r="G62" s="41" t="s">
        <v>85</v>
      </c>
      <c r="H62" s="43">
        <v>542.5</v>
      </c>
      <c r="I62" s="44" t="s">
        <v>46</v>
      </c>
      <c r="J62" s="44">
        <v>43257</v>
      </c>
      <c r="K62" s="44">
        <v>43257</v>
      </c>
      <c r="L62" s="45" t="s">
        <v>234</v>
      </c>
      <c r="M62" s="44">
        <v>43318</v>
      </c>
      <c r="N62" s="44"/>
      <c r="O62" s="44" t="s">
        <v>673</v>
      </c>
      <c r="P62" s="44"/>
      <c r="Q62" s="44"/>
      <c r="R62" s="135"/>
    </row>
    <row r="63" spans="1:18" s="53" customFormat="1" ht="24" customHeight="1" x14ac:dyDescent="0.25">
      <c r="A63" s="42" t="s">
        <v>535</v>
      </c>
      <c r="B63" s="41" t="s">
        <v>618</v>
      </c>
      <c r="C63" s="41" t="s">
        <v>187</v>
      </c>
      <c r="D63" s="41" t="s">
        <v>77</v>
      </c>
      <c r="E63" s="135" t="s">
        <v>78</v>
      </c>
      <c r="F63" s="41" t="s">
        <v>582</v>
      </c>
      <c r="G63" s="41"/>
      <c r="H63" s="43">
        <v>542.5</v>
      </c>
      <c r="I63" s="44" t="s">
        <v>46</v>
      </c>
      <c r="J63" s="44">
        <v>43258</v>
      </c>
      <c r="K63" s="44">
        <v>43258</v>
      </c>
      <c r="L63" s="45" t="s">
        <v>234</v>
      </c>
      <c r="M63" s="44">
        <v>43319</v>
      </c>
      <c r="N63" s="44"/>
      <c r="O63" s="44" t="s">
        <v>674</v>
      </c>
      <c r="P63" s="44"/>
      <c r="Q63" s="44"/>
      <c r="R63" s="135"/>
    </row>
    <row r="64" spans="1:18" s="53" customFormat="1" ht="24" customHeight="1" x14ac:dyDescent="0.25">
      <c r="A64" s="42" t="s">
        <v>536</v>
      </c>
      <c r="B64" s="41" t="s">
        <v>682</v>
      </c>
      <c r="C64" s="41" t="s">
        <v>60</v>
      </c>
      <c r="D64" s="41" t="s">
        <v>178</v>
      </c>
      <c r="E64" s="135" t="s">
        <v>680</v>
      </c>
      <c r="F64" s="41"/>
      <c r="G64" s="41"/>
      <c r="H64" s="43">
        <v>444.85</v>
      </c>
      <c r="I64" s="44" t="s">
        <v>46</v>
      </c>
      <c r="J64" s="44">
        <v>43259</v>
      </c>
      <c r="K64" s="44">
        <v>43259</v>
      </c>
      <c r="L64" s="45" t="s">
        <v>55</v>
      </c>
      <c r="M64" s="44">
        <v>43312</v>
      </c>
      <c r="N64" s="44"/>
      <c r="O64" s="44" t="s">
        <v>675</v>
      </c>
      <c r="P64" s="44"/>
      <c r="Q64" s="44"/>
      <c r="R64" s="135"/>
    </row>
    <row r="65" spans="1:18" s="53" customFormat="1" ht="24" customHeight="1" x14ac:dyDescent="0.25">
      <c r="A65" s="42" t="s">
        <v>537</v>
      </c>
      <c r="B65" s="41" t="s">
        <v>302</v>
      </c>
      <c r="C65" s="41" t="s">
        <v>52</v>
      </c>
      <c r="D65" s="41" t="s">
        <v>43</v>
      </c>
      <c r="E65" s="41" t="s">
        <v>109</v>
      </c>
      <c r="F65" s="41" t="s">
        <v>383</v>
      </c>
      <c r="G65" s="41"/>
      <c r="H65" s="43">
        <v>509.95</v>
      </c>
      <c r="I65" s="45" t="s">
        <v>46</v>
      </c>
      <c r="J65" s="44">
        <v>43259</v>
      </c>
      <c r="K65" s="44">
        <v>43259</v>
      </c>
      <c r="L65" s="45" t="s">
        <v>226</v>
      </c>
      <c r="M65" s="44">
        <v>43373</v>
      </c>
      <c r="N65" s="44"/>
      <c r="O65" s="44" t="s">
        <v>676</v>
      </c>
      <c r="P65" s="44"/>
      <c r="Q65" s="44"/>
      <c r="R65" s="135" t="s">
        <v>681</v>
      </c>
    </row>
    <row r="66" spans="1:18" s="53" customFormat="1" ht="24" customHeight="1" x14ac:dyDescent="0.25">
      <c r="A66" s="42" t="s">
        <v>538</v>
      </c>
      <c r="B66" s="41" t="s">
        <v>198</v>
      </c>
      <c r="C66" s="41" t="s">
        <v>187</v>
      </c>
      <c r="D66" s="41" t="s">
        <v>575</v>
      </c>
      <c r="E66" s="135" t="s">
        <v>599</v>
      </c>
      <c r="F66" s="41"/>
      <c r="G66" s="41" t="s">
        <v>576</v>
      </c>
      <c r="H66" s="43">
        <v>542.5</v>
      </c>
      <c r="I66" s="44" t="s">
        <v>46</v>
      </c>
      <c r="J66" s="44">
        <v>43272</v>
      </c>
      <c r="K66" s="44">
        <v>43272</v>
      </c>
      <c r="L66" s="45" t="s">
        <v>242</v>
      </c>
      <c r="M66" s="44">
        <v>43317</v>
      </c>
      <c r="N66" s="44"/>
      <c r="O66" s="44" t="s">
        <v>677</v>
      </c>
      <c r="P66" s="44"/>
      <c r="Q66" s="44"/>
      <c r="R66" s="135"/>
    </row>
    <row r="67" spans="1:18" s="53" customFormat="1" ht="24" customHeight="1" x14ac:dyDescent="0.25">
      <c r="A67" s="42" t="s">
        <v>539</v>
      </c>
      <c r="B67" s="41" t="s">
        <v>688</v>
      </c>
      <c r="C67" s="41" t="s">
        <v>187</v>
      </c>
      <c r="D67" s="41" t="s">
        <v>239</v>
      </c>
      <c r="E67" s="135" t="s">
        <v>240</v>
      </c>
      <c r="F67" s="41"/>
      <c r="G67" s="41"/>
      <c r="H67" s="43">
        <v>444.85</v>
      </c>
      <c r="I67" s="44" t="s">
        <v>46</v>
      </c>
      <c r="J67" s="44">
        <v>43278</v>
      </c>
      <c r="K67" s="44">
        <v>43278</v>
      </c>
      <c r="L67" s="45" t="s">
        <v>610</v>
      </c>
      <c r="M67" s="44">
        <v>43343</v>
      </c>
      <c r="N67" s="44"/>
      <c r="O67" s="44" t="s">
        <v>678</v>
      </c>
      <c r="P67" s="44"/>
      <c r="Q67" s="44"/>
      <c r="R67" s="135"/>
    </row>
    <row r="68" spans="1:18" s="12" customFormat="1" ht="24" customHeight="1" x14ac:dyDescent="0.25">
      <c r="A68" s="9" t="s">
        <v>540</v>
      </c>
      <c r="B68" s="10" t="s">
        <v>689</v>
      </c>
      <c r="C68" s="10" t="s">
        <v>187</v>
      </c>
      <c r="D68" s="10" t="s">
        <v>690</v>
      </c>
      <c r="E68" s="30" t="s">
        <v>691</v>
      </c>
      <c r="F68" s="10"/>
      <c r="G68" s="10"/>
      <c r="H68" s="11"/>
      <c r="I68" s="200">
        <v>43280</v>
      </c>
      <c r="J68" s="200"/>
      <c r="K68" s="200"/>
      <c r="L68" s="199"/>
      <c r="M68" s="200"/>
      <c r="N68" s="224"/>
      <c r="O68" s="200" t="s">
        <v>683</v>
      </c>
      <c r="P68" s="200"/>
      <c r="Q68" s="200"/>
      <c r="R68" s="30" t="s">
        <v>694</v>
      </c>
    </row>
    <row r="69" spans="1:18" s="53" customFormat="1" ht="24" customHeight="1" x14ac:dyDescent="0.25">
      <c r="A69" s="42" t="s">
        <v>541</v>
      </c>
      <c r="B69" s="41" t="s">
        <v>308</v>
      </c>
      <c r="C69" s="41" t="s">
        <v>99</v>
      </c>
      <c r="D69" s="41" t="s">
        <v>43</v>
      </c>
      <c r="E69" s="135" t="s">
        <v>94</v>
      </c>
      <c r="F69" s="41" t="s">
        <v>499</v>
      </c>
      <c r="G69" s="41"/>
      <c r="H69" s="43">
        <v>640.15</v>
      </c>
      <c r="I69" s="44" t="s">
        <v>46</v>
      </c>
      <c r="J69" s="44">
        <v>43285</v>
      </c>
      <c r="K69" s="44">
        <v>43285</v>
      </c>
      <c r="L69" s="45" t="s">
        <v>226</v>
      </c>
      <c r="M69" s="44">
        <v>43373</v>
      </c>
      <c r="N69" s="44"/>
      <c r="O69" s="44" t="s">
        <v>684</v>
      </c>
      <c r="P69" s="44"/>
      <c r="Q69" s="44"/>
      <c r="R69" s="135"/>
    </row>
    <row r="70" spans="1:18" s="53" customFormat="1" ht="24" customHeight="1" x14ac:dyDescent="0.25">
      <c r="A70" s="42" t="s">
        <v>542</v>
      </c>
      <c r="B70" s="41" t="s">
        <v>693</v>
      </c>
      <c r="C70" s="41" t="s">
        <v>187</v>
      </c>
      <c r="D70" s="41" t="s">
        <v>43</v>
      </c>
      <c r="E70" s="135" t="s">
        <v>94</v>
      </c>
      <c r="F70" s="41" t="s">
        <v>692</v>
      </c>
      <c r="G70" s="41"/>
      <c r="H70" s="43">
        <v>640.15</v>
      </c>
      <c r="I70" s="44" t="s">
        <v>46</v>
      </c>
      <c r="J70" s="44">
        <v>43287</v>
      </c>
      <c r="K70" s="44">
        <v>43287</v>
      </c>
      <c r="L70" s="45" t="s">
        <v>226</v>
      </c>
      <c r="M70" s="44">
        <v>43373</v>
      </c>
      <c r="N70" s="44"/>
      <c r="O70" s="44" t="s">
        <v>685</v>
      </c>
      <c r="P70" s="44"/>
      <c r="Q70" s="44"/>
      <c r="R70" s="135"/>
    </row>
    <row r="71" spans="1:18" s="53" customFormat="1" ht="24" customHeight="1" x14ac:dyDescent="0.25">
      <c r="A71" s="42" t="s">
        <v>543</v>
      </c>
      <c r="B71" s="41" t="s">
        <v>486</v>
      </c>
      <c r="C71" s="41" t="s">
        <v>206</v>
      </c>
      <c r="D71" s="41" t="s">
        <v>90</v>
      </c>
      <c r="E71" s="135"/>
      <c r="F71" s="41"/>
      <c r="G71" s="41" t="s">
        <v>487</v>
      </c>
      <c r="H71" s="202">
        <v>444.85</v>
      </c>
      <c r="I71" s="44" t="s">
        <v>46</v>
      </c>
      <c r="J71" s="44">
        <v>43286</v>
      </c>
      <c r="K71" s="44">
        <v>43286</v>
      </c>
      <c r="L71" s="45" t="s">
        <v>488</v>
      </c>
      <c r="M71" s="44">
        <v>43307</v>
      </c>
      <c r="N71" s="44"/>
      <c r="O71" s="44" t="s">
        <v>686</v>
      </c>
      <c r="P71" s="44"/>
      <c r="Q71" s="44"/>
      <c r="R71" s="135"/>
    </row>
    <row r="72" spans="1:18" s="53" customFormat="1" ht="24" customHeight="1" x14ac:dyDescent="0.25">
      <c r="A72" s="42" t="s">
        <v>544</v>
      </c>
      <c r="B72" s="41" t="s">
        <v>698</v>
      </c>
      <c r="C72" s="41" t="s">
        <v>584</v>
      </c>
      <c r="D72" s="41" t="s">
        <v>310</v>
      </c>
      <c r="E72" s="135"/>
      <c r="F72" s="41"/>
      <c r="G72" s="41" t="s">
        <v>54</v>
      </c>
      <c r="H72" s="43">
        <v>347.2</v>
      </c>
      <c r="I72" s="44" t="s">
        <v>46</v>
      </c>
      <c r="J72" s="44">
        <v>43292</v>
      </c>
      <c r="K72" s="44">
        <v>43292</v>
      </c>
      <c r="L72" s="45" t="s">
        <v>55</v>
      </c>
      <c r="M72" s="44">
        <v>43343</v>
      </c>
      <c r="N72" s="44"/>
      <c r="O72" s="44" t="s">
        <v>687</v>
      </c>
      <c r="P72" s="44"/>
      <c r="Q72" s="44"/>
      <c r="R72" s="135"/>
    </row>
    <row r="73" spans="1:18" s="53" customFormat="1" ht="24" customHeight="1" x14ac:dyDescent="0.25">
      <c r="A73" s="42" t="s">
        <v>629</v>
      </c>
      <c r="B73" s="41" t="s">
        <v>679</v>
      </c>
      <c r="C73" s="41" t="s">
        <v>584</v>
      </c>
      <c r="D73" s="41" t="s">
        <v>239</v>
      </c>
      <c r="E73" s="135" t="s">
        <v>240</v>
      </c>
      <c r="F73" s="41"/>
      <c r="G73" s="41"/>
      <c r="H73" s="43">
        <v>444.85</v>
      </c>
      <c r="I73" s="44" t="s">
        <v>46</v>
      </c>
      <c r="J73" s="44">
        <v>43293</v>
      </c>
      <c r="K73" s="44">
        <v>43293</v>
      </c>
      <c r="L73" s="45" t="s">
        <v>610</v>
      </c>
      <c r="M73" s="44">
        <v>43343</v>
      </c>
      <c r="N73" s="44"/>
      <c r="O73" s="44" t="s">
        <v>695</v>
      </c>
      <c r="P73" s="44"/>
      <c r="Q73" s="44"/>
      <c r="R73" s="135"/>
    </row>
    <row r="74" spans="1:18" s="53" customFormat="1" ht="24" customHeight="1" x14ac:dyDescent="0.25">
      <c r="A74" s="42" t="s">
        <v>630</v>
      </c>
      <c r="B74" s="41" t="s">
        <v>679</v>
      </c>
      <c r="C74" s="41" t="s">
        <v>584</v>
      </c>
      <c r="D74" s="41" t="s">
        <v>699</v>
      </c>
      <c r="E74" s="135" t="s">
        <v>700</v>
      </c>
      <c r="F74" s="41"/>
      <c r="G74" s="41"/>
      <c r="H74" s="43">
        <v>515.38</v>
      </c>
      <c r="I74" s="44" t="s">
        <v>46</v>
      </c>
      <c r="J74" s="44">
        <v>43294</v>
      </c>
      <c r="K74" s="44">
        <v>43294</v>
      </c>
      <c r="L74" s="45" t="s">
        <v>610</v>
      </c>
      <c r="M74" s="44">
        <v>43343</v>
      </c>
      <c r="N74" s="44"/>
      <c r="O74" s="44" t="s">
        <v>696</v>
      </c>
      <c r="P74" s="44"/>
      <c r="Q74" s="44"/>
      <c r="R74" s="135"/>
    </row>
    <row r="75" spans="1:18" s="53" customFormat="1" ht="24" customHeight="1" x14ac:dyDescent="0.25">
      <c r="A75" s="42" t="s">
        <v>631</v>
      </c>
      <c r="B75" s="41" t="s">
        <v>698</v>
      </c>
      <c r="C75" s="41" t="s">
        <v>584</v>
      </c>
      <c r="D75" s="41" t="s">
        <v>310</v>
      </c>
      <c r="E75" s="135"/>
      <c r="F75" s="41"/>
      <c r="G75" s="41" t="s">
        <v>54</v>
      </c>
      <c r="H75" s="43">
        <v>444.85</v>
      </c>
      <c r="I75" s="44" t="s">
        <v>46</v>
      </c>
      <c r="J75" s="44">
        <v>43304</v>
      </c>
      <c r="K75" s="44">
        <v>43304</v>
      </c>
      <c r="L75" s="45" t="s">
        <v>55</v>
      </c>
      <c r="M75" s="44">
        <v>43343</v>
      </c>
      <c r="N75" s="44"/>
      <c r="O75" s="44" t="s">
        <v>697</v>
      </c>
      <c r="P75" s="44"/>
      <c r="Q75" s="44"/>
      <c r="R75" s="135"/>
    </row>
    <row r="76" spans="1:18" s="53" customFormat="1" ht="24" customHeight="1" x14ac:dyDescent="0.25">
      <c r="A76" s="42" t="s">
        <v>632</v>
      </c>
      <c r="B76" s="41"/>
      <c r="C76" s="41"/>
      <c r="D76" s="41"/>
      <c r="E76" s="135"/>
      <c r="F76" s="41"/>
      <c r="G76" s="41"/>
      <c r="H76" s="43"/>
      <c r="I76" s="44"/>
      <c r="J76" s="44"/>
      <c r="K76" s="44"/>
      <c r="L76" s="45"/>
      <c r="M76" s="44"/>
      <c r="N76" s="44"/>
      <c r="O76" s="44"/>
      <c r="P76" s="44"/>
      <c r="Q76" s="44"/>
      <c r="R76" s="135"/>
    </row>
    <row r="77" spans="1:18" s="53" customFormat="1" ht="24" customHeight="1" x14ac:dyDescent="0.25">
      <c r="A77" s="42" t="s">
        <v>633</v>
      </c>
      <c r="B77" s="41"/>
      <c r="C77" s="41"/>
      <c r="D77" s="41"/>
      <c r="E77" s="135"/>
      <c r="F77" s="41"/>
      <c r="G77" s="41"/>
      <c r="H77" s="43"/>
      <c r="I77" s="44"/>
      <c r="J77" s="44"/>
      <c r="K77" s="44"/>
      <c r="L77" s="45"/>
      <c r="M77" s="44"/>
      <c r="N77" s="44"/>
      <c r="O77" s="44"/>
      <c r="P77" s="44"/>
      <c r="Q77" s="44"/>
      <c r="R77" s="135"/>
    </row>
    <row r="78" spans="1:18" s="53" customFormat="1" ht="24" customHeight="1" x14ac:dyDescent="0.25">
      <c r="A78" s="42" t="s">
        <v>634</v>
      </c>
      <c r="B78" s="41"/>
      <c r="C78" s="41"/>
      <c r="D78" s="41"/>
      <c r="E78" s="135"/>
      <c r="F78" s="41"/>
      <c r="G78" s="41"/>
      <c r="H78" s="43"/>
      <c r="I78" s="44"/>
      <c r="J78" s="44"/>
      <c r="K78" s="44"/>
      <c r="L78" s="45"/>
      <c r="M78" s="44"/>
      <c r="N78" s="44"/>
      <c r="O78" s="44"/>
      <c r="P78" s="44"/>
      <c r="Q78" s="44"/>
      <c r="R78" s="135"/>
    </row>
    <row r="79" spans="1:18" s="53" customFormat="1" ht="24" customHeight="1" x14ac:dyDescent="0.25">
      <c r="A79" s="42" t="s">
        <v>635</v>
      </c>
      <c r="B79" s="41"/>
      <c r="C79" s="41"/>
      <c r="D79" s="41"/>
      <c r="E79" s="135"/>
      <c r="F79" s="41"/>
      <c r="G79" s="41"/>
      <c r="H79" s="43"/>
      <c r="I79" s="44"/>
      <c r="J79" s="44"/>
      <c r="K79" s="44"/>
      <c r="L79" s="45"/>
      <c r="M79" s="44"/>
      <c r="N79" s="44"/>
      <c r="O79" s="44"/>
      <c r="P79" s="44"/>
      <c r="Q79" s="44"/>
      <c r="R79" s="135"/>
    </row>
    <row r="80" spans="1:18" s="53" customFormat="1" ht="24" customHeight="1" x14ac:dyDescent="0.25">
      <c r="A80" s="42" t="s">
        <v>636</v>
      </c>
      <c r="B80" s="41"/>
      <c r="C80" s="41"/>
      <c r="D80" s="41"/>
      <c r="E80" s="135"/>
      <c r="F80" s="41"/>
      <c r="G80" s="41"/>
      <c r="H80" s="43"/>
      <c r="I80" s="44"/>
      <c r="J80" s="44"/>
      <c r="K80" s="44"/>
      <c r="L80" s="45"/>
      <c r="M80" s="44"/>
      <c r="N80" s="44"/>
      <c r="O80" s="44"/>
      <c r="P80" s="44"/>
      <c r="Q80" s="44"/>
      <c r="R80" s="135"/>
    </row>
    <row r="81" spans="1:18" s="53" customFormat="1" ht="24" customHeight="1" x14ac:dyDescent="0.25">
      <c r="A81" s="42" t="s">
        <v>637</v>
      </c>
      <c r="B81" s="41"/>
      <c r="C81" s="41"/>
      <c r="D81" s="41"/>
      <c r="E81" s="135"/>
      <c r="F81" s="41"/>
      <c r="G81" s="41"/>
      <c r="H81" s="43"/>
      <c r="I81" s="44"/>
      <c r="J81" s="44"/>
      <c r="K81" s="44"/>
      <c r="L81" s="45"/>
      <c r="M81" s="44"/>
      <c r="N81" s="44"/>
      <c r="O81" s="44"/>
      <c r="P81" s="44"/>
      <c r="Q81" s="44"/>
      <c r="R81" s="135"/>
    </row>
    <row r="82" spans="1:18" s="53" customFormat="1" ht="24" customHeight="1" x14ac:dyDescent="0.25">
      <c r="A82" s="42" t="s">
        <v>638</v>
      </c>
      <c r="B82" s="41"/>
      <c r="C82" s="41"/>
      <c r="D82" s="41"/>
      <c r="E82" s="135"/>
      <c r="F82" s="41"/>
      <c r="G82" s="41"/>
      <c r="H82" s="43"/>
      <c r="I82" s="44"/>
      <c r="J82" s="44"/>
      <c r="K82" s="44"/>
      <c r="L82" s="45"/>
      <c r="M82" s="44"/>
      <c r="N82" s="44"/>
      <c r="O82" s="44"/>
      <c r="P82" s="44"/>
      <c r="Q82" s="44"/>
      <c r="R82" s="135"/>
    </row>
    <row r="83" spans="1:18" s="53" customFormat="1" ht="24" customHeight="1" x14ac:dyDescent="0.25">
      <c r="A83" s="42" t="s">
        <v>639</v>
      </c>
      <c r="B83" s="41"/>
      <c r="C83" s="41"/>
      <c r="D83" s="41"/>
      <c r="E83" s="135"/>
      <c r="F83" s="41"/>
      <c r="G83" s="41"/>
      <c r="H83" s="43"/>
      <c r="I83" s="44"/>
      <c r="J83" s="44"/>
      <c r="K83" s="44"/>
      <c r="L83" s="45"/>
      <c r="M83" s="44"/>
      <c r="N83" s="44"/>
      <c r="O83" s="44"/>
      <c r="P83" s="44"/>
      <c r="Q83" s="44"/>
      <c r="R83" s="135"/>
    </row>
    <row r="84" spans="1:18" s="53" customFormat="1" ht="24" customHeight="1" x14ac:dyDescent="0.25">
      <c r="A84" s="42" t="s">
        <v>640</v>
      </c>
      <c r="B84" s="41"/>
      <c r="C84" s="41"/>
      <c r="D84" s="41"/>
      <c r="E84" s="135"/>
      <c r="F84" s="41"/>
      <c r="G84" s="41"/>
      <c r="H84" s="43"/>
      <c r="I84" s="44"/>
      <c r="J84" s="44"/>
      <c r="K84" s="44"/>
      <c r="L84" s="45"/>
      <c r="M84" s="44"/>
      <c r="N84" s="44"/>
      <c r="O84" s="44"/>
      <c r="P84" s="44"/>
      <c r="Q84" s="44"/>
      <c r="R84" s="135"/>
    </row>
    <row r="85" spans="1:18" s="53" customFormat="1" ht="24" customHeight="1" x14ac:dyDescent="0.25">
      <c r="A85" s="42" t="s">
        <v>641</v>
      </c>
      <c r="B85" s="41"/>
      <c r="C85" s="41"/>
      <c r="D85" s="41"/>
      <c r="E85" s="135"/>
      <c r="F85" s="41"/>
      <c r="G85" s="41"/>
      <c r="H85" s="43"/>
      <c r="I85" s="44"/>
      <c r="J85" s="44"/>
      <c r="K85" s="44"/>
      <c r="L85" s="45"/>
      <c r="M85" s="44"/>
      <c r="N85" s="44"/>
      <c r="O85" s="44"/>
      <c r="P85" s="44"/>
      <c r="Q85" s="44"/>
      <c r="R85" s="135"/>
    </row>
    <row r="86" spans="1:18" s="53" customFormat="1" ht="24" customHeight="1" x14ac:dyDescent="0.25">
      <c r="A86" s="42" t="s">
        <v>642</v>
      </c>
      <c r="B86" s="41"/>
      <c r="C86" s="41"/>
      <c r="D86" s="41"/>
      <c r="E86" s="135"/>
      <c r="F86" s="41"/>
      <c r="G86" s="41"/>
      <c r="H86" s="43"/>
      <c r="I86" s="44"/>
      <c r="J86" s="44"/>
      <c r="K86" s="44"/>
      <c r="L86" s="45"/>
      <c r="M86" s="44"/>
      <c r="N86" s="44"/>
      <c r="O86" s="44"/>
      <c r="P86" s="44"/>
      <c r="Q86" s="44"/>
      <c r="R86" s="135"/>
    </row>
    <row r="87" spans="1:18" s="53" customFormat="1" ht="24" customHeight="1" x14ac:dyDescent="0.25">
      <c r="A87" s="42" t="s">
        <v>643</v>
      </c>
      <c r="B87" s="41"/>
      <c r="C87" s="41"/>
      <c r="D87" s="41"/>
      <c r="E87" s="135"/>
      <c r="F87" s="41"/>
      <c r="G87" s="41"/>
      <c r="H87" s="43"/>
      <c r="I87" s="44"/>
      <c r="J87" s="44"/>
      <c r="K87" s="44"/>
      <c r="L87" s="45"/>
      <c r="M87" s="44"/>
      <c r="N87" s="44"/>
      <c r="O87" s="44"/>
      <c r="P87" s="44"/>
      <c r="Q87" s="44"/>
      <c r="R87" s="135"/>
    </row>
    <row r="88" spans="1:18" s="53" customFormat="1" ht="24" customHeight="1" x14ac:dyDescent="0.25">
      <c r="A88" s="42" t="s">
        <v>644</v>
      </c>
      <c r="B88" s="41"/>
      <c r="C88" s="41"/>
      <c r="D88" s="41"/>
      <c r="E88" s="135"/>
      <c r="F88" s="41"/>
      <c r="G88" s="41"/>
      <c r="H88" s="43"/>
      <c r="I88" s="44"/>
      <c r="J88" s="44"/>
      <c r="K88" s="44"/>
      <c r="L88" s="45"/>
      <c r="M88" s="44"/>
      <c r="N88" s="44"/>
      <c r="O88" s="44"/>
      <c r="P88" s="44"/>
      <c r="Q88" s="44"/>
      <c r="R88" s="135"/>
    </row>
    <row r="89" spans="1:18" s="53" customFormat="1" ht="24" customHeight="1" x14ac:dyDescent="0.25">
      <c r="A89" s="42" t="s">
        <v>645</v>
      </c>
      <c r="B89" s="41"/>
      <c r="C89" s="41"/>
      <c r="D89" s="41"/>
      <c r="E89" s="135"/>
      <c r="F89" s="41"/>
      <c r="G89" s="41"/>
      <c r="H89" s="43"/>
      <c r="I89" s="44"/>
      <c r="J89" s="44"/>
      <c r="K89" s="44"/>
      <c r="L89" s="45"/>
      <c r="M89" s="44"/>
      <c r="N89" s="44"/>
      <c r="O89" s="44"/>
      <c r="P89" s="44"/>
      <c r="Q89" s="44"/>
      <c r="R89" s="135"/>
    </row>
    <row r="90" spans="1:18" s="53" customFormat="1" ht="24" customHeight="1" x14ac:dyDescent="0.25">
      <c r="A90" s="42" t="s">
        <v>646</v>
      </c>
      <c r="B90" s="41"/>
      <c r="C90" s="41"/>
      <c r="D90" s="41"/>
      <c r="E90" s="135"/>
      <c r="F90" s="41"/>
      <c r="G90" s="41"/>
      <c r="H90" s="43"/>
      <c r="I90" s="44"/>
      <c r="J90" s="44"/>
      <c r="K90" s="44"/>
      <c r="L90" s="45"/>
      <c r="M90" s="44"/>
      <c r="N90" s="44"/>
      <c r="O90" s="44"/>
      <c r="P90" s="44"/>
      <c r="Q90" s="44"/>
      <c r="R90" s="135"/>
    </row>
    <row r="91" spans="1:18" s="53" customFormat="1" ht="24" customHeight="1" x14ac:dyDescent="0.25">
      <c r="A91" s="42" t="s">
        <v>647</v>
      </c>
      <c r="B91" s="41"/>
      <c r="C91" s="41"/>
      <c r="D91" s="41"/>
      <c r="E91" s="135"/>
      <c r="F91" s="41"/>
      <c r="G91" s="41"/>
      <c r="H91" s="43"/>
      <c r="I91" s="44"/>
      <c r="J91" s="44"/>
      <c r="K91" s="44"/>
      <c r="L91" s="45"/>
      <c r="M91" s="44"/>
      <c r="N91" s="44"/>
      <c r="O91" s="44"/>
      <c r="P91" s="44"/>
      <c r="Q91" s="44"/>
      <c r="R91" s="135"/>
    </row>
    <row r="92" spans="1:18" s="53" customFormat="1" ht="24" customHeight="1" x14ac:dyDescent="0.25">
      <c r="A92" s="42" t="s">
        <v>648</v>
      </c>
      <c r="B92" s="41"/>
      <c r="C92" s="41"/>
      <c r="D92" s="41"/>
      <c r="E92" s="135"/>
      <c r="F92" s="41"/>
      <c r="G92" s="41"/>
      <c r="H92" s="43"/>
      <c r="I92" s="44"/>
      <c r="J92" s="44"/>
      <c r="K92" s="44"/>
      <c r="L92" s="45"/>
      <c r="M92" s="44"/>
      <c r="N92" s="44"/>
      <c r="O92" s="44"/>
      <c r="P92" s="44"/>
      <c r="Q92" s="44"/>
      <c r="R92" s="135"/>
    </row>
    <row r="93" spans="1:18" s="53" customFormat="1" ht="24" customHeight="1" x14ac:dyDescent="0.25">
      <c r="A93" s="42" t="s">
        <v>649</v>
      </c>
      <c r="B93" s="41"/>
      <c r="C93" s="41"/>
      <c r="D93" s="41"/>
      <c r="E93" s="135"/>
      <c r="F93" s="41"/>
      <c r="G93" s="41"/>
      <c r="H93" s="43"/>
      <c r="I93" s="44"/>
      <c r="J93" s="44"/>
      <c r="K93" s="44"/>
      <c r="L93" s="45"/>
      <c r="M93" s="44"/>
      <c r="N93" s="44"/>
      <c r="O93" s="44"/>
      <c r="P93" s="44"/>
      <c r="Q93" s="44"/>
      <c r="R93" s="135"/>
    </row>
    <row r="94" spans="1:18" s="53" customFormat="1" ht="24" customHeight="1" x14ac:dyDescent="0.25">
      <c r="A94" s="42" t="s">
        <v>650</v>
      </c>
      <c r="B94" s="41"/>
      <c r="C94" s="41"/>
      <c r="D94" s="41"/>
      <c r="E94" s="135"/>
      <c r="F94" s="41"/>
      <c r="G94" s="41"/>
      <c r="H94" s="43"/>
      <c r="I94" s="44"/>
      <c r="J94" s="44"/>
      <c r="K94" s="44"/>
      <c r="L94" s="45"/>
      <c r="M94" s="44"/>
      <c r="N94" s="44"/>
      <c r="O94" s="44"/>
      <c r="P94" s="44"/>
      <c r="Q94" s="44"/>
      <c r="R94" s="135"/>
    </row>
    <row r="95" spans="1:18" s="53" customFormat="1" ht="24" customHeight="1" x14ac:dyDescent="0.25">
      <c r="A95" s="42" t="s">
        <v>651</v>
      </c>
      <c r="B95" s="41"/>
      <c r="C95" s="41"/>
      <c r="D95" s="41"/>
      <c r="E95" s="135"/>
      <c r="F95" s="41"/>
      <c r="G95" s="41"/>
      <c r="H95" s="43"/>
      <c r="I95" s="44"/>
      <c r="J95" s="44"/>
      <c r="K95" s="44"/>
      <c r="L95" s="45"/>
      <c r="M95" s="44"/>
      <c r="N95" s="44"/>
      <c r="O95" s="44"/>
      <c r="P95" s="44"/>
      <c r="Q95" s="44"/>
      <c r="R95" s="135"/>
    </row>
    <row r="96" spans="1:18" s="53" customFormat="1" ht="24" customHeight="1" x14ac:dyDescent="0.25">
      <c r="A96" s="42" t="s">
        <v>652</v>
      </c>
      <c r="B96" s="41"/>
      <c r="C96" s="41"/>
      <c r="D96" s="41"/>
      <c r="E96" s="135"/>
      <c r="F96" s="41"/>
      <c r="G96" s="41"/>
      <c r="H96" s="43"/>
      <c r="I96" s="44"/>
      <c r="J96" s="44"/>
      <c r="K96" s="44"/>
      <c r="L96" s="45"/>
      <c r="M96" s="44"/>
      <c r="N96" s="44"/>
      <c r="O96" s="44"/>
      <c r="P96" s="44"/>
      <c r="Q96" s="44"/>
      <c r="R96" s="135"/>
    </row>
    <row r="97" spans="1:18" s="53" customFormat="1" ht="24" customHeight="1" x14ac:dyDescent="0.25">
      <c r="A97" s="42" t="s">
        <v>653</v>
      </c>
      <c r="B97" s="41"/>
      <c r="C97" s="41"/>
      <c r="D97" s="41"/>
      <c r="E97" s="135"/>
      <c r="F97" s="41"/>
      <c r="G97" s="41"/>
      <c r="H97" s="43"/>
      <c r="I97" s="44"/>
      <c r="J97" s="44"/>
      <c r="K97" s="44"/>
      <c r="L97" s="45"/>
      <c r="M97" s="44"/>
      <c r="N97" s="44"/>
      <c r="O97" s="44"/>
      <c r="P97" s="44"/>
      <c r="Q97" s="44"/>
      <c r="R97" s="135"/>
    </row>
    <row r="98" spans="1:18" s="53" customFormat="1" ht="24" customHeight="1" x14ac:dyDescent="0.25">
      <c r="A98" s="42" t="s">
        <v>654</v>
      </c>
      <c r="B98" s="41"/>
      <c r="C98" s="41"/>
      <c r="D98" s="41"/>
      <c r="E98" s="135"/>
      <c r="F98" s="41"/>
      <c r="G98" s="41"/>
      <c r="H98" s="43"/>
      <c r="I98" s="44"/>
      <c r="J98" s="44"/>
      <c r="K98" s="44"/>
      <c r="L98" s="45"/>
      <c r="M98" s="44"/>
      <c r="N98" s="44"/>
      <c r="O98" s="44"/>
      <c r="P98" s="44"/>
      <c r="Q98" s="44"/>
      <c r="R98" s="135"/>
    </row>
    <row r="99" spans="1:18" s="53" customFormat="1" ht="24" customHeight="1" x14ac:dyDescent="0.25">
      <c r="A99" s="42" t="s">
        <v>655</v>
      </c>
      <c r="B99" s="41"/>
      <c r="C99" s="41"/>
      <c r="D99" s="41"/>
      <c r="E99" s="135"/>
      <c r="F99" s="41"/>
      <c r="G99" s="41"/>
      <c r="H99" s="43"/>
      <c r="I99" s="44"/>
      <c r="J99" s="44"/>
      <c r="K99" s="44"/>
      <c r="L99" s="45"/>
      <c r="M99" s="44"/>
      <c r="N99" s="44"/>
      <c r="O99" s="44"/>
      <c r="P99" s="44"/>
      <c r="Q99" s="44"/>
      <c r="R99" s="135"/>
    </row>
    <row r="100" spans="1:18" s="53" customFormat="1" ht="24" customHeight="1" x14ac:dyDescent="0.25">
      <c r="A100" s="42" t="s">
        <v>656</v>
      </c>
      <c r="B100" s="41"/>
      <c r="C100" s="41"/>
      <c r="D100" s="41"/>
      <c r="E100" s="135"/>
      <c r="F100" s="41"/>
      <c r="G100" s="41"/>
      <c r="H100" s="43"/>
      <c r="I100" s="44"/>
      <c r="J100" s="44"/>
      <c r="K100" s="44"/>
      <c r="L100" s="45"/>
      <c r="M100" s="44"/>
      <c r="N100" s="44"/>
      <c r="O100" s="44"/>
      <c r="P100" s="44"/>
      <c r="Q100" s="44"/>
      <c r="R100" s="135"/>
    </row>
    <row r="101" spans="1:18" s="53" customFormat="1" ht="24" customHeight="1" x14ac:dyDescent="0.25">
      <c r="A101" s="42" t="s">
        <v>657</v>
      </c>
      <c r="B101" s="41"/>
      <c r="C101" s="41"/>
      <c r="D101" s="41"/>
      <c r="E101" s="135"/>
      <c r="F101" s="41"/>
      <c r="G101" s="41"/>
      <c r="H101" s="43"/>
      <c r="I101" s="44"/>
      <c r="J101" s="44"/>
      <c r="K101" s="44"/>
      <c r="L101" s="45"/>
      <c r="M101" s="44"/>
      <c r="N101" s="44"/>
      <c r="O101" s="44"/>
      <c r="P101" s="44"/>
      <c r="Q101" s="44"/>
      <c r="R101" s="135"/>
    </row>
    <row r="102" spans="1:18" s="53" customFormat="1" ht="24" customHeight="1" x14ac:dyDescent="0.25">
      <c r="A102" s="42" t="s">
        <v>658</v>
      </c>
      <c r="B102" s="41"/>
      <c r="C102" s="41"/>
      <c r="D102" s="41"/>
      <c r="E102" s="135"/>
      <c r="F102" s="41"/>
      <c r="G102" s="41"/>
      <c r="H102" s="43"/>
      <c r="I102" s="44"/>
      <c r="J102" s="44"/>
      <c r="K102" s="44"/>
      <c r="L102" s="45"/>
      <c r="M102" s="44"/>
      <c r="N102" s="44"/>
      <c r="O102" s="44"/>
      <c r="P102" s="44"/>
      <c r="Q102" s="44"/>
      <c r="R102" s="135"/>
    </row>
    <row r="103" spans="1:18" s="53" customFormat="1" ht="24" customHeight="1" x14ac:dyDescent="0.25">
      <c r="A103" s="42" t="s">
        <v>659</v>
      </c>
      <c r="B103" s="41"/>
      <c r="C103" s="41"/>
      <c r="D103" s="41"/>
      <c r="E103" s="135"/>
      <c r="F103" s="41"/>
      <c r="G103" s="41"/>
      <c r="H103" s="43"/>
      <c r="I103" s="44"/>
      <c r="J103" s="44"/>
      <c r="K103" s="44"/>
      <c r="L103" s="45"/>
      <c r="M103" s="44"/>
      <c r="N103" s="44"/>
      <c r="O103" s="44"/>
      <c r="P103" s="44"/>
      <c r="Q103" s="44"/>
      <c r="R103" s="135"/>
    </row>
    <row r="104" spans="1:18" s="53" customFormat="1" ht="24" customHeight="1" x14ac:dyDescent="0.25">
      <c r="A104" s="42" t="s">
        <v>660</v>
      </c>
      <c r="B104" s="41"/>
      <c r="C104" s="41"/>
      <c r="D104" s="41"/>
      <c r="E104" s="135"/>
      <c r="F104" s="41"/>
      <c r="G104" s="41"/>
      <c r="H104" s="43"/>
      <c r="I104" s="44"/>
      <c r="J104" s="44"/>
      <c r="K104" s="44"/>
      <c r="L104" s="45"/>
      <c r="M104" s="44"/>
      <c r="N104" s="44"/>
      <c r="O104" s="44"/>
      <c r="P104" s="44"/>
      <c r="Q104" s="44"/>
      <c r="R104" s="135"/>
    </row>
    <row r="105" spans="1:18" s="53" customFormat="1" ht="24" customHeight="1" x14ac:dyDescent="0.25">
      <c r="A105" s="42" t="s">
        <v>661</v>
      </c>
      <c r="B105" s="41"/>
      <c r="C105" s="41"/>
      <c r="D105" s="41"/>
      <c r="E105" s="135"/>
      <c r="F105" s="41"/>
      <c r="G105" s="41"/>
      <c r="H105" s="43"/>
      <c r="I105" s="44"/>
      <c r="J105" s="44"/>
      <c r="K105" s="44"/>
      <c r="L105" s="45"/>
      <c r="M105" s="44"/>
      <c r="N105" s="44"/>
      <c r="O105" s="44"/>
      <c r="P105" s="44"/>
      <c r="Q105" s="44"/>
      <c r="R105" s="135"/>
    </row>
    <row r="106" spans="1:18" s="53" customFormat="1" ht="24" customHeight="1" x14ac:dyDescent="0.25">
      <c r="A106" s="42" t="s">
        <v>662</v>
      </c>
      <c r="B106" s="41"/>
      <c r="C106" s="41"/>
      <c r="D106" s="41"/>
      <c r="E106" s="135"/>
      <c r="F106" s="41"/>
      <c r="G106" s="41"/>
      <c r="H106" s="43"/>
      <c r="I106" s="44"/>
      <c r="J106" s="44"/>
      <c r="K106" s="44"/>
      <c r="L106" s="45"/>
      <c r="M106" s="44"/>
      <c r="N106" s="44"/>
      <c r="O106" s="44"/>
      <c r="P106" s="44"/>
      <c r="Q106" s="44"/>
      <c r="R106" s="135"/>
    </row>
    <row r="107" spans="1:18" s="53" customFormat="1" ht="24" customHeight="1" x14ac:dyDescent="0.25">
      <c r="A107" s="42" t="s">
        <v>663</v>
      </c>
      <c r="B107" s="41"/>
      <c r="C107" s="41"/>
      <c r="D107" s="41"/>
      <c r="E107" s="135"/>
      <c r="F107" s="41"/>
      <c r="G107" s="41"/>
      <c r="H107" s="43"/>
      <c r="I107" s="44"/>
      <c r="J107" s="44"/>
      <c r="K107" s="44"/>
      <c r="L107" s="45"/>
      <c r="M107" s="44"/>
      <c r="N107" s="44"/>
      <c r="O107" s="44"/>
      <c r="P107" s="44"/>
      <c r="Q107" s="44"/>
      <c r="R107" s="135"/>
    </row>
    <row r="108" spans="1:18" s="53" customFormat="1" ht="24" customHeight="1" x14ac:dyDescent="0.25">
      <c r="A108" s="42" t="s">
        <v>664</v>
      </c>
      <c r="B108" s="41"/>
      <c r="C108" s="41"/>
      <c r="D108" s="41"/>
      <c r="E108" s="135"/>
      <c r="F108" s="41"/>
      <c r="G108" s="41"/>
      <c r="H108" s="43"/>
      <c r="I108" s="44"/>
      <c r="J108" s="44"/>
      <c r="K108" s="44"/>
      <c r="L108" s="45"/>
      <c r="M108" s="44"/>
      <c r="N108" s="44"/>
      <c r="O108" s="44"/>
      <c r="P108" s="44"/>
      <c r="Q108" s="44"/>
      <c r="R108" s="135"/>
    </row>
    <row r="109" spans="1:18" s="53" customFormat="1" ht="24" customHeight="1" x14ac:dyDescent="0.25">
      <c r="A109" s="42" t="s">
        <v>665</v>
      </c>
      <c r="B109" s="41"/>
      <c r="C109" s="41"/>
      <c r="D109" s="41"/>
      <c r="E109" s="135"/>
      <c r="F109" s="41"/>
      <c r="G109" s="41"/>
      <c r="H109" s="43"/>
      <c r="I109" s="44"/>
      <c r="J109" s="44"/>
      <c r="K109" s="44"/>
      <c r="L109" s="45"/>
      <c r="M109" s="44"/>
      <c r="N109" s="44"/>
      <c r="O109" s="44"/>
      <c r="P109" s="44"/>
      <c r="Q109" s="44"/>
      <c r="R109" s="135"/>
    </row>
    <row r="110" spans="1:18" s="53" customFormat="1" ht="24" customHeight="1" x14ac:dyDescent="0.25">
      <c r="A110" s="42" t="s">
        <v>666</v>
      </c>
      <c r="B110" s="41"/>
      <c r="C110" s="41"/>
      <c r="D110" s="41"/>
      <c r="E110" s="135"/>
      <c r="F110" s="41"/>
      <c r="G110" s="41"/>
      <c r="H110" s="43"/>
      <c r="I110" s="44"/>
      <c r="J110" s="44"/>
      <c r="K110" s="44"/>
      <c r="L110" s="45"/>
      <c r="M110" s="44"/>
      <c r="N110" s="44"/>
      <c r="O110" s="44"/>
      <c r="P110" s="44"/>
      <c r="Q110" s="44"/>
      <c r="R110" s="135"/>
    </row>
    <row r="111" spans="1:18" s="53" customFormat="1" ht="24" customHeight="1" x14ac:dyDescent="0.25">
      <c r="A111" s="42" t="s">
        <v>667</v>
      </c>
      <c r="B111" s="41"/>
      <c r="C111" s="41"/>
      <c r="D111" s="41"/>
      <c r="E111" s="135"/>
      <c r="F111" s="41"/>
      <c r="G111" s="41"/>
      <c r="H111" s="43"/>
      <c r="I111" s="44"/>
      <c r="J111" s="44"/>
      <c r="K111" s="44"/>
      <c r="L111" s="45"/>
      <c r="M111" s="44"/>
      <c r="N111" s="44"/>
      <c r="O111" s="44"/>
      <c r="P111" s="44"/>
      <c r="Q111" s="44"/>
      <c r="R111" s="135"/>
    </row>
    <row r="112" spans="1:18" s="53" customFormat="1" ht="24" customHeight="1" x14ac:dyDescent="0.25">
      <c r="A112" s="42" t="s">
        <v>668</v>
      </c>
      <c r="B112" s="41"/>
      <c r="C112" s="41"/>
      <c r="D112" s="41"/>
      <c r="E112" s="135"/>
      <c r="F112" s="41"/>
      <c r="G112" s="41"/>
      <c r="H112" s="43"/>
      <c r="I112" s="44"/>
      <c r="J112" s="44"/>
      <c r="K112" s="44"/>
      <c r="L112" s="45"/>
      <c r="M112" s="44"/>
      <c r="N112" s="44"/>
      <c r="O112" s="44"/>
      <c r="P112" s="44"/>
      <c r="Q112" s="44"/>
      <c r="R112" s="135"/>
    </row>
  </sheetData>
  <autoFilter ref="A12:R112"/>
  <mergeCells count="14">
    <mergeCell ref="A1:R1"/>
    <mergeCell ref="I10:Q10"/>
    <mergeCell ref="L11:Q11"/>
    <mergeCell ref="R10:R12"/>
    <mergeCell ref="E11:G11"/>
    <mergeCell ref="I11:I12"/>
    <mergeCell ref="K11:K12"/>
    <mergeCell ref="A10:C10"/>
    <mergeCell ref="D10:G10"/>
    <mergeCell ref="H10:H12"/>
    <mergeCell ref="A11:A12"/>
    <mergeCell ref="B11:B12"/>
    <mergeCell ref="C11:C12"/>
    <mergeCell ref="D11:D12"/>
  </mergeCells>
  <printOptions horizontalCentered="1"/>
  <pageMargins left="0" right="0" top="0" bottom="0" header="0" footer="0"/>
  <pageSetup paperSize="9" scale="44" fitToHeight="0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0"/>
  <sheetViews>
    <sheetView zoomScale="80" zoomScaleNormal="80" workbookViewId="0">
      <pane ySplit="7" topLeftCell="A8" activePane="bottomLeft" state="frozen"/>
      <selection pane="bottomLeft" activeCell="M1" sqref="M1"/>
    </sheetView>
  </sheetViews>
  <sheetFormatPr baseColWidth="10" defaultColWidth="11.42578125" defaultRowHeight="12" x14ac:dyDescent="0.25"/>
  <cols>
    <col min="1" max="1" width="6.5703125" style="12" bestFit="1" customWidth="1"/>
    <col min="2" max="2" width="40.5703125" style="12" bestFit="1" customWidth="1"/>
    <col min="3" max="3" width="18.85546875" style="12" bestFit="1" customWidth="1"/>
    <col min="4" max="4" width="37.42578125" style="12" bestFit="1" customWidth="1"/>
    <col min="5" max="5" width="19.5703125" style="12" bestFit="1" customWidth="1"/>
    <col min="6" max="6" width="18.85546875" style="12" customWidth="1"/>
    <col min="7" max="7" width="11.28515625" style="15" bestFit="1" customWidth="1"/>
    <col min="8" max="8" width="11.140625" style="14" bestFit="1" customWidth="1"/>
    <col min="9" max="9" width="27.5703125" style="13" bestFit="1" customWidth="1"/>
    <col min="10" max="10" width="30.28515625" style="13" bestFit="1" customWidth="1"/>
    <col min="11" max="11" width="25.85546875" style="62" bestFit="1" customWidth="1"/>
    <col min="12" max="12" width="11.42578125" style="13" bestFit="1" customWidth="1"/>
    <col min="13" max="13" width="63" style="13" bestFit="1" customWidth="1"/>
    <col min="14" max="16384" width="11.42578125" style="12"/>
  </cols>
  <sheetData>
    <row r="1" spans="1:13" ht="59.25" x14ac:dyDescent="0.25">
      <c r="A1" s="254" t="s">
        <v>611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82">
        <f>SUM(G8:G98)</f>
        <v>9108.58</v>
      </c>
    </row>
    <row r="5" spans="1:13" ht="15" customHeight="1" x14ac:dyDescent="0.25">
      <c r="A5" s="255" t="s">
        <v>20</v>
      </c>
      <c r="B5" s="255"/>
      <c r="C5" s="255"/>
      <c r="D5" s="261" t="s">
        <v>28</v>
      </c>
      <c r="E5" s="262"/>
      <c r="F5" s="263"/>
      <c r="G5" s="256" t="s">
        <v>22</v>
      </c>
      <c r="H5" s="255"/>
      <c r="I5" s="255"/>
      <c r="J5" s="255"/>
      <c r="K5" s="255"/>
      <c r="L5" s="255"/>
      <c r="M5" s="255"/>
    </row>
    <row r="6" spans="1:13" x14ac:dyDescent="0.25">
      <c r="A6" s="258" t="s">
        <v>25</v>
      </c>
      <c r="B6" s="255" t="s">
        <v>26</v>
      </c>
      <c r="C6" s="255" t="s">
        <v>27</v>
      </c>
      <c r="D6" s="264"/>
      <c r="E6" s="265"/>
      <c r="F6" s="266"/>
      <c r="G6" s="257"/>
      <c r="H6" s="31" t="s">
        <v>220</v>
      </c>
      <c r="I6" s="255" t="s">
        <v>32</v>
      </c>
      <c r="J6" s="255"/>
      <c r="K6" s="255"/>
      <c r="L6" s="255"/>
      <c r="M6" s="255"/>
    </row>
    <row r="7" spans="1:13" x14ac:dyDescent="0.25">
      <c r="A7" s="258"/>
      <c r="B7" s="255"/>
      <c r="C7" s="255"/>
      <c r="D7" s="116" t="s">
        <v>221</v>
      </c>
      <c r="E7" s="116" t="s">
        <v>34</v>
      </c>
      <c r="F7" s="116" t="s">
        <v>222</v>
      </c>
      <c r="G7" s="257"/>
      <c r="H7" s="31" t="s">
        <v>223</v>
      </c>
      <c r="I7" s="116" t="s">
        <v>35</v>
      </c>
      <c r="J7" s="117" t="s">
        <v>36</v>
      </c>
      <c r="K7" s="31" t="s">
        <v>224</v>
      </c>
      <c r="L7" s="117" t="s">
        <v>37</v>
      </c>
      <c r="M7" s="117" t="s">
        <v>24</v>
      </c>
    </row>
    <row r="8" spans="1:13" ht="30" hidden="1" customHeight="1" x14ac:dyDescent="0.25">
      <c r="A8" s="160"/>
      <c r="B8" s="86"/>
      <c r="C8" s="86"/>
      <c r="D8" s="86"/>
      <c r="E8" s="86"/>
      <c r="F8" s="86"/>
      <c r="G8" s="163"/>
      <c r="H8" s="87"/>
      <c r="I8" s="161"/>
      <c r="J8" s="87"/>
      <c r="K8" s="162"/>
      <c r="L8" s="87"/>
      <c r="M8" s="160"/>
    </row>
    <row r="9" spans="1:13" ht="30" customHeight="1" x14ac:dyDescent="0.25">
      <c r="A9" s="160"/>
      <c r="B9" s="86"/>
      <c r="C9" s="86"/>
      <c r="D9" s="86"/>
      <c r="E9" s="86"/>
      <c r="F9" s="86"/>
      <c r="G9" s="163"/>
      <c r="H9" s="87"/>
      <c r="I9" s="161"/>
      <c r="J9" s="87"/>
      <c r="K9" s="162"/>
      <c r="L9" s="87"/>
      <c r="M9" s="160"/>
    </row>
    <row r="10" spans="1:13" ht="20.25" hidden="1" x14ac:dyDescent="0.25">
      <c r="A10" s="267" t="s">
        <v>626</v>
      </c>
      <c r="B10" s="267"/>
      <c r="C10" s="164" t="e">
        <f>SUM(#REF!)</f>
        <v>#REF!</v>
      </c>
    </row>
    <row r="11" spans="1:13" ht="30" hidden="1" customHeight="1" x14ac:dyDescent="0.25">
      <c r="A11" s="160"/>
      <c r="B11" s="86"/>
      <c r="C11" s="86"/>
      <c r="D11" s="86"/>
      <c r="E11" s="86"/>
      <c r="F11" s="86"/>
      <c r="G11" s="163"/>
      <c r="H11" s="87"/>
      <c r="I11" s="161"/>
      <c r="J11" s="87"/>
      <c r="K11" s="162"/>
      <c r="L11" s="87"/>
      <c r="M11" s="160"/>
    </row>
    <row r="12" spans="1:13" ht="20.25" hidden="1" x14ac:dyDescent="0.25">
      <c r="A12" s="267" t="s">
        <v>257</v>
      </c>
      <c r="B12" s="267"/>
      <c r="C12" s="164"/>
    </row>
    <row r="13" spans="1:13" s="86" customFormat="1" ht="24" hidden="1" customHeight="1" x14ac:dyDescent="0.25">
      <c r="A13" s="160"/>
      <c r="D13" s="104"/>
      <c r="G13" s="163"/>
      <c r="H13" s="87"/>
      <c r="I13" s="161"/>
      <c r="J13" s="87"/>
      <c r="K13" s="104"/>
      <c r="L13" s="87"/>
      <c r="M13" s="87"/>
    </row>
    <row r="14" spans="1:13" s="86" customFormat="1" ht="30" hidden="1" customHeight="1" x14ac:dyDescent="0.25">
      <c r="A14" s="160"/>
      <c r="G14" s="163"/>
      <c r="H14" s="87"/>
      <c r="I14" s="161"/>
      <c r="J14" s="87"/>
      <c r="K14" s="162"/>
      <c r="L14" s="87"/>
      <c r="M14" s="160"/>
    </row>
    <row r="15" spans="1:13" s="86" customFormat="1" ht="20.25" x14ac:dyDescent="0.25">
      <c r="A15" s="267" t="s">
        <v>239</v>
      </c>
      <c r="B15" s="267"/>
      <c r="C15" s="165">
        <f>SUM(G16:G18)</f>
        <v>1236.9000000000001</v>
      </c>
      <c r="G15" s="163"/>
      <c r="H15" s="87"/>
      <c r="I15" s="161"/>
      <c r="J15" s="161"/>
      <c r="K15" s="166"/>
      <c r="L15" s="161"/>
      <c r="M15" s="161"/>
    </row>
    <row r="16" spans="1:13" ht="24" customHeight="1" x14ac:dyDescent="0.25">
      <c r="A16" s="9" t="s">
        <v>533</v>
      </c>
      <c r="B16" s="10" t="s">
        <v>679</v>
      </c>
      <c r="C16" s="10" t="s">
        <v>584</v>
      </c>
      <c r="D16" s="30" t="s">
        <v>240</v>
      </c>
      <c r="E16" s="10"/>
      <c r="F16" s="10"/>
      <c r="G16" s="11">
        <v>347.2</v>
      </c>
      <c r="H16" s="200">
        <v>43257</v>
      </c>
      <c r="I16" s="199" t="s">
        <v>610</v>
      </c>
      <c r="J16" s="200">
        <v>43312</v>
      </c>
      <c r="K16" s="30"/>
      <c r="L16" s="200" t="s">
        <v>672</v>
      </c>
      <c r="M16" s="200"/>
    </row>
    <row r="17" spans="1:13" ht="24" customHeight="1" x14ac:dyDescent="0.25">
      <c r="A17" s="9" t="s">
        <v>539</v>
      </c>
      <c r="B17" s="10" t="s">
        <v>688</v>
      </c>
      <c r="C17" s="10" t="s">
        <v>187</v>
      </c>
      <c r="D17" s="30" t="s">
        <v>240</v>
      </c>
      <c r="E17" s="10"/>
      <c r="F17" s="10"/>
      <c r="G17" s="11">
        <v>444.85</v>
      </c>
      <c r="H17" s="200">
        <v>43278</v>
      </c>
      <c r="I17" s="199" t="s">
        <v>610</v>
      </c>
      <c r="J17" s="200">
        <v>43343</v>
      </c>
      <c r="K17" s="30"/>
      <c r="L17" s="200" t="s">
        <v>678</v>
      </c>
      <c r="M17" s="200"/>
    </row>
    <row r="18" spans="1:13" ht="24" customHeight="1" x14ac:dyDescent="0.25">
      <c r="A18" s="9" t="s">
        <v>629</v>
      </c>
      <c r="B18" s="10" t="s">
        <v>679</v>
      </c>
      <c r="C18" s="10" t="s">
        <v>584</v>
      </c>
      <c r="D18" s="10" t="s">
        <v>240</v>
      </c>
      <c r="E18" s="10"/>
      <c r="F18" s="11"/>
      <c r="G18" s="11">
        <v>444.85</v>
      </c>
      <c r="H18" s="204">
        <v>43293</v>
      </c>
      <c r="I18" s="204" t="s">
        <v>610</v>
      </c>
      <c r="J18" s="204">
        <v>43343</v>
      </c>
      <c r="K18" s="30"/>
      <c r="L18" s="10" t="s">
        <v>695</v>
      </c>
      <c r="M18" s="204"/>
    </row>
    <row r="19" spans="1:13" s="86" customFormat="1" ht="30" customHeight="1" x14ac:dyDescent="0.25">
      <c r="A19" s="160"/>
      <c r="G19" s="163"/>
      <c r="H19" s="87"/>
      <c r="I19" s="161"/>
      <c r="J19" s="87"/>
      <c r="K19" s="162"/>
      <c r="L19" s="87"/>
      <c r="M19" s="160"/>
    </row>
    <row r="20" spans="1:13" s="86" customFormat="1" ht="20.25" x14ac:dyDescent="0.25">
      <c r="A20" s="267" t="s">
        <v>203</v>
      </c>
      <c r="B20" s="267"/>
      <c r="C20" s="165">
        <f>SUM(G21:G22)</f>
        <v>889.7</v>
      </c>
      <c r="G20" s="163"/>
      <c r="H20" s="87"/>
      <c r="I20" s="161"/>
      <c r="J20" s="161"/>
      <c r="K20" s="166"/>
      <c r="L20" s="161"/>
      <c r="M20" s="161"/>
    </row>
    <row r="21" spans="1:13" ht="24" customHeight="1" x14ac:dyDescent="0.25">
      <c r="A21" s="9" t="s">
        <v>527</v>
      </c>
      <c r="B21" s="10" t="s">
        <v>617</v>
      </c>
      <c r="C21" s="10" t="s">
        <v>52</v>
      </c>
      <c r="D21" s="30" t="s">
        <v>203</v>
      </c>
      <c r="E21" s="10"/>
      <c r="F21" s="10" t="s">
        <v>349</v>
      </c>
      <c r="G21" s="11">
        <v>444.85</v>
      </c>
      <c r="H21" s="200">
        <v>43235</v>
      </c>
      <c r="I21" s="199" t="s">
        <v>55</v>
      </c>
      <c r="J21" s="200">
        <v>43281</v>
      </c>
      <c r="K21" s="30"/>
      <c r="L21" s="200" t="s">
        <v>604</v>
      </c>
      <c r="M21" s="200"/>
    </row>
    <row r="22" spans="1:13" ht="24" customHeight="1" x14ac:dyDescent="0.25">
      <c r="A22" s="9" t="s">
        <v>530</v>
      </c>
      <c r="B22" s="10" t="s">
        <v>622</v>
      </c>
      <c r="C22" s="10" t="s">
        <v>449</v>
      </c>
      <c r="D22" s="30" t="s">
        <v>203</v>
      </c>
      <c r="E22" s="10"/>
      <c r="F22" s="10" t="s">
        <v>349</v>
      </c>
      <c r="G22" s="11">
        <v>444.85</v>
      </c>
      <c r="H22" s="200">
        <v>43246</v>
      </c>
      <c r="I22" s="199" t="s">
        <v>55</v>
      </c>
      <c r="J22" s="200">
        <v>43281</v>
      </c>
      <c r="K22" s="30"/>
      <c r="L22" s="200" t="s">
        <v>623</v>
      </c>
      <c r="M22" s="200"/>
    </row>
    <row r="23" spans="1:13" s="86" customFormat="1" ht="30" customHeight="1" x14ac:dyDescent="0.25">
      <c r="A23" s="160"/>
      <c r="G23" s="163"/>
      <c r="H23" s="87"/>
      <c r="I23" s="161"/>
      <c r="J23" s="87"/>
      <c r="K23" s="162"/>
      <c r="L23" s="87"/>
      <c r="M23" s="160"/>
    </row>
    <row r="24" spans="1:13" s="86" customFormat="1" ht="20.25" hidden="1" x14ac:dyDescent="0.25">
      <c r="A24" s="267" t="s">
        <v>612</v>
      </c>
      <c r="B24" s="267"/>
      <c r="C24" s="165"/>
      <c r="G24" s="163"/>
      <c r="H24" s="87"/>
      <c r="I24" s="161"/>
      <c r="J24" s="161"/>
      <c r="K24" s="166"/>
      <c r="L24" s="161"/>
      <c r="M24" s="161"/>
    </row>
    <row r="25" spans="1:13" s="86" customFormat="1" ht="30" hidden="1" customHeight="1" x14ac:dyDescent="0.25">
      <c r="A25" s="160"/>
      <c r="G25" s="163"/>
      <c r="H25" s="87"/>
      <c r="I25" s="161"/>
      <c r="J25" s="87"/>
      <c r="K25" s="162"/>
      <c r="L25" s="87"/>
      <c r="M25" s="160"/>
    </row>
    <row r="26" spans="1:13" s="86" customFormat="1" ht="20.25" x14ac:dyDescent="0.25">
      <c r="A26" s="267" t="s">
        <v>43</v>
      </c>
      <c r="B26" s="267"/>
      <c r="C26" s="165">
        <f>SUM(G27:G30)</f>
        <v>2213.4</v>
      </c>
      <c r="G26" s="163"/>
      <c r="H26" s="87"/>
      <c r="I26" s="161"/>
      <c r="J26" s="161"/>
      <c r="K26" s="166"/>
      <c r="L26" s="161"/>
      <c r="M26" s="161"/>
    </row>
    <row r="27" spans="1:13" ht="24" customHeight="1" x14ac:dyDescent="0.25">
      <c r="A27" s="9" t="s">
        <v>523</v>
      </c>
      <c r="B27" s="10" t="s">
        <v>600</v>
      </c>
      <c r="C27" s="10" t="s">
        <v>60</v>
      </c>
      <c r="D27" s="30" t="s">
        <v>109</v>
      </c>
      <c r="E27" s="10"/>
      <c r="F27" s="10"/>
      <c r="G27" s="11">
        <v>423.15</v>
      </c>
      <c r="H27" s="200">
        <v>43203</v>
      </c>
      <c r="I27" s="199" t="s">
        <v>226</v>
      </c>
      <c r="J27" s="200" t="s">
        <v>601</v>
      </c>
      <c r="K27" s="30"/>
      <c r="L27" s="200" t="s">
        <v>589</v>
      </c>
      <c r="M27" s="200"/>
    </row>
    <row r="28" spans="1:13" ht="24" customHeight="1" x14ac:dyDescent="0.25">
      <c r="A28" s="9" t="s">
        <v>537</v>
      </c>
      <c r="B28" s="10" t="s">
        <v>302</v>
      </c>
      <c r="C28" s="10" t="s">
        <v>52</v>
      </c>
      <c r="D28" s="30" t="s">
        <v>109</v>
      </c>
      <c r="E28" s="10" t="s">
        <v>383</v>
      </c>
      <c r="F28" s="10"/>
      <c r="G28" s="11">
        <v>509.95</v>
      </c>
      <c r="H28" s="200">
        <v>43259</v>
      </c>
      <c r="I28" s="199" t="s">
        <v>226</v>
      </c>
      <c r="J28" s="200">
        <v>43373</v>
      </c>
      <c r="K28" s="30"/>
      <c r="L28" s="200" t="s">
        <v>676</v>
      </c>
      <c r="M28" s="200" t="s">
        <v>681</v>
      </c>
    </row>
    <row r="29" spans="1:13" ht="24" customHeight="1" x14ac:dyDescent="0.25">
      <c r="A29" s="9" t="s">
        <v>541</v>
      </c>
      <c r="B29" s="10" t="s">
        <v>308</v>
      </c>
      <c r="C29" s="10" t="s">
        <v>99</v>
      </c>
      <c r="D29" s="30" t="s">
        <v>94</v>
      </c>
      <c r="E29" s="10" t="s">
        <v>499</v>
      </c>
      <c r="F29" s="10"/>
      <c r="G29" s="11">
        <v>640.15</v>
      </c>
      <c r="H29" s="200">
        <v>43285</v>
      </c>
      <c r="I29" s="199" t="s">
        <v>226</v>
      </c>
      <c r="J29" s="200">
        <v>43373</v>
      </c>
      <c r="K29" s="30"/>
      <c r="L29" s="200" t="s">
        <v>684</v>
      </c>
      <c r="M29" s="200"/>
    </row>
    <row r="30" spans="1:13" ht="24" customHeight="1" x14ac:dyDescent="0.25">
      <c r="A30" s="9" t="s">
        <v>542</v>
      </c>
      <c r="B30" s="10" t="s">
        <v>693</v>
      </c>
      <c r="C30" s="10" t="s">
        <v>187</v>
      </c>
      <c r="D30" s="10" t="s">
        <v>94</v>
      </c>
      <c r="E30" s="10" t="s">
        <v>692</v>
      </c>
      <c r="F30" s="11"/>
      <c r="G30" s="11">
        <v>640.15</v>
      </c>
      <c r="H30" s="200">
        <v>43287</v>
      </c>
      <c r="I30" s="200" t="s">
        <v>226</v>
      </c>
      <c r="J30" s="200">
        <v>43373</v>
      </c>
      <c r="K30" s="30"/>
      <c r="L30" s="200" t="s">
        <v>685</v>
      </c>
      <c r="M30" s="200"/>
    </row>
    <row r="31" spans="1:13" ht="30" customHeight="1" x14ac:dyDescent="0.25">
      <c r="A31" s="160"/>
      <c r="B31" s="86"/>
      <c r="C31" s="86"/>
      <c r="D31" s="86"/>
      <c r="E31" s="86"/>
      <c r="F31" s="86"/>
      <c r="G31" s="163"/>
      <c r="H31" s="87"/>
      <c r="I31" s="161"/>
      <c r="J31" s="87"/>
      <c r="K31" s="162"/>
      <c r="L31" s="87"/>
      <c r="M31" s="160"/>
    </row>
    <row r="32" spans="1:13" s="86" customFormat="1" ht="20.25" hidden="1" x14ac:dyDescent="0.25">
      <c r="A32" s="267" t="s">
        <v>474</v>
      </c>
      <c r="B32" s="267"/>
      <c r="C32" s="165"/>
      <c r="G32" s="163"/>
      <c r="H32" s="87"/>
      <c r="I32" s="161"/>
      <c r="J32" s="161"/>
      <c r="K32" s="166"/>
      <c r="L32" s="161"/>
      <c r="M32" s="161"/>
    </row>
    <row r="33" spans="1:13" ht="30" hidden="1" customHeight="1" x14ac:dyDescent="0.25">
      <c r="A33" s="160"/>
      <c r="B33" s="86"/>
      <c r="C33" s="86"/>
      <c r="D33" s="86"/>
      <c r="E33" s="86"/>
      <c r="F33" s="86"/>
      <c r="G33" s="163"/>
      <c r="H33" s="87"/>
      <c r="I33" s="161"/>
      <c r="J33" s="87"/>
      <c r="K33" s="162"/>
      <c r="L33" s="87"/>
      <c r="M33" s="160"/>
    </row>
    <row r="34" spans="1:13" ht="30" hidden="1" customHeight="1" x14ac:dyDescent="0.25">
      <c r="A34" s="160"/>
      <c r="B34" s="86"/>
      <c r="C34" s="86"/>
      <c r="D34" s="86"/>
      <c r="E34" s="86"/>
      <c r="F34" s="86"/>
      <c r="G34" s="163"/>
      <c r="H34" s="87"/>
      <c r="I34" s="161"/>
      <c r="J34" s="87"/>
      <c r="K34" s="162"/>
      <c r="L34" s="87"/>
      <c r="M34" s="160"/>
    </row>
    <row r="35" spans="1:13" s="86" customFormat="1" ht="20.25" hidden="1" x14ac:dyDescent="0.25">
      <c r="A35" s="267" t="s">
        <v>613</v>
      </c>
      <c r="B35" s="267"/>
      <c r="C35" s="165"/>
      <c r="G35" s="163"/>
      <c r="H35" s="87"/>
      <c r="I35" s="161"/>
      <c r="J35" s="161"/>
      <c r="K35" s="166"/>
      <c r="L35" s="161"/>
      <c r="M35" s="161"/>
    </row>
    <row r="36" spans="1:13" ht="30" hidden="1" customHeight="1" x14ac:dyDescent="0.25">
      <c r="A36" s="160"/>
      <c r="B36" s="86"/>
      <c r="C36" s="86"/>
      <c r="D36" s="86"/>
      <c r="E36" s="86"/>
      <c r="F36" s="86"/>
      <c r="G36" s="163"/>
      <c r="H36" s="87"/>
      <c r="I36" s="161"/>
      <c r="J36" s="87"/>
      <c r="K36" s="162"/>
      <c r="L36" s="87"/>
      <c r="M36" s="160"/>
    </row>
    <row r="37" spans="1:13" ht="30" hidden="1" customHeight="1" x14ac:dyDescent="0.25">
      <c r="A37" s="160"/>
      <c r="B37" s="86"/>
      <c r="C37" s="86"/>
      <c r="D37" s="86"/>
      <c r="E37" s="86"/>
      <c r="F37" s="86"/>
      <c r="G37" s="163"/>
      <c r="H37" s="87"/>
      <c r="I37" s="161"/>
      <c r="J37" s="87"/>
      <c r="K37" s="162"/>
      <c r="L37" s="87"/>
      <c r="M37" s="160"/>
    </row>
    <row r="38" spans="1:13" s="86" customFormat="1" ht="20.25" hidden="1" x14ac:dyDescent="0.25">
      <c r="A38" s="267" t="s">
        <v>195</v>
      </c>
      <c r="B38" s="267"/>
      <c r="C38" s="165"/>
      <c r="G38" s="163"/>
      <c r="H38" s="87"/>
      <c r="I38" s="161"/>
      <c r="J38" s="161"/>
      <c r="K38" s="166"/>
      <c r="L38" s="161"/>
      <c r="M38" s="161"/>
    </row>
    <row r="39" spans="1:13" ht="30" hidden="1" customHeight="1" x14ac:dyDescent="0.25">
      <c r="A39" s="160"/>
      <c r="B39" s="86"/>
      <c r="C39" s="86"/>
      <c r="D39" s="86"/>
      <c r="E39" s="86"/>
      <c r="F39" s="86"/>
      <c r="G39" s="163"/>
      <c r="H39" s="87"/>
      <c r="I39" s="161"/>
      <c r="J39" s="87"/>
      <c r="K39" s="162"/>
      <c r="L39" s="87"/>
      <c r="M39" s="160"/>
    </row>
    <row r="40" spans="1:13" ht="30" hidden="1" customHeight="1" x14ac:dyDescent="0.25">
      <c r="A40" s="160"/>
      <c r="B40" s="86"/>
      <c r="C40" s="86"/>
      <c r="D40" s="86"/>
      <c r="E40" s="86"/>
      <c r="F40" s="86"/>
      <c r="G40" s="163"/>
      <c r="H40" s="87"/>
      <c r="I40" s="161"/>
      <c r="J40" s="87"/>
      <c r="K40" s="162"/>
      <c r="L40" s="87"/>
      <c r="M40" s="160"/>
    </row>
    <row r="41" spans="1:13" s="86" customFormat="1" ht="20.25" hidden="1" x14ac:dyDescent="0.25">
      <c r="A41" s="267" t="s">
        <v>126</v>
      </c>
      <c r="B41" s="267"/>
      <c r="C41" s="165"/>
      <c r="G41" s="163"/>
      <c r="H41" s="87"/>
      <c r="I41" s="161"/>
      <c r="J41" s="161"/>
      <c r="K41" s="166"/>
      <c r="L41" s="161"/>
      <c r="M41" s="161"/>
    </row>
    <row r="42" spans="1:13" ht="30" hidden="1" customHeight="1" x14ac:dyDescent="0.25">
      <c r="A42" s="160"/>
      <c r="B42" s="86"/>
      <c r="C42" s="86"/>
      <c r="D42" s="86"/>
      <c r="E42" s="86"/>
      <c r="F42" s="86"/>
      <c r="G42" s="163"/>
      <c r="H42" s="87"/>
      <c r="I42" s="161"/>
      <c r="J42" s="87"/>
      <c r="K42" s="162"/>
      <c r="L42" s="87"/>
      <c r="M42" s="160"/>
    </row>
    <row r="43" spans="1:13" ht="30" hidden="1" customHeight="1" x14ac:dyDescent="0.25">
      <c r="A43" s="160"/>
      <c r="B43" s="86"/>
      <c r="C43" s="86"/>
      <c r="D43" s="86"/>
      <c r="E43" s="86"/>
      <c r="F43" s="86"/>
      <c r="G43" s="163"/>
      <c r="H43" s="87"/>
      <c r="I43" s="161"/>
      <c r="J43" s="87"/>
      <c r="K43" s="162"/>
      <c r="L43" s="87"/>
      <c r="M43" s="160"/>
    </row>
    <row r="44" spans="1:13" s="86" customFormat="1" ht="20.25" hidden="1" x14ac:dyDescent="0.25">
      <c r="A44" s="267" t="s">
        <v>614</v>
      </c>
      <c r="B44" s="267"/>
      <c r="C44" s="165"/>
      <c r="G44" s="163"/>
      <c r="H44" s="87"/>
      <c r="I44" s="161"/>
      <c r="J44" s="161"/>
      <c r="K44" s="166"/>
      <c r="L44" s="161"/>
      <c r="M44" s="161"/>
    </row>
    <row r="45" spans="1:13" ht="30" hidden="1" customHeight="1" x14ac:dyDescent="0.25">
      <c r="A45" s="160"/>
      <c r="B45" s="86"/>
      <c r="C45" s="86"/>
      <c r="D45" s="86"/>
      <c r="E45" s="86"/>
      <c r="F45" s="86"/>
      <c r="G45" s="163"/>
      <c r="H45" s="87"/>
      <c r="I45" s="161"/>
      <c r="J45" s="87"/>
      <c r="K45" s="162"/>
      <c r="L45" s="87"/>
      <c r="M45" s="160"/>
    </row>
    <row r="46" spans="1:13" ht="30" hidden="1" customHeight="1" x14ac:dyDescent="0.25">
      <c r="A46" s="160"/>
      <c r="B46" s="86"/>
      <c r="C46" s="86"/>
      <c r="D46" s="86"/>
      <c r="E46" s="86"/>
      <c r="F46" s="86"/>
      <c r="G46" s="163"/>
      <c r="H46" s="87"/>
      <c r="I46" s="161"/>
      <c r="J46" s="87"/>
      <c r="K46" s="162"/>
      <c r="L46" s="87"/>
      <c r="M46" s="160"/>
    </row>
    <row r="47" spans="1:13" s="86" customFormat="1" ht="20.25" x14ac:dyDescent="0.25">
      <c r="A47" s="267" t="s">
        <v>615</v>
      </c>
      <c r="B47" s="267"/>
      <c r="C47" s="165">
        <f>G48</f>
        <v>542.5</v>
      </c>
      <c r="G47" s="163"/>
      <c r="H47" s="87"/>
      <c r="I47" s="161"/>
      <c r="J47" s="161"/>
      <c r="K47" s="166"/>
      <c r="L47" s="161"/>
      <c r="M47" s="161"/>
    </row>
    <row r="48" spans="1:13" ht="48" x14ac:dyDescent="0.25">
      <c r="A48" s="9" t="s">
        <v>502</v>
      </c>
      <c r="B48" s="10" t="s">
        <v>577</v>
      </c>
      <c r="C48" s="10" t="s">
        <v>99</v>
      </c>
      <c r="D48" s="30" t="s">
        <v>552</v>
      </c>
      <c r="E48" s="10"/>
      <c r="F48" s="10"/>
      <c r="G48" s="11">
        <v>542.5</v>
      </c>
      <c r="H48" s="180">
        <v>43255</v>
      </c>
      <c r="I48" s="179" t="s">
        <v>242</v>
      </c>
      <c r="J48" s="31">
        <v>43300</v>
      </c>
      <c r="K48" s="10"/>
      <c r="L48" s="180" t="s">
        <v>547</v>
      </c>
      <c r="M48" s="30" t="s">
        <v>578</v>
      </c>
    </row>
    <row r="49" spans="1:13" ht="30" customHeight="1" x14ac:dyDescent="0.25">
      <c r="A49" s="160"/>
      <c r="B49" s="86"/>
      <c r="C49" s="86"/>
      <c r="D49" s="86"/>
      <c r="E49" s="86"/>
      <c r="F49" s="86"/>
      <c r="G49" s="163"/>
      <c r="H49" s="87"/>
      <c r="I49" s="161"/>
      <c r="J49" s="87"/>
      <c r="K49" s="162"/>
      <c r="L49" s="87"/>
      <c r="M49" s="160"/>
    </row>
    <row r="50" spans="1:13" s="86" customFormat="1" ht="20.25" x14ac:dyDescent="0.25">
      <c r="A50" s="267" t="s">
        <v>77</v>
      </c>
      <c r="B50" s="267"/>
      <c r="C50" s="165">
        <f>SUM(G51:G51)</f>
        <v>542.5</v>
      </c>
      <c r="G50" s="163"/>
      <c r="H50" s="87"/>
      <c r="I50" s="161"/>
      <c r="J50" s="161"/>
      <c r="K50" s="166"/>
      <c r="L50" s="161"/>
      <c r="M50" s="161"/>
    </row>
    <row r="51" spans="1:13" ht="30" customHeight="1" x14ac:dyDescent="0.25">
      <c r="A51" s="9" t="s">
        <v>535</v>
      </c>
      <c r="B51" s="10" t="s">
        <v>618</v>
      </c>
      <c r="C51" s="10" t="s">
        <v>187</v>
      </c>
      <c r="D51" s="10" t="s">
        <v>78</v>
      </c>
      <c r="E51" s="10" t="s">
        <v>582</v>
      </c>
      <c r="F51" s="10"/>
      <c r="G51" s="11">
        <v>542.5</v>
      </c>
      <c r="H51" s="183">
        <v>43258</v>
      </c>
      <c r="I51" s="183" t="s">
        <v>234</v>
      </c>
      <c r="J51" s="31">
        <v>43319</v>
      </c>
      <c r="K51" s="31"/>
      <c r="L51" s="183" t="s">
        <v>674</v>
      </c>
      <c r="M51" s="9"/>
    </row>
    <row r="52" spans="1:13" ht="30" customHeight="1" x14ac:dyDescent="0.25">
      <c r="A52" s="160"/>
      <c r="B52" s="86"/>
      <c r="C52" s="86"/>
      <c r="D52" s="86"/>
      <c r="E52" s="86"/>
      <c r="F52" s="86"/>
      <c r="G52" s="163"/>
      <c r="H52" s="87"/>
      <c r="I52" s="87"/>
      <c r="J52" s="162"/>
      <c r="K52" s="162"/>
      <c r="L52" s="87"/>
      <c r="M52" s="160"/>
    </row>
    <row r="53" spans="1:13" s="86" customFormat="1" ht="20.25" x14ac:dyDescent="0.25">
      <c r="A53" s="267" t="s">
        <v>699</v>
      </c>
      <c r="B53" s="267"/>
      <c r="C53" s="165">
        <f>SUM(G54)</f>
        <v>515.38</v>
      </c>
      <c r="G53" s="163"/>
      <c r="H53" s="87"/>
      <c r="I53" s="161"/>
      <c r="J53" s="161"/>
      <c r="K53" s="166"/>
      <c r="L53" s="161"/>
      <c r="M53" s="161"/>
    </row>
    <row r="54" spans="1:13" ht="30" customHeight="1" x14ac:dyDescent="0.25">
      <c r="A54" s="9" t="s">
        <v>630</v>
      </c>
      <c r="B54" s="10" t="s">
        <v>679</v>
      </c>
      <c r="C54" s="10" t="s">
        <v>584</v>
      </c>
      <c r="D54" s="75" t="s">
        <v>700</v>
      </c>
      <c r="E54" s="11"/>
      <c r="F54" s="11"/>
      <c r="G54" s="11">
        <v>515.38</v>
      </c>
      <c r="H54" s="31">
        <v>43294</v>
      </c>
      <c r="I54" s="205" t="s">
        <v>610</v>
      </c>
      <c r="J54" s="205">
        <v>43343</v>
      </c>
      <c r="K54" s="205"/>
      <c r="L54" s="205" t="s">
        <v>696</v>
      </c>
      <c r="M54" s="205"/>
    </row>
    <row r="55" spans="1:13" ht="30" customHeight="1" x14ac:dyDescent="0.25">
      <c r="A55" s="160"/>
      <c r="B55" s="86"/>
      <c r="C55" s="86"/>
      <c r="D55" s="86"/>
      <c r="E55" s="86"/>
      <c r="F55" s="86"/>
      <c r="G55" s="163"/>
      <c r="H55" s="87"/>
      <c r="I55" s="161"/>
      <c r="J55" s="87"/>
      <c r="K55" s="162"/>
      <c r="L55" s="87"/>
      <c r="M55" s="160"/>
    </row>
    <row r="56" spans="1:13" s="86" customFormat="1" ht="20.25" x14ac:dyDescent="0.25">
      <c r="A56" s="267" t="s">
        <v>178</v>
      </c>
      <c r="B56" s="267"/>
      <c r="C56" s="165">
        <f>SUM(G57:G57)</f>
        <v>444.85</v>
      </c>
      <c r="G56" s="163"/>
      <c r="H56" s="87"/>
      <c r="I56" s="161"/>
      <c r="J56" s="161"/>
      <c r="K56" s="166"/>
      <c r="L56" s="161"/>
      <c r="M56" s="161"/>
    </row>
    <row r="57" spans="1:13" ht="30" customHeight="1" x14ac:dyDescent="0.25">
      <c r="A57" s="9" t="s">
        <v>536</v>
      </c>
      <c r="B57" s="10" t="s">
        <v>682</v>
      </c>
      <c r="C57" s="10" t="s">
        <v>60</v>
      </c>
      <c r="D57" s="10" t="s">
        <v>680</v>
      </c>
      <c r="E57" s="10"/>
      <c r="F57" s="11"/>
      <c r="G57" s="11">
        <v>444.85</v>
      </c>
      <c r="H57" s="31">
        <v>43259</v>
      </c>
      <c r="I57" s="31" t="s">
        <v>55</v>
      </c>
      <c r="J57" s="31">
        <v>43312</v>
      </c>
      <c r="K57" s="31"/>
      <c r="L57" s="10" t="s">
        <v>675</v>
      </c>
      <c r="M57" s="9"/>
    </row>
    <row r="58" spans="1:13" ht="30" hidden="1" customHeight="1" x14ac:dyDescent="0.25">
      <c r="A58" s="160"/>
      <c r="B58" s="86"/>
      <c r="C58" s="86"/>
      <c r="D58" s="86"/>
      <c r="E58" s="86"/>
      <c r="F58" s="86"/>
      <c r="G58" s="163"/>
      <c r="H58" s="87"/>
      <c r="I58" s="87"/>
      <c r="J58" s="162"/>
      <c r="K58" s="162"/>
      <c r="L58" s="162"/>
      <c r="M58" s="160"/>
    </row>
    <row r="59" spans="1:13" s="86" customFormat="1" ht="20.25" hidden="1" x14ac:dyDescent="0.25">
      <c r="A59" s="267" t="s">
        <v>616</v>
      </c>
      <c r="B59" s="267"/>
      <c r="C59" s="165"/>
      <c r="G59" s="163"/>
      <c r="H59" s="87"/>
      <c r="I59" s="161"/>
      <c r="J59" s="161"/>
      <c r="K59" s="166"/>
      <c r="L59" s="161"/>
      <c r="M59" s="161"/>
    </row>
    <row r="60" spans="1:13" ht="30" hidden="1" customHeight="1" x14ac:dyDescent="0.25">
      <c r="A60" s="160"/>
      <c r="B60" s="86"/>
      <c r="C60" s="86"/>
      <c r="D60" s="86"/>
      <c r="E60" s="86"/>
      <c r="F60" s="86"/>
      <c r="G60" s="163"/>
      <c r="H60" s="87"/>
      <c r="I60" s="161"/>
      <c r="J60" s="87"/>
      <c r="K60" s="162"/>
      <c r="L60" s="87"/>
      <c r="M60" s="160"/>
    </row>
    <row r="61" spans="1:13" ht="30" customHeight="1" x14ac:dyDescent="0.25">
      <c r="A61" s="160"/>
      <c r="B61" s="86"/>
      <c r="C61" s="86"/>
      <c r="D61" s="86"/>
      <c r="E61" s="86"/>
      <c r="F61" s="86"/>
      <c r="G61" s="163"/>
      <c r="H61" s="87"/>
      <c r="I61" s="161"/>
      <c r="J61" s="87"/>
      <c r="K61" s="162"/>
      <c r="L61" s="87"/>
      <c r="M61" s="160"/>
    </row>
    <row r="62" spans="1:13" s="86" customFormat="1" ht="20.25" x14ac:dyDescent="0.25">
      <c r="A62" s="267" t="s">
        <v>53</v>
      </c>
      <c r="B62" s="267"/>
      <c r="C62" s="165">
        <f>SUM(G63:G64)</f>
        <v>792.05</v>
      </c>
      <c r="G62" s="163"/>
      <c r="H62" s="87"/>
      <c r="I62" s="161"/>
      <c r="J62" s="161"/>
      <c r="K62" s="166"/>
      <c r="L62" s="161"/>
      <c r="M62" s="161"/>
    </row>
    <row r="63" spans="1:13" ht="30" customHeight="1" x14ac:dyDescent="0.25">
      <c r="A63" s="9" t="s">
        <v>544</v>
      </c>
      <c r="B63" s="10" t="s">
        <v>698</v>
      </c>
      <c r="C63" s="10" t="s">
        <v>52</v>
      </c>
      <c r="D63" s="10"/>
      <c r="E63" s="11"/>
      <c r="F63" s="11" t="s">
        <v>54</v>
      </c>
      <c r="G63" s="11">
        <v>347.2</v>
      </c>
      <c r="H63" s="31">
        <v>43292</v>
      </c>
      <c r="I63" s="31" t="s">
        <v>55</v>
      </c>
      <c r="J63" s="31">
        <v>43343</v>
      </c>
      <c r="K63" s="31"/>
      <c r="L63" s="10" t="s">
        <v>687</v>
      </c>
      <c r="M63" s="31"/>
    </row>
    <row r="64" spans="1:13" ht="30" customHeight="1" x14ac:dyDescent="0.25">
      <c r="A64" s="9" t="s">
        <v>631</v>
      </c>
      <c r="B64" s="10" t="s">
        <v>698</v>
      </c>
      <c r="C64" s="10" t="s">
        <v>52</v>
      </c>
      <c r="D64" s="10"/>
      <c r="E64" s="11"/>
      <c r="F64" s="11" t="s">
        <v>54</v>
      </c>
      <c r="G64" s="11">
        <v>444.85</v>
      </c>
      <c r="H64" s="31">
        <v>43304</v>
      </c>
      <c r="I64" s="31" t="s">
        <v>55</v>
      </c>
      <c r="J64" s="31">
        <v>43343</v>
      </c>
      <c r="K64" s="31"/>
      <c r="L64" s="10" t="s">
        <v>697</v>
      </c>
      <c r="M64" s="31"/>
    </row>
    <row r="65" spans="1:13" ht="30" customHeight="1" x14ac:dyDescent="0.25">
      <c r="A65" s="160"/>
      <c r="B65" s="86"/>
      <c r="C65" s="86"/>
      <c r="D65" s="86"/>
      <c r="E65" s="86"/>
      <c r="F65" s="86"/>
      <c r="G65" s="163"/>
      <c r="H65" s="87"/>
      <c r="I65" s="161"/>
      <c r="J65" s="87"/>
      <c r="K65" s="162"/>
      <c r="L65" s="87"/>
      <c r="M65" s="160"/>
    </row>
    <row r="66" spans="1:13" s="86" customFormat="1" ht="20.25" hidden="1" x14ac:dyDescent="0.25">
      <c r="A66" s="267" t="s">
        <v>121</v>
      </c>
      <c r="B66" s="267"/>
      <c r="C66" s="165"/>
      <c r="G66" s="163"/>
      <c r="H66" s="87"/>
      <c r="I66" s="161"/>
      <c r="J66" s="161"/>
      <c r="K66" s="166"/>
      <c r="L66" s="161"/>
      <c r="M66" s="161"/>
    </row>
    <row r="67" spans="1:13" ht="30" hidden="1" customHeight="1" x14ac:dyDescent="0.25">
      <c r="A67" s="160"/>
      <c r="B67" s="86"/>
      <c r="C67" s="86"/>
      <c r="D67" s="86"/>
      <c r="E67" s="86"/>
      <c r="F67" s="86"/>
      <c r="G67" s="163"/>
      <c r="H67" s="87"/>
      <c r="I67" s="161"/>
      <c r="J67" s="87"/>
      <c r="K67" s="162"/>
      <c r="L67" s="87"/>
      <c r="M67" s="160"/>
    </row>
    <row r="68" spans="1:13" ht="30" hidden="1" customHeight="1" x14ac:dyDescent="0.25">
      <c r="A68" s="160"/>
      <c r="B68" s="86"/>
      <c r="C68" s="86"/>
      <c r="D68" s="86"/>
      <c r="E68" s="86"/>
      <c r="F68" s="86"/>
      <c r="G68" s="163"/>
      <c r="H68" s="87"/>
      <c r="I68" s="161"/>
      <c r="J68" s="87"/>
      <c r="K68" s="162"/>
      <c r="L68" s="87"/>
      <c r="M68" s="160"/>
    </row>
    <row r="69" spans="1:13" s="86" customFormat="1" ht="20.25" x14ac:dyDescent="0.25">
      <c r="A69" s="267" t="s">
        <v>268</v>
      </c>
      <c r="B69" s="267"/>
      <c r="C69" s="165">
        <f>SUM(G70:G71)</f>
        <v>943.95</v>
      </c>
      <c r="G69" s="163"/>
      <c r="H69" s="87"/>
      <c r="I69" s="161"/>
      <c r="J69" s="161"/>
      <c r="K69" s="166"/>
      <c r="L69" s="161"/>
      <c r="M69" s="161"/>
    </row>
    <row r="70" spans="1:13" ht="30" customHeight="1" x14ac:dyDescent="0.25">
      <c r="A70" s="9" t="s">
        <v>528</v>
      </c>
      <c r="B70" s="10" t="s">
        <v>619</v>
      </c>
      <c r="C70" s="10" t="s">
        <v>620</v>
      </c>
      <c r="D70" s="10"/>
      <c r="E70" s="10"/>
      <c r="F70" s="10" t="s">
        <v>85</v>
      </c>
      <c r="G70" s="11">
        <v>401.45</v>
      </c>
      <c r="H70" s="173">
        <v>43238</v>
      </c>
      <c r="I70" s="173" t="s">
        <v>234</v>
      </c>
      <c r="J70" s="31">
        <v>43299</v>
      </c>
      <c r="K70" s="173"/>
      <c r="L70" s="10" t="s">
        <v>605</v>
      </c>
      <c r="M70" s="10"/>
    </row>
    <row r="71" spans="1:13" ht="30" customHeight="1" x14ac:dyDescent="0.25">
      <c r="A71" s="9" t="s">
        <v>534</v>
      </c>
      <c r="B71" s="10" t="s">
        <v>618</v>
      </c>
      <c r="C71" s="10" t="s">
        <v>187</v>
      </c>
      <c r="D71" s="10"/>
      <c r="E71" s="10"/>
      <c r="F71" s="10" t="s">
        <v>85</v>
      </c>
      <c r="G71" s="11">
        <v>542.5</v>
      </c>
      <c r="H71" s="182">
        <v>43257</v>
      </c>
      <c r="I71" s="182" t="s">
        <v>234</v>
      </c>
      <c r="J71" s="31">
        <v>43318</v>
      </c>
      <c r="K71" s="182"/>
      <c r="L71" s="10" t="s">
        <v>673</v>
      </c>
      <c r="M71" s="10"/>
    </row>
    <row r="72" spans="1:13" ht="30" customHeight="1" x14ac:dyDescent="0.25">
      <c r="A72" s="160"/>
      <c r="B72" s="86"/>
      <c r="C72" s="86"/>
      <c r="D72" s="86"/>
      <c r="E72" s="86"/>
      <c r="F72" s="86"/>
      <c r="G72" s="163"/>
      <c r="H72" s="87"/>
      <c r="I72" s="87"/>
      <c r="J72" s="162"/>
      <c r="K72" s="87"/>
      <c r="L72" s="86"/>
      <c r="M72" s="86"/>
    </row>
    <row r="73" spans="1:13" s="86" customFormat="1" ht="20.25" hidden="1" x14ac:dyDescent="0.25">
      <c r="A73" s="267" t="s">
        <v>283</v>
      </c>
      <c r="B73" s="267"/>
      <c r="C73" s="165" t="e">
        <f>SUM(#REF!)</f>
        <v>#REF!</v>
      </c>
      <c r="G73" s="163"/>
      <c r="H73" s="87"/>
      <c r="I73" s="161"/>
      <c r="J73" s="161"/>
      <c r="K73" s="166"/>
      <c r="L73" s="161"/>
      <c r="M73" s="161"/>
    </row>
    <row r="74" spans="1:13" s="86" customFormat="1" ht="20.25" hidden="1" x14ac:dyDescent="0.25">
      <c r="A74" s="198"/>
      <c r="B74" s="198"/>
      <c r="C74" s="165"/>
      <c r="G74" s="163"/>
      <c r="H74" s="87"/>
      <c r="I74" s="161"/>
      <c r="J74" s="161"/>
      <c r="K74" s="166"/>
      <c r="L74" s="161"/>
      <c r="M74" s="161"/>
    </row>
    <row r="75" spans="1:13" ht="30" hidden="1" customHeight="1" x14ac:dyDescent="0.25">
      <c r="A75" s="160"/>
      <c r="B75" s="86"/>
      <c r="C75" s="86"/>
      <c r="D75" s="86"/>
      <c r="E75" s="86"/>
      <c r="F75" s="86"/>
      <c r="G75" s="163"/>
      <c r="H75" s="87"/>
      <c r="I75" s="161"/>
      <c r="J75" s="87"/>
      <c r="K75" s="162"/>
      <c r="L75" s="87"/>
      <c r="M75" s="160"/>
    </row>
    <row r="76" spans="1:13" s="86" customFormat="1" ht="20.25" x14ac:dyDescent="0.25">
      <c r="A76" s="267" t="s">
        <v>575</v>
      </c>
      <c r="B76" s="267"/>
      <c r="C76" s="165">
        <f>G77</f>
        <v>542.5</v>
      </c>
      <c r="G76" s="163"/>
      <c r="H76" s="87"/>
      <c r="I76" s="161"/>
      <c r="J76" s="161"/>
      <c r="K76" s="166"/>
      <c r="L76" s="161"/>
      <c r="M76" s="161"/>
    </row>
    <row r="77" spans="1:13" ht="30" customHeight="1" x14ac:dyDescent="0.25">
      <c r="A77" s="9" t="s">
        <v>538</v>
      </c>
      <c r="B77" s="10" t="s">
        <v>198</v>
      </c>
      <c r="C77" s="10" t="s">
        <v>187</v>
      </c>
      <c r="D77" s="10" t="s">
        <v>599</v>
      </c>
      <c r="E77" s="11"/>
      <c r="F77" s="11" t="s">
        <v>576</v>
      </c>
      <c r="G77" s="11">
        <v>542.5</v>
      </c>
      <c r="H77" s="186">
        <v>43272</v>
      </c>
      <c r="I77" s="199" t="s">
        <v>242</v>
      </c>
      <c r="J77" s="186">
        <v>43317</v>
      </c>
      <c r="K77" s="186"/>
      <c r="L77" s="10" t="s">
        <v>677</v>
      </c>
      <c r="M77" s="186"/>
    </row>
    <row r="78" spans="1:13" ht="30" hidden="1" customHeight="1" x14ac:dyDescent="0.25">
      <c r="A78" s="160"/>
      <c r="B78" s="86"/>
      <c r="C78" s="86"/>
      <c r="D78" s="86"/>
      <c r="E78" s="86"/>
      <c r="F78" s="86"/>
      <c r="G78" s="163"/>
      <c r="H78" s="87"/>
      <c r="I78" s="161"/>
      <c r="J78" s="87"/>
      <c r="K78" s="162"/>
      <c r="L78" s="87"/>
      <c r="M78" s="160"/>
    </row>
    <row r="79" spans="1:13" s="86" customFormat="1" ht="20.25" hidden="1" x14ac:dyDescent="0.25">
      <c r="A79" s="267" t="s">
        <v>364</v>
      </c>
      <c r="B79" s="267"/>
      <c r="C79" s="165"/>
      <c r="G79" s="163"/>
      <c r="H79" s="87"/>
      <c r="I79" s="161"/>
      <c r="J79" s="161"/>
      <c r="K79" s="166"/>
      <c r="L79" s="161"/>
      <c r="M79" s="161"/>
    </row>
    <row r="80" spans="1:13" ht="30" hidden="1" customHeight="1" x14ac:dyDescent="0.25">
      <c r="A80" s="160"/>
      <c r="B80" s="86"/>
      <c r="C80" s="86"/>
      <c r="D80" s="86"/>
      <c r="E80" s="86"/>
      <c r="F80" s="86"/>
      <c r="G80" s="163"/>
      <c r="H80" s="87"/>
      <c r="I80" s="161"/>
      <c r="J80" s="87"/>
      <c r="K80" s="162"/>
      <c r="L80" s="87"/>
      <c r="M80" s="160"/>
    </row>
    <row r="81" spans="1:13" ht="30" customHeight="1" x14ac:dyDescent="0.25">
      <c r="A81" s="160"/>
      <c r="B81" s="86"/>
      <c r="C81" s="86"/>
      <c r="D81" s="86"/>
      <c r="E81" s="86"/>
      <c r="F81" s="86"/>
      <c r="G81" s="163"/>
      <c r="H81" s="87"/>
      <c r="I81" s="161"/>
      <c r="J81" s="87"/>
      <c r="K81" s="162"/>
      <c r="L81" s="87"/>
      <c r="M81" s="160"/>
    </row>
    <row r="82" spans="1:13" s="86" customFormat="1" ht="20.25" x14ac:dyDescent="0.25">
      <c r="A82" s="267" t="s">
        <v>90</v>
      </c>
      <c r="B82" s="267"/>
      <c r="C82" s="165">
        <f>SUM(G83)</f>
        <v>444.85</v>
      </c>
      <c r="G82" s="163"/>
      <c r="H82" s="87"/>
      <c r="I82" s="161"/>
      <c r="J82" s="161"/>
      <c r="K82" s="166"/>
      <c r="L82" s="161"/>
      <c r="M82" s="161"/>
    </row>
    <row r="83" spans="1:13" ht="30" customHeight="1" x14ac:dyDescent="0.25">
      <c r="A83" s="9" t="s">
        <v>543</v>
      </c>
      <c r="B83" s="10" t="s">
        <v>486</v>
      </c>
      <c r="C83" s="10" t="s">
        <v>206</v>
      </c>
      <c r="D83" s="11"/>
      <c r="E83" s="11"/>
      <c r="F83" s="11" t="s">
        <v>487</v>
      </c>
      <c r="G83" s="11">
        <v>444.85</v>
      </c>
      <c r="H83" s="200">
        <v>43286</v>
      </c>
      <c r="I83" s="199" t="s">
        <v>488</v>
      </c>
      <c r="J83" s="200">
        <v>43307</v>
      </c>
      <c r="K83" s="200"/>
      <c r="L83" s="10" t="s">
        <v>686</v>
      </c>
      <c r="M83" s="200"/>
    </row>
    <row r="84" spans="1:13" ht="30" customHeight="1" x14ac:dyDescent="0.25">
      <c r="A84" s="160"/>
      <c r="B84" s="86"/>
      <c r="C84" s="86"/>
      <c r="D84" s="86"/>
      <c r="E84" s="86"/>
      <c r="F84" s="86"/>
      <c r="G84" s="163"/>
      <c r="H84" s="87"/>
      <c r="I84" s="161"/>
      <c r="J84" s="87"/>
      <c r="K84" s="162"/>
      <c r="L84" s="87"/>
      <c r="M84" s="160"/>
    </row>
    <row r="85" spans="1:13" s="86" customFormat="1" ht="20.25" hidden="1" x14ac:dyDescent="0.25">
      <c r="A85" s="267" t="s">
        <v>173</v>
      </c>
      <c r="B85" s="267"/>
      <c r="C85" s="165"/>
      <c r="G85" s="163"/>
      <c r="H85" s="87"/>
      <c r="I85" s="161"/>
      <c r="J85" s="161"/>
      <c r="K85" s="166"/>
      <c r="L85" s="161"/>
      <c r="M85" s="161"/>
    </row>
    <row r="86" spans="1:13" ht="30" hidden="1" customHeight="1" x14ac:dyDescent="0.25">
      <c r="A86" s="160"/>
      <c r="B86" s="86"/>
      <c r="C86" s="86"/>
      <c r="D86" s="86"/>
      <c r="E86" s="86"/>
      <c r="F86" s="86"/>
      <c r="G86" s="163"/>
      <c r="H86" s="87"/>
      <c r="I86" s="161"/>
      <c r="J86" s="87"/>
      <c r="K86" s="162"/>
      <c r="L86" s="87"/>
      <c r="M86" s="160"/>
    </row>
    <row r="87" spans="1:13" ht="30" hidden="1" customHeight="1" x14ac:dyDescent="0.25">
      <c r="A87" s="160"/>
      <c r="B87" s="86"/>
      <c r="C87" s="86"/>
      <c r="D87" s="86"/>
      <c r="E87" s="86"/>
      <c r="F87" s="86"/>
      <c r="G87" s="163"/>
      <c r="H87" s="87"/>
      <c r="I87" s="161"/>
      <c r="J87" s="87"/>
      <c r="K87" s="162"/>
      <c r="L87" s="87"/>
      <c r="M87" s="160"/>
    </row>
    <row r="90" spans="1:13" x14ac:dyDescent="0.25">
      <c r="F90" s="90"/>
    </row>
  </sheetData>
  <mergeCells count="33">
    <mergeCell ref="A1:L1"/>
    <mergeCell ref="A5:C5"/>
    <mergeCell ref="G5:G7"/>
    <mergeCell ref="H5:M5"/>
    <mergeCell ref="A6:A7"/>
    <mergeCell ref="B6:B7"/>
    <mergeCell ref="C6:C7"/>
    <mergeCell ref="I6:M6"/>
    <mergeCell ref="A79:B79"/>
    <mergeCell ref="A82:B82"/>
    <mergeCell ref="A85:B85"/>
    <mergeCell ref="A10:B10"/>
    <mergeCell ref="A41:B41"/>
    <mergeCell ref="A73:B73"/>
    <mergeCell ref="A59:B59"/>
    <mergeCell ref="A44:B44"/>
    <mergeCell ref="A12:B12"/>
    <mergeCell ref="A20:B20"/>
    <mergeCell ref="A24:B24"/>
    <mergeCell ref="D5:F6"/>
    <mergeCell ref="A69:B69"/>
    <mergeCell ref="A62:B62"/>
    <mergeCell ref="A66:B66"/>
    <mergeCell ref="A76:B76"/>
    <mergeCell ref="A47:B47"/>
    <mergeCell ref="A50:B50"/>
    <mergeCell ref="A56:B56"/>
    <mergeCell ref="A15:B15"/>
    <mergeCell ref="A32:B32"/>
    <mergeCell ref="A35:B35"/>
    <mergeCell ref="A38:B38"/>
    <mergeCell ref="A26:B26"/>
    <mergeCell ref="A53:B53"/>
  </mergeCells>
  <pageMargins left="0.25" right="0.25" top="0.75" bottom="0.75" header="0.3" footer="0.3"/>
  <pageSetup paperSize="9" scale="42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zoomScale="70" zoomScaleNormal="70" workbookViewId="0">
      <selection activeCell="M16" sqref="M16"/>
    </sheetView>
  </sheetViews>
  <sheetFormatPr baseColWidth="10" defaultColWidth="11.42578125" defaultRowHeight="12" x14ac:dyDescent="0.25"/>
  <cols>
    <col min="1" max="1" width="6.5703125" style="12" bestFit="1" customWidth="1"/>
    <col min="2" max="2" width="38.85546875" style="12" customWidth="1"/>
    <col min="3" max="3" width="18" style="12" bestFit="1" customWidth="1"/>
    <col min="4" max="4" width="17.7109375" style="12" bestFit="1" customWidth="1"/>
    <col min="5" max="5" width="35.42578125" style="12" bestFit="1" customWidth="1"/>
    <col min="6" max="6" width="23.5703125" style="12" customWidth="1"/>
    <col min="7" max="7" width="24.42578125" style="12" bestFit="1" customWidth="1"/>
    <col min="8" max="8" width="10" style="15" bestFit="1" customWidth="1"/>
    <col min="9" max="9" width="9.140625" style="14" bestFit="1" customWidth="1"/>
    <col min="10" max="10" width="11.140625" style="14" customWidth="1"/>
    <col min="11" max="11" width="27.5703125" style="13" bestFit="1" customWidth="1"/>
    <col min="12" max="12" width="14" style="13" customWidth="1"/>
    <col min="13" max="13" width="30.5703125" style="62" customWidth="1"/>
    <col min="14" max="14" width="11.42578125" style="13" bestFit="1" customWidth="1"/>
    <col min="15" max="15" width="63.85546875" style="13" bestFit="1" customWidth="1"/>
    <col min="16" max="16384" width="11.42578125" style="12"/>
  </cols>
  <sheetData>
    <row r="1" spans="1:15" ht="59.25" x14ac:dyDescent="0.25">
      <c r="A1" s="254" t="s">
        <v>545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82">
        <f>SUM(H7:H45)</f>
        <v>11701.73</v>
      </c>
    </row>
    <row r="2" spans="1:15" ht="32.25" customHeight="1" x14ac:dyDescent="0.25">
      <c r="A2" s="147"/>
      <c r="C2" s="126"/>
      <c r="D2" s="126"/>
      <c r="E2" s="215">
        <f>SUM(H7:H11)</f>
        <v>2593.15</v>
      </c>
      <c r="F2" s="216">
        <f>SUM(H12:H49)</f>
        <v>9108.58</v>
      </c>
      <c r="G2" s="206" t="s">
        <v>627</v>
      </c>
      <c r="H2" s="268">
        <f>SUM(H12:H16)</f>
        <v>2256.8000000000002</v>
      </c>
      <c r="I2" s="268"/>
      <c r="J2" s="268"/>
      <c r="K2" s="155" t="s">
        <v>628</v>
      </c>
      <c r="L2" s="123"/>
      <c r="M2" s="123"/>
      <c r="N2" s="172"/>
      <c r="O2" s="82"/>
    </row>
    <row r="4" spans="1:15" x14ac:dyDescent="0.25">
      <c r="A4" s="255" t="s">
        <v>20</v>
      </c>
      <c r="B4" s="255"/>
      <c r="C4" s="255"/>
      <c r="D4" s="255" t="s">
        <v>21</v>
      </c>
      <c r="E4" s="255"/>
      <c r="F4" s="255"/>
      <c r="G4" s="255"/>
      <c r="H4" s="256" t="s">
        <v>22</v>
      </c>
      <c r="I4" s="255" t="s">
        <v>23</v>
      </c>
      <c r="J4" s="255"/>
      <c r="K4" s="255"/>
      <c r="L4" s="255"/>
      <c r="M4" s="255"/>
      <c r="N4" s="255"/>
      <c r="O4" s="255"/>
    </row>
    <row r="5" spans="1:15" x14ac:dyDescent="0.25">
      <c r="A5" s="258" t="s">
        <v>25</v>
      </c>
      <c r="B5" s="255" t="s">
        <v>26</v>
      </c>
      <c r="C5" s="255" t="s">
        <v>27</v>
      </c>
      <c r="D5" s="255" t="s">
        <v>26</v>
      </c>
      <c r="E5" s="255" t="s">
        <v>28</v>
      </c>
      <c r="F5" s="255"/>
      <c r="G5" s="255"/>
      <c r="H5" s="257"/>
      <c r="I5" s="259" t="s">
        <v>29</v>
      </c>
      <c r="J5" s="31" t="s">
        <v>220</v>
      </c>
      <c r="K5" s="255" t="s">
        <v>32</v>
      </c>
      <c r="L5" s="255"/>
      <c r="M5" s="255"/>
      <c r="N5" s="255"/>
      <c r="O5" s="255"/>
    </row>
    <row r="6" spans="1:15" x14ac:dyDescent="0.25">
      <c r="A6" s="258"/>
      <c r="B6" s="255"/>
      <c r="C6" s="255"/>
      <c r="D6" s="255"/>
      <c r="E6" s="116" t="s">
        <v>221</v>
      </c>
      <c r="F6" s="116" t="s">
        <v>34</v>
      </c>
      <c r="G6" s="116" t="s">
        <v>222</v>
      </c>
      <c r="H6" s="257"/>
      <c r="I6" s="259"/>
      <c r="J6" s="31" t="s">
        <v>223</v>
      </c>
      <c r="K6" s="116" t="s">
        <v>35</v>
      </c>
      <c r="L6" s="117" t="s">
        <v>36</v>
      </c>
      <c r="M6" s="31" t="s">
        <v>224</v>
      </c>
      <c r="N6" s="173" t="s">
        <v>37</v>
      </c>
      <c r="O6" s="117" t="s">
        <v>24</v>
      </c>
    </row>
    <row r="7" spans="1:15" s="106" customFormat="1" ht="30" customHeight="1" x14ac:dyDescent="0.25">
      <c r="A7" s="107" t="s">
        <v>307</v>
      </c>
      <c r="B7" s="108" t="s">
        <v>308</v>
      </c>
      <c r="C7" s="108" t="s">
        <v>309</v>
      </c>
      <c r="D7" s="108" t="s">
        <v>310</v>
      </c>
      <c r="E7" s="108" t="s">
        <v>54</v>
      </c>
      <c r="F7" s="108"/>
      <c r="G7" s="108"/>
      <c r="H7" s="109">
        <v>401.45</v>
      </c>
      <c r="I7" s="110" t="s">
        <v>46</v>
      </c>
      <c r="J7" s="110">
        <v>42836</v>
      </c>
      <c r="K7" s="111" t="s">
        <v>55</v>
      </c>
      <c r="L7" s="110">
        <v>42886</v>
      </c>
      <c r="M7" s="125" t="s">
        <v>596</v>
      </c>
      <c r="N7" s="110" t="s">
        <v>312</v>
      </c>
      <c r="O7" s="107" t="s">
        <v>251</v>
      </c>
    </row>
    <row r="8" spans="1:15" s="106" customFormat="1" ht="30" customHeight="1" x14ac:dyDescent="0.25">
      <c r="A8" s="107" t="s">
        <v>324</v>
      </c>
      <c r="B8" s="108" t="s">
        <v>308</v>
      </c>
      <c r="C8" s="108" t="s">
        <v>309</v>
      </c>
      <c r="D8" s="108" t="s">
        <v>310</v>
      </c>
      <c r="E8" s="108" t="s">
        <v>54</v>
      </c>
      <c r="F8" s="108"/>
      <c r="G8" s="108"/>
      <c r="H8" s="109">
        <v>596.75</v>
      </c>
      <c r="I8" s="110" t="s">
        <v>46</v>
      </c>
      <c r="J8" s="110">
        <v>42857</v>
      </c>
      <c r="K8" s="111" t="s">
        <v>55</v>
      </c>
      <c r="L8" s="110">
        <v>42916</v>
      </c>
      <c r="M8" s="125" t="s">
        <v>597</v>
      </c>
      <c r="N8" s="110" t="s">
        <v>326</v>
      </c>
      <c r="O8" s="107" t="s">
        <v>251</v>
      </c>
    </row>
    <row r="9" spans="1:15" s="106" customFormat="1" ht="30" customHeight="1" x14ac:dyDescent="0.25">
      <c r="A9" s="107" t="s">
        <v>330</v>
      </c>
      <c r="B9" s="108" t="s">
        <v>308</v>
      </c>
      <c r="C9" s="108" t="s">
        <v>309</v>
      </c>
      <c r="D9" s="108" t="s">
        <v>310</v>
      </c>
      <c r="E9" s="108" t="s">
        <v>54</v>
      </c>
      <c r="F9" s="108"/>
      <c r="G9" s="108"/>
      <c r="H9" s="109">
        <v>401.45</v>
      </c>
      <c r="I9" s="110" t="s">
        <v>46</v>
      </c>
      <c r="J9" s="110">
        <v>42860</v>
      </c>
      <c r="K9" s="111" t="s">
        <v>55</v>
      </c>
      <c r="L9" s="110">
        <v>42916</v>
      </c>
      <c r="M9" s="125" t="s">
        <v>597</v>
      </c>
      <c r="N9" s="110" t="s">
        <v>331</v>
      </c>
      <c r="O9" s="107" t="s">
        <v>251</v>
      </c>
    </row>
    <row r="10" spans="1:15" s="106" customFormat="1" ht="30" customHeight="1" x14ac:dyDescent="0.25">
      <c r="A10" s="107" t="s">
        <v>337</v>
      </c>
      <c r="B10" s="108" t="s">
        <v>308</v>
      </c>
      <c r="C10" s="108" t="s">
        <v>309</v>
      </c>
      <c r="D10" s="108" t="s">
        <v>310</v>
      </c>
      <c r="E10" s="108" t="s">
        <v>54</v>
      </c>
      <c r="F10" s="108"/>
      <c r="G10" s="108"/>
      <c r="H10" s="109">
        <v>596.75</v>
      </c>
      <c r="I10" s="110" t="s">
        <v>46</v>
      </c>
      <c r="J10" s="110">
        <v>42871</v>
      </c>
      <c r="K10" s="111" t="s">
        <v>55</v>
      </c>
      <c r="L10" s="110">
        <v>42916</v>
      </c>
      <c r="M10" s="125" t="s">
        <v>597</v>
      </c>
      <c r="N10" s="110" t="s">
        <v>338</v>
      </c>
      <c r="O10" s="107" t="s">
        <v>251</v>
      </c>
    </row>
    <row r="11" spans="1:15" s="106" customFormat="1" ht="30" customHeight="1" x14ac:dyDescent="0.25">
      <c r="A11" s="107" t="s">
        <v>369</v>
      </c>
      <c r="B11" s="108" t="s">
        <v>308</v>
      </c>
      <c r="C11" s="108" t="s">
        <v>309</v>
      </c>
      <c r="D11" s="108" t="s">
        <v>310</v>
      </c>
      <c r="E11" s="108" t="s">
        <v>54</v>
      </c>
      <c r="F11" s="108"/>
      <c r="G11" s="108"/>
      <c r="H11" s="109">
        <v>596.75</v>
      </c>
      <c r="I11" s="110" t="s">
        <v>46</v>
      </c>
      <c r="J11" s="110">
        <v>42927</v>
      </c>
      <c r="K11" s="111" t="s">
        <v>55</v>
      </c>
      <c r="L11" s="110">
        <v>42978</v>
      </c>
      <c r="M11" s="125" t="s">
        <v>598</v>
      </c>
      <c r="N11" s="110" t="s">
        <v>370</v>
      </c>
      <c r="O11" s="107" t="s">
        <v>251</v>
      </c>
    </row>
    <row r="12" spans="1:15" s="194" customFormat="1" ht="30" customHeight="1" x14ac:dyDescent="0.25">
      <c r="A12" s="189" t="s">
        <v>527</v>
      </c>
      <c r="B12" s="190" t="s">
        <v>617</v>
      </c>
      <c r="C12" s="190" t="s">
        <v>52</v>
      </c>
      <c r="D12" s="190" t="s">
        <v>203</v>
      </c>
      <c r="E12" s="190"/>
      <c r="F12" s="195"/>
      <c r="G12" s="190" t="s">
        <v>349</v>
      </c>
      <c r="H12" s="191">
        <v>444.85</v>
      </c>
      <c r="I12" s="192">
        <v>43222</v>
      </c>
      <c r="J12" s="192">
        <v>43235</v>
      </c>
      <c r="K12" s="192" t="s">
        <v>55</v>
      </c>
      <c r="L12" s="193">
        <v>43281</v>
      </c>
      <c r="M12" s="201" t="s">
        <v>703</v>
      </c>
      <c r="N12" s="192" t="s">
        <v>604</v>
      </c>
      <c r="O12" s="189"/>
    </row>
    <row r="13" spans="1:15" s="194" customFormat="1" ht="30" customHeight="1" x14ac:dyDescent="0.25">
      <c r="A13" s="189" t="s">
        <v>530</v>
      </c>
      <c r="B13" s="190" t="s">
        <v>622</v>
      </c>
      <c r="C13" s="190" t="s">
        <v>449</v>
      </c>
      <c r="D13" s="190" t="s">
        <v>203</v>
      </c>
      <c r="E13" s="190"/>
      <c r="F13" s="190"/>
      <c r="G13" s="190" t="s">
        <v>349</v>
      </c>
      <c r="H13" s="191">
        <v>444.85</v>
      </c>
      <c r="I13" s="192">
        <v>43244</v>
      </c>
      <c r="J13" s="192">
        <v>43246</v>
      </c>
      <c r="K13" s="193" t="s">
        <v>55</v>
      </c>
      <c r="L13" s="193">
        <v>43281</v>
      </c>
      <c r="M13" s="201" t="s">
        <v>703</v>
      </c>
      <c r="N13" s="192" t="s">
        <v>623</v>
      </c>
      <c r="O13" s="190"/>
    </row>
    <row r="14" spans="1:15" s="194" customFormat="1" ht="30" customHeight="1" x14ac:dyDescent="0.25">
      <c r="A14" s="189" t="s">
        <v>528</v>
      </c>
      <c r="B14" s="190" t="s">
        <v>619</v>
      </c>
      <c r="C14" s="190" t="s">
        <v>620</v>
      </c>
      <c r="D14" s="190" t="s">
        <v>268</v>
      </c>
      <c r="E14" s="190"/>
      <c r="F14" s="190"/>
      <c r="G14" s="190" t="s">
        <v>85</v>
      </c>
      <c r="H14" s="191">
        <v>401.45</v>
      </c>
      <c r="I14" s="192" t="s">
        <v>46</v>
      </c>
      <c r="J14" s="192">
        <v>43238</v>
      </c>
      <c r="K14" s="192" t="s">
        <v>234</v>
      </c>
      <c r="L14" s="193">
        <v>43299</v>
      </c>
      <c r="M14" s="190" t="s">
        <v>704</v>
      </c>
      <c r="N14" s="220" t="s">
        <v>605</v>
      </c>
      <c r="O14" s="190"/>
    </row>
    <row r="15" spans="1:15" s="194" customFormat="1" ht="48" x14ac:dyDescent="0.25">
      <c r="A15" s="189" t="s">
        <v>502</v>
      </c>
      <c r="B15" s="190" t="s">
        <v>577</v>
      </c>
      <c r="C15" s="190" t="s">
        <v>99</v>
      </c>
      <c r="D15" s="190" t="s">
        <v>551</v>
      </c>
      <c r="E15" s="219" t="s">
        <v>552</v>
      </c>
      <c r="F15" s="190"/>
      <c r="G15" s="190"/>
      <c r="H15" s="191">
        <v>542.5</v>
      </c>
      <c r="I15" s="192" t="s">
        <v>46</v>
      </c>
      <c r="J15" s="192">
        <v>43255</v>
      </c>
      <c r="K15" s="220" t="s">
        <v>242</v>
      </c>
      <c r="L15" s="193">
        <v>43300</v>
      </c>
      <c r="M15" s="194" t="s">
        <v>704</v>
      </c>
      <c r="N15" s="192" t="s">
        <v>547</v>
      </c>
      <c r="O15" s="219" t="s">
        <v>578</v>
      </c>
    </row>
    <row r="16" spans="1:15" s="194" customFormat="1" ht="30" customHeight="1" x14ac:dyDescent="0.25">
      <c r="A16" s="189" t="s">
        <v>523</v>
      </c>
      <c r="B16" s="190" t="s">
        <v>600</v>
      </c>
      <c r="C16" s="190" t="s">
        <v>60</v>
      </c>
      <c r="D16" s="190" t="s">
        <v>43</v>
      </c>
      <c r="E16" s="190" t="s">
        <v>109</v>
      </c>
      <c r="F16" s="190"/>
      <c r="G16" s="190"/>
      <c r="H16" s="191">
        <v>423.15</v>
      </c>
      <c r="I16" s="192" t="s">
        <v>46</v>
      </c>
      <c r="J16" s="192">
        <v>43203</v>
      </c>
      <c r="K16" s="192" t="s">
        <v>226</v>
      </c>
      <c r="L16" s="193" t="s">
        <v>601</v>
      </c>
      <c r="M16" s="193"/>
      <c r="N16" s="192" t="s">
        <v>589</v>
      </c>
      <c r="O16" s="189"/>
    </row>
    <row r="17" spans="1:15" ht="30" customHeight="1" x14ac:dyDescent="0.25">
      <c r="A17" s="208" t="s">
        <v>543</v>
      </c>
      <c r="B17" s="209" t="s">
        <v>486</v>
      </c>
      <c r="C17" s="209" t="s">
        <v>206</v>
      </c>
      <c r="D17" s="209" t="s">
        <v>90</v>
      </c>
      <c r="E17" s="209"/>
      <c r="F17" s="209"/>
      <c r="G17" s="209" t="s">
        <v>487</v>
      </c>
      <c r="H17" s="210">
        <v>444.85</v>
      </c>
      <c r="I17" s="211" t="s">
        <v>46</v>
      </c>
      <c r="J17" s="211">
        <v>43286</v>
      </c>
      <c r="K17" s="212" t="s">
        <v>488</v>
      </c>
      <c r="L17" s="212">
        <v>43307</v>
      </c>
      <c r="M17" s="212"/>
      <c r="N17" s="211" t="s">
        <v>686</v>
      </c>
      <c r="O17" s="208"/>
    </row>
    <row r="18" spans="1:15" ht="30" customHeight="1" x14ac:dyDescent="0.25">
      <c r="A18" s="208" t="s">
        <v>536</v>
      </c>
      <c r="B18" s="209" t="s">
        <v>682</v>
      </c>
      <c r="C18" s="209" t="s">
        <v>60</v>
      </c>
      <c r="D18" s="209" t="s">
        <v>178</v>
      </c>
      <c r="E18" s="209" t="s">
        <v>680</v>
      </c>
      <c r="F18" s="209"/>
      <c r="G18" s="209"/>
      <c r="H18" s="210">
        <v>444.85</v>
      </c>
      <c r="I18" s="211" t="s">
        <v>46</v>
      </c>
      <c r="J18" s="211">
        <v>43259</v>
      </c>
      <c r="K18" s="212" t="s">
        <v>55</v>
      </c>
      <c r="L18" s="212">
        <v>43312</v>
      </c>
      <c r="M18" s="212" t="s">
        <v>702</v>
      </c>
      <c r="N18" s="211" t="s">
        <v>675</v>
      </c>
      <c r="O18" s="208"/>
    </row>
    <row r="19" spans="1:15" ht="30" customHeight="1" x14ac:dyDescent="0.25">
      <c r="A19" s="9" t="s">
        <v>533</v>
      </c>
      <c r="B19" s="10" t="s">
        <v>679</v>
      </c>
      <c r="C19" s="10" t="s">
        <v>584</v>
      </c>
      <c r="D19" s="10" t="s">
        <v>239</v>
      </c>
      <c r="E19" s="10" t="s">
        <v>240</v>
      </c>
      <c r="F19" s="10"/>
      <c r="G19" s="10"/>
      <c r="H19" s="11">
        <v>347.2</v>
      </c>
      <c r="I19" s="205" t="s">
        <v>46</v>
      </c>
      <c r="J19" s="205">
        <v>43257</v>
      </c>
      <c r="K19" s="31" t="s">
        <v>610</v>
      </c>
      <c r="L19" s="31">
        <v>43312</v>
      </c>
      <c r="M19" s="31"/>
      <c r="N19" s="205" t="s">
        <v>672</v>
      </c>
      <c r="O19" s="9"/>
    </row>
    <row r="20" spans="1:15" ht="30" customHeight="1" x14ac:dyDescent="0.25">
      <c r="A20" s="208" t="s">
        <v>538</v>
      </c>
      <c r="B20" s="213" t="s">
        <v>198</v>
      </c>
      <c r="C20" s="209" t="s">
        <v>187</v>
      </c>
      <c r="D20" s="209" t="s">
        <v>575</v>
      </c>
      <c r="E20" s="209" t="s">
        <v>599</v>
      </c>
      <c r="F20" s="209"/>
      <c r="G20" s="209" t="s">
        <v>576</v>
      </c>
      <c r="H20" s="210">
        <v>542.5</v>
      </c>
      <c r="I20" s="211" t="s">
        <v>46</v>
      </c>
      <c r="J20" s="212">
        <v>43272</v>
      </c>
      <c r="K20" s="212" t="s">
        <v>242</v>
      </c>
      <c r="L20" s="212">
        <v>43317</v>
      </c>
      <c r="M20" s="212"/>
      <c r="N20" s="211" t="s">
        <v>677</v>
      </c>
      <c r="O20" s="212"/>
    </row>
    <row r="21" spans="1:15" ht="30" customHeight="1" x14ac:dyDescent="0.25">
      <c r="A21" s="9" t="s">
        <v>534</v>
      </c>
      <c r="B21" s="10" t="s">
        <v>618</v>
      </c>
      <c r="C21" s="10" t="s">
        <v>187</v>
      </c>
      <c r="D21" s="10" t="s">
        <v>268</v>
      </c>
      <c r="E21" s="10" t="s">
        <v>393</v>
      </c>
      <c r="F21" s="10"/>
      <c r="G21" s="10" t="s">
        <v>85</v>
      </c>
      <c r="H21" s="11">
        <v>542.5</v>
      </c>
      <c r="I21" s="207" t="s">
        <v>46</v>
      </c>
      <c r="J21" s="207">
        <v>43257</v>
      </c>
      <c r="K21" s="31" t="s">
        <v>234</v>
      </c>
      <c r="L21" s="31">
        <v>43318</v>
      </c>
      <c r="M21" s="31"/>
      <c r="N21" s="207" t="s">
        <v>673</v>
      </c>
      <c r="O21" s="9"/>
    </row>
    <row r="22" spans="1:15" ht="30" customHeight="1" x14ac:dyDescent="0.25">
      <c r="A22" s="9" t="s">
        <v>535</v>
      </c>
      <c r="B22" s="10" t="s">
        <v>618</v>
      </c>
      <c r="C22" s="10" t="s">
        <v>187</v>
      </c>
      <c r="D22" s="10" t="s">
        <v>77</v>
      </c>
      <c r="E22" s="10" t="s">
        <v>78</v>
      </c>
      <c r="F22" s="10" t="s">
        <v>582</v>
      </c>
      <c r="G22" s="10"/>
      <c r="H22" s="11">
        <v>542.5</v>
      </c>
      <c r="I22" s="205" t="s">
        <v>46</v>
      </c>
      <c r="J22" s="205">
        <v>43258</v>
      </c>
      <c r="K22" s="31" t="s">
        <v>234</v>
      </c>
      <c r="L22" s="31">
        <v>43319</v>
      </c>
      <c r="M22" s="31"/>
      <c r="N22" s="205" t="s">
        <v>674</v>
      </c>
      <c r="O22" s="9"/>
    </row>
    <row r="23" spans="1:15" ht="30" customHeight="1" x14ac:dyDescent="0.25">
      <c r="A23" s="9" t="s">
        <v>539</v>
      </c>
      <c r="B23" s="10" t="s">
        <v>688</v>
      </c>
      <c r="C23" s="10" t="s">
        <v>187</v>
      </c>
      <c r="D23" s="10" t="s">
        <v>239</v>
      </c>
      <c r="E23" s="10" t="s">
        <v>240</v>
      </c>
      <c r="F23" s="10"/>
      <c r="G23" s="10"/>
      <c r="H23" s="11">
        <v>444.85</v>
      </c>
      <c r="I23" s="188" t="s">
        <v>46</v>
      </c>
      <c r="J23" s="188">
        <v>43278</v>
      </c>
      <c r="K23" s="31" t="s">
        <v>610</v>
      </c>
      <c r="L23" s="31">
        <v>43343</v>
      </c>
      <c r="M23" s="31"/>
      <c r="N23" s="188" t="s">
        <v>678</v>
      </c>
      <c r="O23" s="9"/>
    </row>
    <row r="24" spans="1:15" ht="30" customHeight="1" x14ac:dyDescent="0.25">
      <c r="A24" s="9" t="s">
        <v>544</v>
      </c>
      <c r="B24" s="10" t="s">
        <v>698</v>
      </c>
      <c r="C24" s="10" t="s">
        <v>52</v>
      </c>
      <c r="D24" s="10" t="s">
        <v>310</v>
      </c>
      <c r="E24" s="10"/>
      <c r="F24" s="10"/>
      <c r="G24" s="10" t="s">
        <v>54</v>
      </c>
      <c r="H24" s="11">
        <v>347.2</v>
      </c>
      <c r="I24" s="203" t="s">
        <v>46</v>
      </c>
      <c r="J24" s="31">
        <v>43292</v>
      </c>
      <c r="K24" s="31" t="s">
        <v>55</v>
      </c>
      <c r="L24" s="31">
        <v>43343</v>
      </c>
      <c r="M24" s="31"/>
      <c r="N24" s="203" t="s">
        <v>687</v>
      </c>
      <c r="O24" s="9"/>
    </row>
    <row r="25" spans="1:15" ht="30" customHeight="1" x14ac:dyDescent="0.25">
      <c r="A25" s="9" t="s">
        <v>629</v>
      </c>
      <c r="B25" s="10" t="s">
        <v>679</v>
      </c>
      <c r="C25" s="10" t="s">
        <v>584</v>
      </c>
      <c r="D25" s="10" t="s">
        <v>239</v>
      </c>
      <c r="E25" s="10" t="s">
        <v>240</v>
      </c>
      <c r="F25" s="10"/>
      <c r="G25" s="10"/>
      <c r="H25" s="11">
        <v>444.85</v>
      </c>
      <c r="I25" s="204" t="s">
        <v>46</v>
      </c>
      <c r="J25" s="31">
        <v>43293</v>
      </c>
      <c r="K25" s="31" t="s">
        <v>610</v>
      </c>
      <c r="L25" s="31">
        <v>43343</v>
      </c>
      <c r="M25" s="31"/>
      <c r="N25" s="204" t="s">
        <v>695</v>
      </c>
      <c r="O25" s="9"/>
    </row>
    <row r="26" spans="1:15" ht="30" customHeight="1" x14ac:dyDescent="0.25">
      <c r="A26" s="9" t="s">
        <v>630</v>
      </c>
      <c r="B26" s="10" t="s">
        <v>679</v>
      </c>
      <c r="C26" s="10" t="s">
        <v>584</v>
      </c>
      <c r="D26" s="10" t="s">
        <v>699</v>
      </c>
      <c r="E26" s="10" t="s">
        <v>700</v>
      </c>
      <c r="F26" s="10"/>
      <c r="G26" s="10"/>
      <c r="H26" s="11">
        <v>515.38</v>
      </c>
      <c r="I26" s="205" t="s">
        <v>46</v>
      </c>
      <c r="J26" s="31">
        <v>43294</v>
      </c>
      <c r="K26" s="31" t="s">
        <v>610</v>
      </c>
      <c r="L26" s="31">
        <v>43343</v>
      </c>
      <c r="M26" s="31"/>
      <c r="N26" s="205" t="s">
        <v>696</v>
      </c>
      <c r="O26" s="9"/>
    </row>
    <row r="27" spans="1:15" ht="30" customHeight="1" x14ac:dyDescent="0.25">
      <c r="A27" s="9" t="s">
        <v>631</v>
      </c>
      <c r="B27" s="10" t="s">
        <v>698</v>
      </c>
      <c r="C27" s="10" t="s">
        <v>52</v>
      </c>
      <c r="D27" s="10" t="s">
        <v>310</v>
      </c>
      <c r="E27" s="10"/>
      <c r="F27" s="10"/>
      <c r="G27" s="10" t="s">
        <v>54</v>
      </c>
      <c r="H27" s="11">
        <v>444.85</v>
      </c>
      <c r="I27" s="218" t="s">
        <v>46</v>
      </c>
      <c r="J27" s="31">
        <v>43304</v>
      </c>
      <c r="K27" s="31" t="s">
        <v>55</v>
      </c>
      <c r="L27" s="31">
        <v>43343</v>
      </c>
      <c r="M27" s="31"/>
      <c r="N27" s="218" t="s">
        <v>697</v>
      </c>
      <c r="O27" s="9"/>
    </row>
    <row r="28" spans="1:15" ht="30" customHeight="1" x14ac:dyDescent="0.25">
      <c r="A28" s="9" t="s">
        <v>537</v>
      </c>
      <c r="B28" s="10" t="s">
        <v>302</v>
      </c>
      <c r="C28" s="10" t="s">
        <v>52</v>
      </c>
      <c r="D28" s="10" t="s">
        <v>43</v>
      </c>
      <c r="E28" s="10" t="s">
        <v>109</v>
      </c>
      <c r="F28" s="10" t="s">
        <v>383</v>
      </c>
      <c r="G28" s="10"/>
      <c r="H28" s="11">
        <v>509.95</v>
      </c>
      <c r="I28" s="184" t="s">
        <v>46</v>
      </c>
      <c r="J28" s="31">
        <v>43259</v>
      </c>
      <c r="K28" s="31" t="s">
        <v>226</v>
      </c>
      <c r="L28" s="31">
        <v>43373</v>
      </c>
      <c r="M28" s="31"/>
      <c r="N28" s="184" t="s">
        <v>676</v>
      </c>
      <c r="O28" s="10" t="s">
        <v>681</v>
      </c>
    </row>
    <row r="29" spans="1:15" ht="30" customHeight="1" x14ac:dyDescent="0.25">
      <c r="A29" s="9" t="s">
        <v>541</v>
      </c>
      <c r="B29" s="10" t="s">
        <v>308</v>
      </c>
      <c r="C29" s="10" t="s">
        <v>99</v>
      </c>
      <c r="D29" s="10" t="s">
        <v>43</v>
      </c>
      <c r="E29" s="10" t="s">
        <v>94</v>
      </c>
      <c r="F29" s="10" t="s">
        <v>499</v>
      </c>
      <c r="G29" s="10"/>
      <c r="H29" s="11">
        <v>640.15</v>
      </c>
      <c r="I29" s="197" t="s">
        <v>46</v>
      </c>
      <c r="J29" s="31">
        <v>43285</v>
      </c>
      <c r="K29" s="31" t="s">
        <v>226</v>
      </c>
      <c r="L29" s="31">
        <v>43373</v>
      </c>
      <c r="M29" s="31"/>
      <c r="N29" s="197" t="s">
        <v>684</v>
      </c>
      <c r="O29" s="10"/>
    </row>
    <row r="30" spans="1:15" ht="30" customHeight="1" x14ac:dyDescent="0.25">
      <c r="A30" s="9" t="s">
        <v>542</v>
      </c>
      <c r="B30" s="10" t="s">
        <v>693</v>
      </c>
      <c r="C30" s="10" t="s">
        <v>187</v>
      </c>
      <c r="D30" s="10" t="s">
        <v>43</v>
      </c>
      <c r="E30" s="10" t="s">
        <v>94</v>
      </c>
      <c r="F30" s="10" t="s">
        <v>692</v>
      </c>
      <c r="G30" s="10"/>
      <c r="H30" s="11">
        <v>640.15</v>
      </c>
      <c r="I30" s="200" t="s">
        <v>46</v>
      </c>
      <c r="J30" s="31">
        <v>43287</v>
      </c>
      <c r="K30" s="31" t="s">
        <v>226</v>
      </c>
      <c r="L30" s="31">
        <v>43373</v>
      </c>
      <c r="M30" s="31"/>
      <c r="N30" s="200" t="s">
        <v>685</v>
      </c>
      <c r="O30" s="10"/>
    </row>
    <row r="32" spans="1:15" s="86" customFormat="1" ht="30" customHeight="1" x14ac:dyDescent="0.25">
      <c r="A32" s="160"/>
      <c r="B32" s="214" t="s">
        <v>701</v>
      </c>
      <c r="H32" s="163"/>
      <c r="I32" s="87"/>
      <c r="J32" s="87"/>
      <c r="K32" s="87"/>
      <c r="L32" s="162"/>
      <c r="N32" s="161"/>
    </row>
  </sheetData>
  <autoFilter ref="A6:O16"/>
  <mergeCells count="13">
    <mergeCell ref="A1:N1"/>
    <mergeCell ref="E5:G5"/>
    <mergeCell ref="I5:I6"/>
    <mergeCell ref="K5:O5"/>
    <mergeCell ref="A4:C4"/>
    <mergeCell ref="D4:G4"/>
    <mergeCell ref="H4:H6"/>
    <mergeCell ref="I4:O4"/>
    <mergeCell ref="A5:A6"/>
    <mergeCell ref="B5:B6"/>
    <mergeCell ref="C5:C6"/>
    <mergeCell ref="D5:D6"/>
    <mergeCell ref="H2:J2"/>
  </mergeCells>
  <printOptions horizontalCentered="1"/>
  <pageMargins left="0" right="0" top="0" bottom="0" header="0" footer="0"/>
  <pageSetup paperSize="9" scale="42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2016</vt:lpstr>
      <vt:lpstr>2017</vt:lpstr>
      <vt:lpstr>2018</vt:lpstr>
      <vt:lpstr>2018 EN ATTENTE DE PAIEMENT</vt:lpstr>
      <vt:lpstr>2017+2018 EN ATTENTE</vt:lpstr>
    </vt:vector>
  </TitlesOfParts>
  <Manager/>
  <Company>Microsoft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MATHIEU PERIGOIS</dc:creator>
  <cp:keywords/>
  <dc:description/>
  <cp:lastModifiedBy>Valérie Mathieu Verger Périgois</cp:lastModifiedBy>
  <cp:revision/>
  <cp:lastPrinted>2018-07-14T21:41:13Z</cp:lastPrinted>
  <dcterms:created xsi:type="dcterms:W3CDTF">2017-03-14T18:56:43Z</dcterms:created>
  <dcterms:modified xsi:type="dcterms:W3CDTF">2018-07-28T16:58:27Z</dcterms:modified>
  <cp:category/>
  <cp:contentStatus/>
</cp:coreProperties>
</file>