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lient\D$\"/>
    </mc:Choice>
  </mc:AlternateContent>
  <bookViews>
    <workbookView xWindow="0" yWindow="0" windowWidth="15090" windowHeight="6225"/>
  </bookViews>
  <sheets>
    <sheet name="Calendrier" sheetId="3" r:id="rId1"/>
    <sheet name="Suivi des congés des employés" sheetId="1" r:id="rId2"/>
    <sheet name="Liste des employés" sheetId="2" r:id="rId3"/>
    <sheet name="Types de congés" sheetId="4" r:id="rId4"/>
    <sheet name="Jours fériés" sheetId="5" r:id="rId5"/>
  </sheets>
  <externalReferences>
    <externalReference r:id="rId6"/>
  </externalReferences>
  <definedNames>
    <definedName name="_xlnm._FilterDatabase" localSheetId="0" hidden="1">'[1]Calendar View'!$H$19:$K$22</definedName>
    <definedName name="Année_civile">Calendrier!$C$3</definedName>
    <definedName name="ColumnTitleRegion..AC22.1">Calendrier!$C$20:$E$20</definedName>
    <definedName name="lstCongés">JoursFériés[Jours fériés]</definedName>
    <definedName name="lstDatesD">Suivi_des_congés[Date de fin]</definedName>
    <definedName name="lstDatesF">Suivi_des_congés[Date de début]</definedName>
    <definedName name="lstEmployés">Employés[Noms des employés]</definedName>
    <definedName name="lstNomsEmpl">Suivi_des_congés[Nom de l’employé]</definedName>
    <definedName name="lstTypesC">Suivi_des_congés[Type de congé]</definedName>
    <definedName name="lstTypesCongés">TypesCongés[Liste des types de congés]</definedName>
    <definedName name="Titre1">RegistrePrésence[[#Headers],[Jour de la semaine/mois]]</definedName>
    <definedName name="Titre2">Suivi_des_congés[[#Headers],[Nom de l’employé]]</definedName>
    <definedName name="TitreColonne3">Employés[[#Headers],[Noms des employés]]</definedName>
    <definedName name="TitreColonne4">TypesCongés[[#Headers],[Liste des types de congés]]</definedName>
    <definedName name="TitreColonne5">JoursFériés[[#Headers],[Jours fériés]]</definedName>
    <definedName name="valSelEmployé">Calendrier!$C$2</definedName>
  </definedNames>
  <calcPr calcId="162913"/>
</workbook>
</file>

<file path=xl/calcChain.xml><?xml version="1.0" encoding="utf-8"?>
<calcChain xmlns="http://schemas.openxmlformats.org/spreadsheetml/2006/main">
  <c r="D29" i="1" l="1"/>
  <c r="D30" i="1"/>
  <c r="C30" i="1"/>
  <c r="C72" i="1"/>
  <c r="D24" i="1"/>
  <c r="C24" i="1"/>
  <c r="D23" i="1"/>
  <c r="C23" i="1"/>
  <c r="D22" i="1"/>
  <c r="C22" i="1"/>
  <c r="D20" i="1"/>
  <c r="C20" i="1"/>
  <c r="D19" i="1"/>
  <c r="C19" i="1"/>
  <c r="D18" i="1"/>
  <c r="C18" i="1"/>
  <c r="D50" i="1"/>
  <c r="C50" i="1"/>
  <c r="D48" i="1"/>
  <c r="C48" i="1"/>
  <c r="C47" i="1"/>
  <c r="D47" i="1"/>
  <c r="D46" i="1" l="1"/>
  <c r="C46" i="1"/>
  <c r="D66" i="1"/>
  <c r="C66" i="1"/>
  <c r="D65" i="1"/>
  <c r="C65" i="1"/>
  <c r="D64" i="1"/>
  <c r="C64" i="1"/>
  <c r="D70" i="1"/>
  <c r="C70" i="1"/>
  <c r="D69" i="1"/>
  <c r="C69" i="1"/>
  <c r="D55" i="1"/>
  <c r="C55" i="1"/>
  <c r="D54" i="1"/>
  <c r="C54" i="1"/>
  <c r="D53" i="1"/>
  <c r="C53" i="1"/>
  <c r="D52" i="1"/>
  <c r="C52" i="1"/>
  <c r="C4" i="1"/>
  <c r="C7" i="1"/>
  <c r="D7" i="1"/>
  <c r="D6" i="1"/>
  <c r="C6" i="1"/>
  <c r="D15" i="1"/>
  <c r="C15" i="1"/>
  <c r="D9" i="1"/>
  <c r="D14" i="1"/>
  <c r="C14" i="1"/>
  <c r="D13" i="1"/>
  <c r="C13" i="1"/>
  <c r="D12" i="1"/>
  <c r="C12" i="1"/>
  <c r="D11" i="1"/>
  <c r="C11" i="1"/>
  <c r="D28" i="1"/>
  <c r="C28" i="1"/>
  <c r="D27" i="1"/>
  <c r="C27" i="1"/>
  <c r="D26" i="1"/>
  <c r="C26" i="1"/>
  <c r="C61" i="1"/>
  <c r="D78" i="1"/>
  <c r="C78" i="1"/>
  <c r="D77" i="1"/>
  <c r="C77" i="1"/>
  <c r="D76" i="1"/>
  <c r="C76" i="1"/>
  <c r="D17" i="1"/>
  <c r="D43" i="1" l="1"/>
  <c r="C43" i="1"/>
  <c r="D42" i="1" l="1"/>
  <c r="C42" i="1"/>
  <c r="D41" i="1"/>
  <c r="C41" i="1"/>
  <c r="C40" i="1"/>
  <c r="D39" i="1"/>
  <c r="C39" i="1"/>
  <c r="D35" i="1" l="1"/>
  <c r="C35" i="1"/>
  <c r="D34" i="1"/>
  <c r="C34" i="1"/>
  <c r="D40" i="1"/>
  <c r="C79" i="1"/>
  <c r="D79" i="1"/>
  <c r="F79" i="1"/>
  <c r="C80" i="1"/>
  <c r="D80" i="1"/>
  <c r="F80" i="1"/>
  <c r="C81" i="1"/>
  <c r="D81" i="1"/>
  <c r="F81" i="1"/>
  <c r="C82" i="1"/>
  <c r="D82" i="1"/>
  <c r="F82" i="1"/>
  <c r="C83" i="1"/>
  <c r="D83" i="1"/>
  <c r="F83" i="1"/>
  <c r="C84" i="1"/>
  <c r="D84" i="1"/>
  <c r="F84" i="1"/>
  <c r="C85" i="1"/>
  <c r="D85" i="1"/>
  <c r="F85" i="1"/>
  <c r="C86" i="1"/>
  <c r="D86" i="1"/>
  <c r="F86" i="1"/>
  <c r="C87" i="1"/>
  <c r="D87" i="1"/>
  <c r="F87" i="1"/>
  <c r="C88" i="1"/>
  <c r="D88" i="1"/>
  <c r="F88" i="1"/>
  <c r="C89" i="1"/>
  <c r="D89" i="1"/>
  <c r="F89" i="1"/>
  <c r="C90" i="1"/>
  <c r="D90" i="1"/>
  <c r="F90" i="1"/>
  <c r="C91" i="1"/>
  <c r="D91" i="1"/>
  <c r="F91" i="1"/>
  <c r="C92" i="1"/>
  <c r="D92" i="1"/>
  <c r="F92" i="1"/>
  <c r="C93" i="1"/>
  <c r="D93" i="1"/>
  <c r="F93" i="1"/>
  <c r="C94" i="1"/>
  <c r="D94" i="1"/>
  <c r="F94" i="1"/>
  <c r="C95" i="1"/>
  <c r="D95" i="1"/>
  <c r="F95" i="1"/>
  <c r="C96" i="1"/>
  <c r="D96" i="1"/>
  <c r="F96" i="1"/>
  <c r="C97" i="1"/>
  <c r="D97" i="1"/>
  <c r="F97" i="1"/>
  <c r="C98" i="1"/>
  <c r="D98" i="1"/>
  <c r="F98" i="1"/>
  <c r="C99" i="1"/>
  <c r="D99" i="1"/>
  <c r="F99" i="1"/>
  <c r="C100" i="1"/>
  <c r="D100" i="1"/>
  <c r="F100" i="1"/>
  <c r="C101" i="1"/>
  <c r="D101" i="1"/>
  <c r="F101" i="1"/>
  <c r="C102" i="1"/>
  <c r="D102" i="1"/>
  <c r="F102" i="1"/>
  <c r="C103" i="1"/>
  <c r="D103" i="1"/>
  <c r="F103" i="1"/>
  <c r="C104" i="1"/>
  <c r="D104" i="1"/>
  <c r="F104" i="1"/>
  <c r="C105" i="1"/>
  <c r="D105" i="1"/>
  <c r="F105" i="1"/>
  <c r="C106" i="1"/>
  <c r="D106" i="1"/>
  <c r="F106" i="1"/>
  <c r="C107" i="1"/>
  <c r="D107" i="1"/>
  <c r="F107" i="1"/>
  <c r="C108" i="1"/>
  <c r="D108" i="1"/>
  <c r="F108" i="1"/>
  <c r="C109" i="1"/>
  <c r="D109" i="1"/>
  <c r="F109" i="1"/>
  <c r="C110" i="1"/>
  <c r="D110" i="1"/>
  <c r="F110" i="1"/>
  <c r="C111" i="1"/>
  <c r="D111" i="1"/>
  <c r="F111" i="1"/>
  <c r="C112" i="1"/>
  <c r="D112" i="1"/>
  <c r="F112" i="1"/>
  <c r="C113" i="1"/>
  <c r="D113" i="1"/>
  <c r="F113" i="1"/>
  <c r="C114" i="1"/>
  <c r="D114" i="1"/>
  <c r="F114" i="1"/>
  <c r="C115" i="1"/>
  <c r="D115" i="1"/>
  <c r="F115" i="1"/>
  <c r="C116" i="1"/>
  <c r="D116" i="1"/>
  <c r="F116" i="1"/>
  <c r="C117" i="1"/>
  <c r="D117" i="1"/>
  <c r="F117" i="1"/>
  <c r="C118" i="1"/>
  <c r="D118" i="1"/>
  <c r="F118" i="1"/>
  <c r="C119" i="1"/>
  <c r="D119" i="1"/>
  <c r="F119" i="1"/>
  <c r="C120" i="1"/>
  <c r="D120" i="1"/>
  <c r="F120" i="1"/>
  <c r="C121" i="1"/>
  <c r="D121" i="1"/>
  <c r="F121" i="1"/>
  <c r="C122" i="1"/>
  <c r="D122" i="1"/>
  <c r="F122" i="1"/>
  <c r="C123" i="1"/>
  <c r="D123" i="1"/>
  <c r="F123" i="1"/>
  <c r="C124" i="1"/>
  <c r="D124" i="1"/>
  <c r="F124" i="1"/>
  <c r="C125" i="1"/>
  <c r="D125" i="1"/>
  <c r="F125" i="1"/>
  <c r="C126" i="1"/>
  <c r="D126" i="1"/>
  <c r="F126" i="1"/>
  <c r="C127" i="1"/>
  <c r="D127" i="1"/>
  <c r="F127" i="1"/>
  <c r="C128" i="1"/>
  <c r="D128" i="1"/>
  <c r="F128" i="1"/>
  <c r="C129" i="1"/>
  <c r="D129" i="1"/>
  <c r="F129" i="1"/>
  <c r="C130" i="1"/>
  <c r="D130" i="1"/>
  <c r="F130" i="1"/>
  <c r="C131" i="1"/>
  <c r="D131" i="1"/>
  <c r="F131" i="1"/>
  <c r="C132" i="1"/>
  <c r="D132" i="1"/>
  <c r="F132" i="1"/>
  <c r="C133" i="1"/>
  <c r="D133" i="1"/>
  <c r="F133" i="1"/>
  <c r="C134" i="1"/>
  <c r="D134" i="1"/>
  <c r="F134" i="1"/>
  <c r="C135" i="1"/>
  <c r="D135" i="1"/>
  <c r="F135" i="1"/>
  <c r="C136" i="1"/>
  <c r="D136" i="1"/>
  <c r="F136" i="1"/>
  <c r="C137" i="1"/>
  <c r="D137" i="1"/>
  <c r="F137" i="1"/>
  <c r="C138" i="1"/>
  <c r="D138" i="1"/>
  <c r="F138" i="1"/>
  <c r="C139" i="1"/>
  <c r="D139" i="1"/>
  <c r="F139" i="1"/>
  <c r="C140" i="1"/>
  <c r="D140" i="1"/>
  <c r="F140" i="1"/>
  <c r="C141" i="1"/>
  <c r="D141" i="1"/>
  <c r="F141" i="1"/>
  <c r="C142" i="1"/>
  <c r="D142" i="1"/>
  <c r="F142" i="1"/>
  <c r="C143" i="1"/>
  <c r="D143" i="1"/>
  <c r="F143" i="1"/>
  <c r="C144" i="1"/>
  <c r="D144" i="1"/>
  <c r="F144" i="1"/>
  <c r="C145" i="1"/>
  <c r="D145" i="1"/>
  <c r="F145" i="1"/>
  <c r="C146" i="1"/>
  <c r="D146" i="1"/>
  <c r="F146" i="1"/>
  <c r="C147" i="1"/>
  <c r="D147" i="1"/>
  <c r="F147" i="1"/>
  <c r="C148" i="1"/>
  <c r="D148" i="1"/>
  <c r="F148" i="1"/>
  <c r="C149" i="1"/>
  <c r="D149" i="1"/>
  <c r="F149" i="1"/>
  <c r="C150" i="1"/>
  <c r="D150" i="1"/>
  <c r="F150" i="1"/>
  <c r="C151" i="1"/>
  <c r="D151" i="1"/>
  <c r="F151" i="1"/>
  <c r="C152" i="1"/>
  <c r="D152" i="1"/>
  <c r="F152" i="1"/>
  <c r="C153" i="1"/>
  <c r="D153" i="1"/>
  <c r="F153" i="1"/>
  <c r="C154" i="1"/>
  <c r="D154" i="1"/>
  <c r="F154" i="1"/>
  <c r="C155" i="1"/>
  <c r="D155" i="1"/>
  <c r="F155" i="1"/>
  <c r="C156" i="1"/>
  <c r="D156" i="1"/>
  <c r="F156" i="1"/>
  <c r="C157" i="1"/>
  <c r="D157" i="1"/>
  <c r="F157" i="1"/>
  <c r="C158" i="1"/>
  <c r="D158" i="1"/>
  <c r="F158" i="1"/>
  <c r="C159" i="1"/>
  <c r="D159" i="1"/>
  <c r="F159" i="1"/>
  <c r="C160" i="1"/>
  <c r="D160" i="1"/>
  <c r="F160" i="1"/>
  <c r="C161" i="1"/>
  <c r="D161" i="1"/>
  <c r="F161" i="1"/>
  <c r="C162" i="1"/>
  <c r="D162" i="1"/>
  <c r="F162" i="1"/>
  <c r="C163" i="1"/>
  <c r="D163" i="1"/>
  <c r="F163" i="1"/>
  <c r="C164" i="1"/>
  <c r="D164" i="1"/>
  <c r="F164" i="1"/>
  <c r="C165" i="1"/>
  <c r="D165" i="1"/>
  <c r="F165" i="1"/>
  <c r="C166" i="1"/>
  <c r="D166" i="1"/>
  <c r="F166" i="1"/>
  <c r="C167" i="1"/>
  <c r="D167" i="1"/>
  <c r="F167" i="1"/>
  <c r="C168" i="1"/>
  <c r="D168" i="1"/>
  <c r="F168" i="1"/>
  <c r="C169" i="1"/>
  <c r="D169" i="1"/>
  <c r="F169" i="1"/>
  <c r="C170" i="1"/>
  <c r="D170" i="1"/>
  <c r="F170" i="1"/>
  <c r="C171" i="1"/>
  <c r="D171" i="1"/>
  <c r="F171" i="1"/>
  <c r="C172" i="1"/>
  <c r="D172" i="1"/>
  <c r="F172" i="1"/>
  <c r="C173" i="1"/>
  <c r="D173" i="1"/>
  <c r="F173" i="1"/>
  <c r="C174" i="1"/>
  <c r="D174" i="1"/>
  <c r="F174" i="1"/>
  <c r="C175" i="1"/>
  <c r="D175" i="1"/>
  <c r="F175" i="1"/>
  <c r="C176" i="1"/>
  <c r="D176" i="1"/>
  <c r="F176" i="1"/>
  <c r="C177" i="1"/>
  <c r="D177" i="1"/>
  <c r="F177" i="1"/>
  <c r="C178" i="1"/>
  <c r="D178" i="1"/>
  <c r="F178" i="1"/>
  <c r="C179" i="1"/>
  <c r="D179" i="1"/>
  <c r="F179" i="1"/>
  <c r="C180" i="1"/>
  <c r="D180" i="1"/>
  <c r="F180" i="1"/>
  <c r="C181" i="1"/>
  <c r="D181" i="1"/>
  <c r="F181" i="1"/>
  <c r="C182" i="1"/>
  <c r="D182" i="1"/>
  <c r="F182" i="1"/>
  <c r="C183" i="1"/>
  <c r="D183" i="1"/>
  <c r="F183" i="1"/>
  <c r="C184" i="1"/>
  <c r="D184" i="1"/>
  <c r="F184" i="1"/>
  <c r="C185" i="1"/>
  <c r="D185" i="1"/>
  <c r="F185" i="1"/>
  <c r="C186" i="1"/>
  <c r="D186" i="1"/>
  <c r="F186" i="1"/>
  <c r="C187" i="1"/>
  <c r="D187" i="1"/>
  <c r="F187" i="1"/>
  <c r="C188" i="1"/>
  <c r="D188" i="1"/>
  <c r="F188" i="1"/>
  <c r="C189" i="1"/>
  <c r="D189" i="1"/>
  <c r="F189" i="1"/>
  <c r="C190" i="1"/>
  <c r="D190" i="1"/>
  <c r="F190" i="1"/>
  <c r="C191" i="1"/>
  <c r="D191" i="1"/>
  <c r="F191" i="1"/>
  <c r="C192" i="1"/>
  <c r="D192" i="1"/>
  <c r="F192" i="1"/>
  <c r="C193" i="1"/>
  <c r="D193" i="1"/>
  <c r="F193" i="1"/>
  <c r="C194" i="1"/>
  <c r="D194" i="1"/>
  <c r="F194" i="1"/>
  <c r="C195" i="1"/>
  <c r="D195" i="1"/>
  <c r="F195" i="1"/>
  <c r="C196" i="1"/>
  <c r="D196" i="1"/>
  <c r="F196" i="1"/>
  <c r="C197" i="1"/>
  <c r="D197" i="1"/>
  <c r="F197" i="1"/>
  <c r="C198" i="1"/>
  <c r="D198" i="1"/>
  <c r="F198" i="1"/>
  <c r="C199" i="1"/>
  <c r="D199" i="1"/>
  <c r="F199" i="1"/>
  <c r="C200" i="1"/>
  <c r="D200" i="1"/>
  <c r="F200" i="1"/>
  <c r="C201" i="1"/>
  <c r="D201" i="1"/>
  <c r="F201" i="1"/>
  <c r="C202" i="1"/>
  <c r="D202" i="1"/>
  <c r="F202" i="1"/>
  <c r="C203" i="1"/>
  <c r="D203" i="1"/>
  <c r="F203" i="1"/>
  <c r="C204" i="1"/>
  <c r="D204" i="1"/>
  <c r="F204" i="1"/>
  <c r="C205" i="1"/>
  <c r="D205" i="1"/>
  <c r="F205" i="1"/>
  <c r="C206" i="1"/>
  <c r="D206" i="1"/>
  <c r="F206" i="1"/>
  <c r="C207" i="1"/>
  <c r="D207" i="1"/>
  <c r="F207" i="1"/>
  <c r="C208" i="1"/>
  <c r="D208" i="1"/>
  <c r="F208" i="1"/>
  <c r="C209" i="1"/>
  <c r="D209" i="1"/>
  <c r="F209" i="1"/>
  <c r="C210" i="1"/>
  <c r="D210" i="1"/>
  <c r="F210" i="1"/>
  <c r="C211" i="1"/>
  <c r="D211" i="1"/>
  <c r="F211" i="1"/>
  <c r="C212" i="1"/>
  <c r="D212" i="1"/>
  <c r="F212" i="1"/>
  <c r="C213" i="1"/>
  <c r="D213" i="1"/>
  <c r="F213" i="1"/>
  <c r="C214" i="1"/>
  <c r="D214" i="1"/>
  <c r="F214" i="1"/>
  <c r="C215" i="1"/>
  <c r="D215" i="1"/>
  <c r="F215" i="1"/>
  <c r="C216" i="1"/>
  <c r="D216" i="1"/>
  <c r="F216" i="1"/>
  <c r="C217" i="1"/>
  <c r="D217" i="1"/>
  <c r="F217" i="1"/>
  <c r="C218" i="1"/>
  <c r="D218" i="1"/>
  <c r="F218" i="1"/>
  <c r="C219" i="1"/>
  <c r="D219" i="1"/>
  <c r="F219" i="1"/>
  <c r="C220" i="1"/>
  <c r="D220" i="1"/>
  <c r="F220" i="1"/>
  <c r="C221" i="1"/>
  <c r="D221" i="1"/>
  <c r="F221" i="1"/>
  <c r="C222" i="1"/>
  <c r="D222" i="1"/>
  <c r="F222" i="1"/>
  <c r="C223" i="1"/>
  <c r="D223" i="1"/>
  <c r="F223" i="1"/>
  <c r="C224" i="1"/>
  <c r="D224" i="1"/>
  <c r="F224" i="1"/>
  <c r="C225" i="1"/>
  <c r="D225" i="1"/>
  <c r="F225" i="1"/>
  <c r="C226" i="1"/>
  <c r="D226" i="1"/>
  <c r="F226" i="1"/>
  <c r="C227" i="1"/>
  <c r="D227" i="1"/>
  <c r="F227" i="1"/>
  <c r="C228" i="1"/>
  <c r="D228" i="1"/>
  <c r="F228" i="1"/>
  <c r="C229" i="1"/>
  <c r="D229" i="1"/>
  <c r="F229" i="1"/>
  <c r="C230" i="1"/>
  <c r="D230" i="1"/>
  <c r="F230" i="1"/>
  <c r="C231" i="1"/>
  <c r="D231" i="1"/>
  <c r="F231" i="1"/>
  <c r="C232" i="1"/>
  <c r="D232" i="1"/>
  <c r="F232" i="1"/>
  <c r="C233" i="1"/>
  <c r="D233" i="1"/>
  <c r="F233" i="1"/>
  <c r="C234" i="1"/>
  <c r="D234" i="1"/>
  <c r="F234" i="1"/>
  <c r="C235" i="1"/>
  <c r="D235" i="1"/>
  <c r="F235" i="1"/>
  <c r="C236" i="1"/>
  <c r="D236" i="1"/>
  <c r="F236" i="1"/>
  <c r="C237" i="1"/>
  <c r="D237" i="1"/>
  <c r="F237" i="1"/>
  <c r="C238" i="1"/>
  <c r="D238" i="1"/>
  <c r="F238" i="1"/>
  <c r="C239" i="1"/>
  <c r="D239" i="1"/>
  <c r="F239" i="1"/>
  <c r="C240" i="1"/>
  <c r="D240" i="1"/>
  <c r="F240" i="1"/>
  <c r="C241" i="1"/>
  <c r="D241" i="1"/>
  <c r="F241" i="1"/>
  <c r="C242" i="1"/>
  <c r="D242" i="1"/>
  <c r="F242" i="1"/>
  <c r="C243" i="1"/>
  <c r="D243" i="1"/>
  <c r="F243" i="1"/>
  <c r="C244" i="1"/>
  <c r="D244" i="1"/>
  <c r="F244" i="1"/>
  <c r="C245" i="1"/>
  <c r="D245" i="1"/>
  <c r="F245" i="1"/>
  <c r="C246" i="1"/>
  <c r="D246" i="1"/>
  <c r="F246" i="1"/>
  <c r="C247" i="1"/>
  <c r="D247" i="1"/>
  <c r="F247" i="1"/>
  <c r="C248" i="1"/>
  <c r="D248" i="1"/>
  <c r="F248" i="1"/>
  <c r="C249" i="1"/>
  <c r="D249" i="1"/>
  <c r="F249" i="1"/>
  <c r="C250" i="1"/>
  <c r="D250" i="1"/>
  <c r="F250" i="1"/>
  <c r="C251" i="1"/>
  <c r="D251" i="1"/>
  <c r="F251" i="1"/>
  <c r="C252" i="1"/>
  <c r="D252" i="1"/>
  <c r="F252" i="1"/>
  <c r="C253" i="1"/>
  <c r="D253" i="1"/>
  <c r="F253" i="1"/>
  <c r="C254" i="1"/>
  <c r="D254" i="1"/>
  <c r="F254" i="1"/>
  <c r="C255" i="1"/>
  <c r="D255" i="1"/>
  <c r="F255" i="1"/>
  <c r="C256" i="1"/>
  <c r="D256" i="1"/>
  <c r="F256" i="1"/>
  <c r="C257" i="1"/>
  <c r="D257" i="1"/>
  <c r="F257" i="1"/>
  <c r="C258" i="1"/>
  <c r="D258" i="1"/>
  <c r="F258" i="1"/>
  <c r="C259" i="1"/>
  <c r="D259" i="1"/>
  <c r="F259" i="1"/>
  <c r="C260" i="1"/>
  <c r="D260" i="1"/>
  <c r="F260" i="1"/>
  <c r="C261" i="1"/>
  <c r="D261" i="1"/>
  <c r="F261" i="1"/>
  <c r="C262" i="1"/>
  <c r="D262" i="1"/>
  <c r="F262" i="1"/>
  <c r="C263" i="1"/>
  <c r="D263" i="1"/>
  <c r="F263" i="1"/>
  <c r="C264" i="1"/>
  <c r="D264" i="1"/>
  <c r="F264" i="1"/>
  <c r="C265" i="1"/>
  <c r="D265" i="1"/>
  <c r="F265" i="1"/>
  <c r="C266" i="1"/>
  <c r="D266" i="1"/>
  <c r="F266" i="1"/>
  <c r="C267" i="1"/>
  <c r="D267" i="1"/>
  <c r="F267" i="1"/>
  <c r="C268" i="1"/>
  <c r="D268" i="1"/>
  <c r="F268" i="1"/>
  <c r="C269" i="1"/>
  <c r="D269" i="1"/>
  <c r="F269" i="1"/>
  <c r="C270" i="1"/>
  <c r="D270" i="1"/>
  <c r="F270" i="1"/>
  <c r="C271" i="1"/>
  <c r="D271" i="1"/>
  <c r="F271" i="1"/>
  <c r="C272" i="1"/>
  <c r="D272" i="1"/>
  <c r="F272" i="1"/>
  <c r="C273" i="1"/>
  <c r="D273" i="1"/>
  <c r="F273" i="1"/>
  <c r="C274" i="1"/>
  <c r="D274" i="1"/>
  <c r="F274" i="1"/>
  <c r="C275" i="1"/>
  <c r="D275" i="1"/>
  <c r="F275" i="1"/>
  <c r="C276" i="1"/>
  <c r="D276" i="1"/>
  <c r="F276" i="1"/>
  <c r="C277" i="1"/>
  <c r="D277" i="1"/>
  <c r="F277" i="1"/>
  <c r="C278" i="1"/>
  <c r="D278" i="1"/>
  <c r="F278" i="1"/>
  <c r="C279" i="1"/>
  <c r="D279" i="1"/>
  <c r="F279" i="1"/>
  <c r="C280" i="1"/>
  <c r="D280" i="1"/>
  <c r="F280" i="1"/>
  <c r="C281" i="1"/>
  <c r="D281" i="1"/>
  <c r="F281" i="1"/>
  <c r="C282" i="1"/>
  <c r="D282" i="1"/>
  <c r="F282" i="1"/>
  <c r="C283" i="1"/>
  <c r="D283" i="1"/>
  <c r="F283" i="1"/>
  <c r="C284" i="1"/>
  <c r="D284" i="1"/>
  <c r="F284" i="1"/>
  <c r="C285" i="1"/>
  <c r="D285" i="1"/>
  <c r="F285" i="1"/>
  <c r="C286" i="1"/>
  <c r="D286" i="1"/>
  <c r="F286" i="1"/>
  <c r="C287" i="1"/>
  <c r="D287" i="1"/>
  <c r="F287" i="1"/>
  <c r="C288" i="1"/>
  <c r="D288" i="1"/>
  <c r="F288" i="1"/>
  <c r="C289" i="1"/>
  <c r="D289" i="1"/>
  <c r="F289" i="1"/>
  <c r="C290" i="1"/>
  <c r="D290" i="1"/>
  <c r="F290" i="1"/>
  <c r="C291" i="1"/>
  <c r="D291" i="1"/>
  <c r="F291" i="1"/>
  <c r="C292" i="1"/>
  <c r="D292" i="1"/>
  <c r="F292" i="1"/>
  <c r="C293" i="1"/>
  <c r="D293" i="1"/>
  <c r="F293" i="1"/>
  <c r="C294" i="1"/>
  <c r="D294" i="1"/>
  <c r="F294" i="1"/>
  <c r="C295" i="1"/>
  <c r="D295" i="1"/>
  <c r="F295" i="1"/>
  <c r="C296" i="1"/>
  <c r="D296" i="1"/>
  <c r="F296" i="1"/>
  <c r="C297" i="1"/>
  <c r="D297" i="1"/>
  <c r="F297" i="1"/>
  <c r="C298" i="1"/>
  <c r="D298" i="1"/>
  <c r="F298" i="1"/>
  <c r="C299" i="1"/>
  <c r="D299" i="1"/>
  <c r="F299" i="1"/>
  <c r="C300" i="1"/>
  <c r="D300" i="1"/>
  <c r="F300" i="1"/>
  <c r="C301" i="1"/>
  <c r="D301" i="1"/>
  <c r="F301" i="1"/>
  <c r="C302" i="1"/>
  <c r="D302" i="1"/>
  <c r="F302" i="1"/>
  <c r="C303" i="1"/>
  <c r="D303" i="1"/>
  <c r="F303" i="1"/>
  <c r="C304" i="1"/>
  <c r="D304" i="1"/>
  <c r="F304" i="1"/>
  <c r="C305" i="1"/>
  <c r="D305" i="1"/>
  <c r="F305" i="1"/>
  <c r="C306" i="1"/>
  <c r="D306" i="1"/>
  <c r="F306" i="1"/>
  <c r="C307" i="1"/>
  <c r="D307" i="1"/>
  <c r="F307" i="1"/>
  <c r="C308" i="1"/>
  <c r="D308" i="1"/>
  <c r="F308" i="1"/>
  <c r="C309" i="1"/>
  <c r="D309" i="1"/>
  <c r="F309" i="1"/>
  <c r="C310" i="1"/>
  <c r="D310" i="1"/>
  <c r="F310" i="1"/>
  <c r="C311" i="1"/>
  <c r="D311" i="1"/>
  <c r="F311" i="1"/>
  <c r="C312" i="1"/>
  <c r="D312" i="1"/>
  <c r="F312" i="1"/>
  <c r="C313" i="1"/>
  <c r="D313" i="1"/>
  <c r="F313" i="1"/>
  <c r="C314" i="1"/>
  <c r="D314" i="1"/>
  <c r="F314" i="1"/>
  <c r="C315" i="1"/>
  <c r="D315" i="1"/>
  <c r="F315" i="1"/>
  <c r="C316" i="1"/>
  <c r="D316" i="1"/>
  <c r="F316" i="1"/>
  <c r="C317" i="1"/>
  <c r="D317" i="1"/>
  <c r="F317" i="1"/>
  <c r="C318" i="1"/>
  <c r="D318" i="1"/>
  <c r="F318" i="1"/>
  <c r="C319" i="1"/>
  <c r="D319" i="1"/>
  <c r="F319" i="1"/>
  <c r="C320" i="1"/>
  <c r="D320" i="1"/>
  <c r="F320" i="1"/>
  <c r="C321" i="1"/>
  <c r="D321" i="1"/>
  <c r="F321" i="1"/>
  <c r="C322" i="1"/>
  <c r="D322" i="1"/>
  <c r="F322" i="1"/>
  <c r="C323" i="1"/>
  <c r="D323" i="1"/>
  <c r="F323" i="1"/>
  <c r="C324" i="1"/>
  <c r="D324" i="1"/>
  <c r="F324" i="1"/>
  <c r="C325" i="1"/>
  <c r="D325" i="1"/>
  <c r="F325" i="1"/>
  <c r="C326" i="1"/>
  <c r="D326" i="1"/>
  <c r="F326" i="1"/>
  <c r="C327" i="1"/>
  <c r="D327" i="1"/>
  <c r="F327" i="1"/>
  <c r="C328" i="1"/>
  <c r="D328" i="1"/>
  <c r="F328" i="1"/>
  <c r="C329" i="1"/>
  <c r="D329" i="1"/>
  <c r="F329" i="1"/>
  <c r="C330" i="1"/>
  <c r="D330" i="1"/>
  <c r="F330" i="1"/>
  <c r="C331" i="1"/>
  <c r="D331" i="1"/>
  <c r="F331" i="1"/>
  <c r="C332" i="1"/>
  <c r="D332" i="1"/>
  <c r="F332" i="1"/>
  <c r="C333" i="1"/>
  <c r="D333" i="1"/>
  <c r="F333" i="1"/>
  <c r="C334" i="1"/>
  <c r="D334" i="1"/>
  <c r="F334" i="1"/>
  <c r="C335" i="1"/>
  <c r="D335" i="1"/>
  <c r="F335" i="1"/>
  <c r="C336" i="1"/>
  <c r="D336" i="1"/>
  <c r="F336" i="1"/>
  <c r="C337" i="1"/>
  <c r="D337" i="1"/>
  <c r="F337" i="1"/>
  <c r="C338" i="1"/>
  <c r="D338" i="1"/>
  <c r="F338" i="1"/>
  <c r="C339" i="1"/>
  <c r="D339" i="1"/>
  <c r="F339" i="1"/>
  <c r="C340" i="1"/>
  <c r="D340" i="1"/>
  <c r="F340" i="1"/>
  <c r="C341" i="1"/>
  <c r="D341" i="1"/>
  <c r="F341" i="1"/>
  <c r="D45" i="1"/>
  <c r="C45" i="1"/>
  <c r="D33" i="1"/>
  <c r="C33" i="1"/>
  <c r="D10" i="1"/>
  <c r="C10" i="1"/>
  <c r="D5" i="1"/>
  <c r="C5" i="1"/>
  <c r="D72" i="1" l="1"/>
  <c r="D61" i="1"/>
  <c r="D57" i="1"/>
  <c r="C57" i="1"/>
  <c r="C29" i="1"/>
  <c r="C17" i="1"/>
  <c r="C9" i="1"/>
  <c r="D4" i="1"/>
  <c r="D8" i="1"/>
  <c r="D74" i="1"/>
  <c r="D73" i="1"/>
  <c r="D75" i="1"/>
  <c r="D63" i="1"/>
  <c r="D62" i="1"/>
  <c r="D16" i="1"/>
  <c r="D71" i="1"/>
  <c r="D56" i="1"/>
  <c r="D21" i="1"/>
  <c r="D58" i="1"/>
  <c r="D37" i="1"/>
  <c r="D36" i="1"/>
  <c r="D49" i="1"/>
  <c r="D51" i="1"/>
  <c r="D44" i="1"/>
  <c r="D68" i="1"/>
  <c r="D25" i="1"/>
  <c r="D60" i="1"/>
  <c r="D59" i="1"/>
  <c r="D67" i="1"/>
  <c r="D32" i="1"/>
  <c r="D31" i="1"/>
  <c r="C8" i="1"/>
  <c r="C74" i="1"/>
  <c r="C73" i="1"/>
  <c r="C75" i="1"/>
  <c r="C63" i="1"/>
  <c r="C62" i="1"/>
  <c r="C16" i="1"/>
  <c r="C71" i="1"/>
  <c r="C56" i="1"/>
  <c r="C21" i="1"/>
  <c r="C58" i="1"/>
  <c r="C37" i="1"/>
  <c r="C36" i="1"/>
  <c r="C49" i="1"/>
  <c r="C51" i="1"/>
  <c r="C44" i="1"/>
  <c r="C68" i="1"/>
  <c r="C25" i="1"/>
  <c r="C60" i="1"/>
  <c r="C59" i="1"/>
  <c r="D38" i="1"/>
  <c r="C67" i="1"/>
  <c r="C32" i="1"/>
  <c r="C31" i="1"/>
  <c r="C38" i="1"/>
  <c r="B16" i="5"/>
  <c r="B15" i="5"/>
  <c r="B8" i="5"/>
  <c r="B14" i="5"/>
  <c r="B13" i="5"/>
  <c r="B12" i="5"/>
  <c r="B11" i="5"/>
  <c r="B10" i="5"/>
  <c r="B9" i="5"/>
  <c r="B7" i="5"/>
  <c r="B6" i="5"/>
  <c r="B5" i="5"/>
  <c r="B4" i="5" l="1"/>
  <c r="F30" i="1" l="1"/>
  <c r="F23" i="1"/>
  <c r="F24" i="1"/>
  <c r="F20" i="1"/>
  <c r="F22" i="1"/>
  <c r="F18" i="1"/>
  <c r="F19" i="1"/>
  <c r="F48" i="1"/>
  <c r="F50" i="1"/>
  <c r="F47" i="1"/>
  <c r="F66" i="1"/>
  <c r="F46" i="1"/>
  <c r="F64" i="1"/>
  <c r="F65" i="1"/>
  <c r="F70" i="1"/>
  <c r="F55" i="1"/>
  <c r="F69" i="1"/>
  <c r="F53" i="1"/>
  <c r="F54" i="1"/>
  <c r="F7" i="1"/>
  <c r="F52" i="1"/>
  <c r="F15" i="1"/>
  <c r="F6" i="1"/>
  <c r="F13" i="1"/>
  <c r="F14" i="1"/>
  <c r="F11" i="1"/>
  <c r="F12" i="1"/>
  <c r="F28" i="1"/>
  <c r="F26" i="1"/>
  <c r="F27" i="1"/>
  <c r="F78" i="1"/>
  <c r="F76" i="1"/>
  <c r="F77" i="1"/>
  <c r="F43" i="1"/>
  <c r="H21" i="3"/>
  <c r="F41" i="1"/>
  <c r="F40" i="1"/>
  <c r="F39" i="1"/>
  <c r="F42" i="1"/>
  <c r="F34" i="1"/>
  <c r="F35" i="1"/>
  <c r="F45" i="1"/>
  <c r="F33" i="1"/>
  <c r="F72" i="1"/>
  <c r="F10" i="1"/>
  <c r="F5" i="1"/>
  <c r="F61" i="1"/>
  <c r="F29" i="1"/>
  <c r="F57" i="1"/>
  <c r="F9" i="1"/>
  <c r="F17" i="1"/>
  <c r="F73" i="1"/>
  <c r="F4" i="1"/>
  <c r="F59" i="1"/>
  <c r="F25" i="1"/>
  <c r="F75" i="1"/>
  <c r="F60" i="1"/>
  <c r="F31" i="1"/>
  <c r="F8" i="1"/>
  <c r="F58" i="1"/>
  <c r="F21" i="1"/>
  <c r="F62" i="1"/>
  <c r="F51" i="1"/>
  <c r="F71" i="1"/>
  <c r="F49" i="1"/>
  <c r="F44" i="1"/>
  <c r="F36" i="1"/>
  <c r="F63" i="1"/>
  <c r="F68" i="1"/>
  <c r="F56" i="1"/>
  <c r="F74" i="1"/>
  <c r="F16" i="1"/>
  <c r="F32" i="1"/>
  <c r="F37" i="1"/>
  <c r="F67" i="1"/>
  <c r="F38" i="1"/>
  <c r="C3" i="3"/>
  <c r="AC21" i="3" l="1"/>
  <c r="X21" i="3"/>
  <c r="N21" i="3"/>
  <c r="S21" i="3"/>
  <c r="C21" i="3"/>
  <c r="C6" i="3"/>
  <c r="C8" i="3"/>
  <c r="D8" i="3" s="1"/>
  <c r="E8" i="3" s="1"/>
  <c r="F8" i="3" s="1"/>
  <c r="G8" i="3" s="1"/>
  <c r="H8" i="3" s="1"/>
  <c r="I8" i="3" s="1"/>
  <c r="C10" i="3"/>
  <c r="D10" i="3" s="1"/>
  <c r="E10" i="3" s="1"/>
  <c r="F10" i="3" s="1"/>
  <c r="G10" i="3" s="1"/>
  <c r="H10" i="3" s="1"/>
  <c r="I10" i="3" s="1"/>
  <c r="C12" i="3"/>
  <c r="D12" i="3" s="1"/>
  <c r="E12" i="3" s="1"/>
  <c r="F12" i="3" s="1"/>
  <c r="G12" i="3" s="1"/>
  <c r="H12" i="3" s="1"/>
  <c r="I12" i="3" s="1"/>
  <c r="J12" i="3" s="1"/>
  <c r="K12" i="3" s="1"/>
  <c r="L12" i="3" s="1"/>
  <c r="M12" i="3" s="1"/>
  <c r="N12" i="3" s="1"/>
  <c r="O12" i="3" s="1"/>
  <c r="P12" i="3" s="1"/>
  <c r="Q12" i="3" s="1"/>
  <c r="R12" i="3" s="1"/>
  <c r="S12" i="3" s="1"/>
  <c r="T12" i="3" s="1"/>
  <c r="U12" i="3" s="1"/>
  <c r="V12" i="3" s="1"/>
  <c r="W12" i="3" s="1"/>
  <c r="X12" i="3" s="1"/>
  <c r="Y12" i="3" s="1"/>
  <c r="Z12" i="3" s="1"/>
  <c r="AA12" i="3" s="1"/>
  <c r="AB12" i="3" s="1"/>
  <c r="AC12" i="3" s="1"/>
  <c r="AD12" i="3" s="1"/>
  <c r="AE12" i="3" s="1"/>
  <c r="AF12" i="3" s="1"/>
  <c r="AG12" i="3" s="1"/>
  <c r="AL12" i="3" s="1"/>
  <c r="AM12" i="3" s="1"/>
  <c r="AN12" i="3" s="1"/>
  <c r="AO12" i="3" s="1"/>
  <c r="AP12" i="3" s="1"/>
  <c r="AQ12" i="3" s="1"/>
  <c r="AR12" i="3" s="1"/>
  <c r="C14" i="3"/>
  <c r="D14" i="3" s="1"/>
  <c r="E14" i="3" s="1"/>
  <c r="F14" i="3" s="1"/>
  <c r="G14" i="3" s="1"/>
  <c r="H14" i="3" s="1"/>
  <c r="I14" i="3" s="1"/>
  <c r="C16" i="3"/>
  <c r="D16" i="3" s="1"/>
  <c r="E16" i="3" s="1"/>
  <c r="F16" i="3" s="1"/>
  <c r="G16" i="3" s="1"/>
  <c r="H16" i="3" s="1"/>
  <c r="I16" i="3" s="1"/>
  <c r="C7" i="3"/>
  <c r="D7" i="3" s="1"/>
  <c r="E7" i="3" s="1"/>
  <c r="F7" i="3" s="1"/>
  <c r="G7" i="3" s="1"/>
  <c r="H7" i="3" s="1"/>
  <c r="I7" i="3" s="1"/>
  <c r="C9" i="3"/>
  <c r="D9" i="3" s="1"/>
  <c r="E9" i="3" s="1"/>
  <c r="C11" i="3"/>
  <c r="D11" i="3" s="1"/>
  <c r="E11" i="3" s="1"/>
  <c r="F11" i="3" s="1"/>
  <c r="G11" i="3" s="1"/>
  <c r="H11" i="3" s="1"/>
  <c r="I11" i="3" s="1"/>
  <c r="C13" i="3"/>
  <c r="D13" i="3" s="1"/>
  <c r="E13" i="3" s="1"/>
  <c r="C15" i="3"/>
  <c r="D15" i="3" s="1"/>
  <c r="E15" i="3" s="1"/>
  <c r="F15" i="3" s="1"/>
  <c r="G15" i="3" s="1"/>
  <c r="H15" i="3" s="1"/>
  <c r="I15" i="3" s="1"/>
  <c r="C17" i="3"/>
  <c r="D17" i="3" s="1"/>
  <c r="E17" i="3" s="1"/>
  <c r="F17" i="3" s="1"/>
  <c r="G17" i="3" s="1"/>
  <c r="H17" i="3" s="1"/>
  <c r="I17" i="3" s="1"/>
  <c r="D6" i="3" l="1"/>
  <c r="E6" i="3" s="1"/>
  <c r="F6" i="3" s="1"/>
  <c r="G6" i="3" s="1"/>
  <c r="H6" i="3" s="1"/>
  <c r="I6" i="3" s="1"/>
  <c r="J6" i="3" s="1"/>
  <c r="F9" i="3"/>
  <c r="G9" i="3" s="1"/>
  <c r="H9" i="3" s="1"/>
  <c r="I9" i="3" s="1"/>
  <c r="J9" i="3" s="1"/>
  <c r="K9" i="3" s="1"/>
  <c r="L9" i="3" s="1"/>
  <c r="M9" i="3" s="1"/>
  <c r="N9" i="3" s="1"/>
  <c r="O9" i="3" s="1"/>
  <c r="P9" i="3" s="1"/>
  <c r="Q9" i="3" s="1"/>
  <c r="R9" i="3" s="1"/>
  <c r="S9" i="3" s="1"/>
  <c r="T9" i="3" s="1"/>
  <c r="U9" i="3" s="1"/>
  <c r="V9" i="3" s="1"/>
  <c r="W9" i="3" s="1"/>
  <c r="X9" i="3" s="1"/>
  <c r="Y9" i="3" s="1"/>
  <c r="Z9" i="3" s="1"/>
  <c r="AA9" i="3" s="1"/>
  <c r="AB9" i="3" s="1"/>
  <c r="AC9" i="3" s="1"/>
  <c r="AD9" i="3" s="1"/>
  <c r="AE9" i="3" s="1"/>
  <c r="AF9" i="3" s="1"/>
  <c r="AL9" i="3" s="1"/>
  <c r="AM9" i="3" s="1"/>
  <c r="AN9" i="3" s="1"/>
  <c r="AO9" i="3" s="1"/>
  <c r="AP9" i="3" s="1"/>
  <c r="AQ9" i="3" s="1"/>
  <c r="AR9" i="3" s="1"/>
  <c r="F13" i="3"/>
  <c r="G13" i="3" s="1"/>
  <c r="H13" i="3" s="1"/>
  <c r="I13" i="3" s="1"/>
  <c r="J13" i="3" s="1"/>
  <c r="K13" i="3" s="1"/>
  <c r="L13" i="3" s="1"/>
  <c r="M13" i="3" s="1"/>
  <c r="N13" i="3" s="1"/>
  <c r="O13" i="3" s="1"/>
  <c r="P13" i="3" s="1"/>
  <c r="Q13" i="3" s="1"/>
  <c r="R13" i="3" s="1"/>
  <c r="S13" i="3" s="1"/>
  <c r="T13" i="3" s="1"/>
  <c r="U13" i="3" s="1"/>
  <c r="V13" i="3" s="1"/>
  <c r="W13" i="3" s="1"/>
  <c r="X13" i="3" s="1"/>
  <c r="Y13" i="3" s="1"/>
  <c r="Z13" i="3" s="1"/>
  <c r="AA13" i="3" s="1"/>
  <c r="AB13" i="3" s="1"/>
  <c r="AC13" i="3" s="1"/>
  <c r="AD13" i="3" s="1"/>
  <c r="AE13" i="3" s="1"/>
  <c r="AF13" i="3" s="1"/>
  <c r="AG13" i="3" s="1"/>
  <c r="AH13" i="3" s="1"/>
  <c r="AI13" i="3" s="1"/>
  <c r="AJ13" i="3" s="1"/>
  <c r="AL13" i="3" s="1"/>
  <c r="AM13" i="3" s="1"/>
  <c r="AN13" i="3" s="1"/>
  <c r="AO13" i="3" s="1"/>
  <c r="AP13" i="3" s="1"/>
  <c r="AQ13" i="3" s="1"/>
  <c r="AR13" i="3" s="1"/>
  <c r="J15" i="3"/>
  <c r="K15" i="3" s="1"/>
  <c r="L15" i="3" s="1"/>
  <c r="M15" i="3" s="1"/>
  <c r="N15" i="3" s="1"/>
  <c r="O15" i="3" s="1"/>
  <c r="P15" i="3" s="1"/>
  <c r="Q15" i="3" s="1"/>
  <c r="R15" i="3" s="1"/>
  <c r="S15" i="3" s="1"/>
  <c r="T15" i="3" s="1"/>
  <c r="U15" i="3" s="1"/>
  <c r="V15" i="3" s="1"/>
  <c r="W15" i="3" s="1"/>
  <c r="X15" i="3" s="1"/>
  <c r="Y15" i="3" s="1"/>
  <c r="Z15" i="3" s="1"/>
  <c r="AA15" i="3" s="1"/>
  <c r="AB15" i="3" s="1"/>
  <c r="AC15" i="3" s="1"/>
  <c r="AD15" i="3" s="1"/>
  <c r="AE15" i="3" s="1"/>
  <c r="AF15" i="3" s="1"/>
  <c r="AG15" i="3" s="1"/>
  <c r="AH15" i="3" s="1"/>
  <c r="AM15" i="3" s="1"/>
  <c r="AN15" i="3" s="1"/>
  <c r="AO15" i="3" s="1"/>
  <c r="AP15" i="3" s="1"/>
  <c r="AQ15" i="3" s="1"/>
  <c r="AR15" i="3" s="1"/>
  <c r="J7" i="3"/>
  <c r="K7" i="3" s="1"/>
  <c r="L7" i="3" s="1"/>
  <c r="M7" i="3" s="1"/>
  <c r="N7" i="3" s="1"/>
  <c r="O7" i="3" s="1"/>
  <c r="P7" i="3" s="1"/>
  <c r="Q7" i="3" s="1"/>
  <c r="R7" i="3" s="1"/>
  <c r="S7" i="3" s="1"/>
  <c r="T7" i="3" s="1"/>
  <c r="U7" i="3" s="1"/>
  <c r="V7" i="3" s="1"/>
  <c r="W7" i="3" s="1"/>
  <c r="X7" i="3" s="1"/>
  <c r="Y7" i="3" s="1"/>
  <c r="Z7" i="3" s="1"/>
  <c r="AA7" i="3" s="1"/>
  <c r="AB7" i="3" s="1"/>
  <c r="AC7" i="3" s="1"/>
  <c r="AD7" i="3" s="1"/>
  <c r="AE7" i="3" s="1"/>
  <c r="AF7" i="3" s="1"/>
  <c r="AG7" i="3" s="1"/>
  <c r="AH7" i="3" s="1"/>
  <c r="AL7" i="3" s="1"/>
  <c r="AM7" i="3" s="1"/>
  <c r="AN7" i="3" s="1"/>
  <c r="AO7" i="3" s="1"/>
  <c r="AP7" i="3" s="1"/>
  <c r="AQ7" i="3" s="1"/>
  <c r="AR7" i="3" s="1"/>
  <c r="J8" i="3"/>
  <c r="K8" i="3" s="1"/>
  <c r="L8" i="3" s="1"/>
  <c r="M8" i="3" s="1"/>
  <c r="N8" i="3" s="1"/>
  <c r="O8" i="3" s="1"/>
  <c r="P8" i="3" s="1"/>
  <c r="Q8" i="3" s="1"/>
  <c r="R8" i="3" s="1"/>
  <c r="S8" i="3" s="1"/>
  <c r="T8" i="3" s="1"/>
  <c r="U8" i="3" s="1"/>
  <c r="V8" i="3" s="1"/>
  <c r="W8" i="3" s="1"/>
  <c r="X8" i="3" s="1"/>
  <c r="Y8" i="3" s="1"/>
  <c r="Z8" i="3" s="1"/>
  <c r="AA8" i="3" s="1"/>
  <c r="AB8" i="3" s="1"/>
  <c r="AC8" i="3" s="1"/>
  <c r="AD8" i="3" s="1"/>
  <c r="AE8" i="3" s="1"/>
  <c r="AF8" i="3" s="1"/>
  <c r="AG8" i="3" s="1"/>
  <c r="AH8" i="3" s="1"/>
  <c r="AI8" i="3" s="1"/>
  <c r="AJ8" i="3" s="1"/>
  <c r="AK8" i="3" s="1"/>
  <c r="AL8" i="3" s="1"/>
  <c r="AM8" i="3" s="1"/>
  <c r="AN8" i="3" s="1"/>
  <c r="AO8" i="3" s="1"/>
  <c r="AP8" i="3" s="1"/>
  <c r="AQ8" i="3" s="1"/>
  <c r="AR8" i="3" s="1"/>
  <c r="J17" i="3"/>
  <c r="K17" i="3" s="1"/>
  <c r="L17" i="3" s="1"/>
  <c r="M17" i="3" s="1"/>
  <c r="N17" i="3" s="1"/>
  <c r="O17" i="3" s="1"/>
  <c r="P17" i="3" s="1"/>
  <c r="Q17" i="3" s="1"/>
  <c r="R17" i="3" s="1"/>
  <c r="S17" i="3" s="1"/>
  <c r="T17" i="3" s="1"/>
  <c r="U17" i="3" s="1"/>
  <c r="V17" i="3" s="1"/>
  <c r="W17" i="3" s="1"/>
  <c r="X17" i="3" s="1"/>
  <c r="Y17" i="3" s="1"/>
  <c r="Z17" i="3" s="1"/>
  <c r="AA17" i="3" s="1"/>
  <c r="AB17" i="3" s="1"/>
  <c r="AC17" i="3" s="1"/>
  <c r="AD17" i="3" s="1"/>
  <c r="AE17" i="3" s="1"/>
  <c r="AF17" i="3" s="1"/>
  <c r="AG17" i="3" s="1"/>
  <c r="AH17" i="3" s="1"/>
  <c r="AI17" i="3" s="1"/>
  <c r="AJ17" i="3" s="1"/>
  <c r="AK17" i="3" s="1"/>
  <c r="AL17" i="3" s="1"/>
  <c r="AM17" i="3" s="1"/>
  <c r="AN17" i="3" s="1"/>
  <c r="AO17" i="3" s="1"/>
  <c r="AP17" i="3" s="1"/>
  <c r="AQ17" i="3" s="1"/>
  <c r="AR17" i="3" s="1"/>
  <c r="J11" i="3"/>
  <c r="K11" i="3" s="1"/>
  <c r="L11" i="3" s="1"/>
  <c r="M11" i="3" s="1"/>
  <c r="N11" i="3" s="1"/>
  <c r="O11" i="3" s="1"/>
  <c r="P11" i="3" s="1"/>
  <c r="Q11" i="3" s="1"/>
  <c r="R11" i="3" s="1"/>
  <c r="S11" i="3" s="1"/>
  <c r="T11" i="3" s="1"/>
  <c r="U11" i="3" s="1"/>
  <c r="V11" i="3" s="1"/>
  <c r="W11" i="3" s="1"/>
  <c r="X11" i="3" s="1"/>
  <c r="Y11" i="3" s="1"/>
  <c r="Z11" i="3" s="1"/>
  <c r="AA11" i="3" s="1"/>
  <c r="AB11" i="3" s="1"/>
  <c r="AC11" i="3" s="1"/>
  <c r="AD11" i="3" s="1"/>
  <c r="AE11" i="3" s="1"/>
  <c r="AF11" i="3" s="1"/>
  <c r="AG11" i="3" s="1"/>
  <c r="AH11" i="3" s="1"/>
  <c r="AI11" i="3" s="1"/>
  <c r="AJ11" i="3" s="1"/>
  <c r="AK11" i="3" s="1"/>
  <c r="AL11" i="3" s="1"/>
  <c r="AM11" i="3" s="1"/>
  <c r="AN11" i="3" s="1"/>
  <c r="AO11" i="3" s="1"/>
  <c r="AP11" i="3" s="1"/>
  <c r="AQ11" i="3" s="1"/>
  <c r="AR11" i="3" s="1"/>
  <c r="J16" i="3"/>
  <c r="K16" i="3" s="1"/>
  <c r="L16" i="3" s="1"/>
  <c r="M16" i="3" s="1"/>
  <c r="N16" i="3" s="1"/>
  <c r="O16" i="3" s="1"/>
  <c r="P16" i="3" s="1"/>
  <c r="Q16" i="3" s="1"/>
  <c r="R16" i="3" s="1"/>
  <c r="S16" i="3" s="1"/>
  <c r="T16" i="3" s="1"/>
  <c r="U16" i="3" s="1"/>
  <c r="V16" i="3" s="1"/>
  <c r="W16" i="3" s="1"/>
  <c r="X16" i="3" s="1"/>
  <c r="Y16" i="3" s="1"/>
  <c r="Z16" i="3" s="1"/>
  <c r="AA16" i="3" s="1"/>
  <c r="AB16" i="3" s="1"/>
  <c r="AC16" i="3" s="1"/>
  <c r="AD16" i="3" s="1"/>
  <c r="AE16" i="3" s="1"/>
  <c r="AF16" i="3" s="1"/>
  <c r="AG16" i="3" s="1"/>
  <c r="AH16" i="3" s="1"/>
  <c r="AI16" i="3" s="1"/>
  <c r="AJ16" i="3" s="1"/>
  <c r="AL16" i="3" s="1"/>
  <c r="AM16" i="3" s="1"/>
  <c r="AN16" i="3" s="1"/>
  <c r="AO16" i="3" s="1"/>
  <c r="AP16" i="3" s="1"/>
  <c r="AQ16" i="3" s="1"/>
  <c r="AR16" i="3" s="1"/>
  <c r="J14" i="3"/>
  <c r="K14" i="3" s="1"/>
  <c r="L14" i="3" s="1"/>
  <c r="M14" i="3" s="1"/>
  <c r="N14" i="3" s="1"/>
  <c r="O14" i="3" s="1"/>
  <c r="P14" i="3" s="1"/>
  <c r="Q14" i="3" s="1"/>
  <c r="R14" i="3" s="1"/>
  <c r="S14" i="3" s="1"/>
  <c r="T14" i="3" s="1"/>
  <c r="U14" i="3" s="1"/>
  <c r="V14" i="3" s="1"/>
  <c r="W14" i="3" s="1"/>
  <c r="X14" i="3" s="1"/>
  <c r="Y14" i="3" s="1"/>
  <c r="Z14" i="3" s="1"/>
  <c r="AA14" i="3" s="1"/>
  <c r="AB14" i="3" s="1"/>
  <c r="AC14" i="3" s="1"/>
  <c r="AD14" i="3" s="1"/>
  <c r="AE14" i="3" s="1"/>
  <c r="AF14" i="3" s="1"/>
  <c r="AG14" i="3" s="1"/>
  <c r="AH14" i="3" s="1"/>
  <c r="AI14" i="3" s="1"/>
  <c r="AJ14" i="3" s="1"/>
  <c r="AK14" i="3" s="1"/>
  <c r="AL14" i="3" s="1"/>
  <c r="AM14" i="3" s="1"/>
  <c r="AN14" i="3" s="1"/>
  <c r="AO14" i="3" s="1"/>
  <c r="AP14" i="3" s="1"/>
  <c r="AQ14" i="3" s="1"/>
  <c r="AR14" i="3" s="1"/>
  <c r="J10" i="3"/>
  <c r="K10" i="3" s="1"/>
  <c r="L10" i="3" s="1"/>
  <c r="M10" i="3" s="1"/>
  <c r="N10" i="3" s="1"/>
  <c r="O10" i="3" s="1"/>
  <c r="P10" i="3" s="1"/>
  <c r="Q10" i="3" s="1"/>
  <c r="R10" i="3" s="1"/>
  <c r="S10" i="3" s="1"/>
  <c r="T10" i="3" s="1"/>
  <c r="U10" i="3" s="1"/>
  <c r="V10" i="3" s="1"/>
  <c r="W10" i="3" s="1"/>
  <c r="X10" i="3" s="1"/>
  <c r="Y10" i="3" s="1"/>
  <c r="Z10" i="3" s="1"/>
  <c r="AA10" i="3" s="1"/>
  <c r="AB10" i="3" s="1"/>
  <c r="AC10" i="3" s="1"/>
  <c r="AD10" i="3" s="1"/>
  <c r="AE10" i="3" s="1"/>
  <c r="AF10" i="3" s="1"/>
  <c r="AG10" i="3" s="1"/>
  <c r="AH10" i="3" s="1"/>
  <c r="AI10" i="3" s="1"/>
  <c r="AL10" i="3" s="1"/>
  <c r="AM10" i="3" s="1"/>
  <c r="AN10" i="3" s="1"/>
  <c r="AO10" i="3" s="1"/>
  <c r="AP10" i="3" s="1"/>
  <c r="AQ10" i="3" s="1"/>
  <c r="AR10" i="3" s="1"/>
  <c r="K6" i="3" l="1"/>
  <c r="L6" i="3" s="1"/>
  <c r="M6" i="3" s="1"/>
  <c r="N6" i="3" s="1"/>
  <c r="O6" i="3" s="1"/>
  <c r="P6" i="3" s="1"/>
  <c r="Q6" i="3" s="1"/>
  <c r="R6" i="3" s="1"/>
  <c r="S6" i="3" s="1"/>
  <c r="T6" i="3" s="1"/>
  <c r="U6" i="3" s="1"/>
  <c r="V6" i="3" s="1"/>
  <c r="W6" i="3" s="1"/>
  <c r="X6" i="3" s="1"/>
  <c r="Y6" i="3" s="1"/>
  <c r="Z6" i="3" s="1"/>
  <c r="AA6" i="3" s="1"/>
  <c r="AB6" i="3" s="1"/>
  <c r="AC6" i="3" s="1"/>
  <c r="AD6" i="3" s="1"/>
  <c r="AE6" i="3" s="1"/>
  <c r="AF6" i="3" s="1"/>
  <c r="AG6" i="3" s="1"/>
  <c r="AH6" i="3" s="1"/>
  <c r="AL6" i="3" s="1"/>
  <c r="AM6" i="3" s="1"/>
  <c r="AN6" i="3" s="1"/>
  <c r="AO6" i="3" s="1"/>
  <c r="AP6" i="3" s="1"/>
  <c r="AQ6" i="3" s="1"/>
  <c r="AR6" i="3" s="1"/>
</calcChain>
</file>

<file path=xl/sharedStrings.xml><?xml version="1.0" encoding="utf-8"?>
<sst xmlns="http://schemas.openxmlformats.org/spreadsheetml/2006/main" count="268" uniqueCount="113">
  <si>
    <t>REGISTRE DE PRÉSENCE DES EMPLOYÉS</t>
  </si>
  <si>
    <t>Jour de la semaine/mois</t>
  </si>
  <si>
    <t>Janvier</t>
  </si>
  <si>
    <t>Février</t>
  </si>
  <si>
    <t>Mars</t>
  </si>
  <si>
    <t>Avril</t>
  </si>
  <si>
    <t>Mai</t>
  </si>
  <si>
    <t>Juin</t>
  </si>
  <si>
    <t>Juillet</t>
  </si>
  <si>
    <t>Août</t>
  </si>
  <si>
    <t>Septembre</t>
  </si>
  <si>
    <t>Octobre</t>
  </si>
  <si>
    <t>Novembre</t>
  </si>
  <si>
    <t>Décembre</t>
  </si>
  <si>
    <t>CHIFFRES CLÉS</t>
  </si>
  <si>
    <t>DIM</t>
  </si>
  <si>
    <t>LUN</t>
  </si>
  <si>
    <t>MAR</t>
  </si>
  <si>
    <t>MER</t>
  </si>
  <si>
    <t>JEU</t>
  </si>
  <si>
    <t>VEN</t>
  </si>
  <si>
    <t>Jours travaillés</t>
  </si>
  <si>
    <t>SAM</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</si>
  <si>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</si>
  <si>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</si>
  <si>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</si>
  <si>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</si>
  <si>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</si>
  <si>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</si>
  <si>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</si>
  <si>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</si>
  <si>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</si>
  <si>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</si>
  <si>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Congés</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</si>
  <si>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</si>
  <si>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</si>
  <si>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</si>
  <si>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</si>
  <si>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</si>
  <si>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</si>
  <si>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</si>
  <si>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</si>
  <si>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</si>
  <si>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</si>
  <si>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Autres</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</si>
  <si>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</si>
  <si>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</si>
  <si>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</si>
  <si>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</si>
  <si>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</si>
  <si>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</si>
  <si>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</si>
  <si>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</si>
  <si>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</si>
  <si>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</si>
  <si>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</si>
  <si>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</si>
  <si>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JEU  2</t>
  </si>
  <si>
    <t xml:space="preserve">VEN  </t>
  </si>
  <si>
    <t xml:space="preserve">SAM  </t>
  </si>
  <si>
    <t>Suivi des congés des employés</t>
  </si>
  <si>
    <t>Nom de l’employé</t>
  </si>
  <si>
    <t>Date de début</t>
  </si>
  <si>
    <t>Date de fin</t>
  </si>
  <si>
    <t>Type de congé</t>
  </si>
  <si>
    <t>Arrêt maladie</t>
  </si>
  <si>
    <t>Jours</t>
  </si>
  <si>
    <t>Liste des employés</t>
  </si>
  <si>
    <t>Noms des employés</t>
  </si>
  <si>
    <t>Types de congés</t>
  </si>
  <si>
    <t>Liste des types de congés</t>
  </si>
  <si>
    <t>Jours fériés</t>
  </si>
  <si>
    <t>Description</t>
  </si>
  <si>
    <t>Nouvel an</t>
  </si>
  <si>
    <t>Formation</t>
  </si>
  <si>
    <t>Vendredi Saint</t>
  </si>
  <si>
    <t>Lundi de Pâques</t>
  </si>
  <si>
    <t>Fête du Travail</t>
  </si>
  <si>
    <t>Ascension</t>
  </si>
  <si>
    <t>Pentecôte</t>
  </si>
  <si>
    <t>Fête Nationale</t>
  </si>
  <si>
    <t>Assomption</t>
  </si>
  <si>
    <t>Toussaint</t>
  </si>
  <si>
    <t>Armistice</t>
  </si>
  <si>
    <t>Fête de la Victoire</t>
  </si>
  <si>
    <t>Fête de Noël</t>
  </si>
  <si>
    <t>Saint Etienne</t>
  </si>
  <si>
    <t>Arrêts maladie</t>
  </si>
  <si>
    <t>Employé :</t>
  </si>
  <si>
    <t>Année :</t>
  </si>
  <si>
    <t>Jours d'absence</t>
  </si>
  <si>
    <t>Salarié 1</t>
  </si>
  <si>
    <t>Salarié 2</t>
  </si>
  <si>
    <t>Salarié 3</t>
  </si>
  <si>
    <t>Salarié 4</t>
  </si>
  <si>
    <t>Salarié 5</t>
  </si>
  <si>
    <t>Salarié 6</t>
  </si>
  <si>
    <t>Salarié 7</t>
  </si>
  <si>
    <t>Salarié 8</t>
  </si>
  <si>
    <t>Salarié 9</t>
  </si>
  <si>
    <t>Salarié 10</t>
  </si>
  <si>
    <t>Salarié 11</t>
  </si>
  <si>
    <t>Salarié 12</t>
  </si>
  <si>
    <t>Salarié 13</t>
  </si>
  <si>
    <t>Salarié 14</t>
  </si>
  <si>
    <t>Salarié 15</t>
  </si>
  <si>
    <t>Salarié 16</t>
  </si>
  <si>
    <t>Salarié 17</t>
  </si>
  <si>
    <t>Salarié 18</t>
  </si>
  <si>
    <t>Salarié 19</t>
  </si>
  <si>
    <t>Salarié 20</t>
  </si>
  <si>
    <t>Salarié 21</t>
  </si>
  <si>
    <t>Salarié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</si>
</sst>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
    <numFmt numFmtId="165" formatCode="&quot;LAST YEAR &quot;\ General"/>
    <numFmt numFmtId="166" formatCode="&quot;ANNÉE PASSÉE &quot;\ General"/>
  </numFmts>
  <fonts count="24"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sz val="11"/>
      <color theme="1"/>
      <name val="Trebuchet MS"/>
      <family val="2"/>
      <scheme val="minor"/>
    </font>
    <font>
      <b/>
      <sz val="26"/>
      <color theme="3"/>
      <name val="Bookman Old Style"/>
      <family val="2"/>
      <scheme val="major"/>
    </font>
    <font>
      <sz val="11"/>
      <color theme="3"/>
      <name val="Bookman Old Style"/>
      <family val="1"/>
      <scheme val="major"/>
    </font>
    <font>
      <b/>
      <sz val="23"/>
      <color theme="3"/>
      <name val="Bookman Old Style"/>
      <family val="1"/>
      <scheme val="major"/>
    </font>
    <font>
      <sz val="11"/>
      <color theme="0"/>
      <name val="Trebuchet MS"/>
      <family val="2"/>
      <scheme val="minor"/>
    </font>
    <font>
      <sz val="9"/>
      <color theme="3"/>
      <name val="Bookman Old Style"/>
      <family val="1"/>
      <scheme val="major"/>
    </font>
    <font>
      <b/>
      <sz val="30"/>
      <color theme="0"/>
      <name val="Bookman Old Style"/>
      <family val="1"/>
      <scheme val="major"/>
    </font>
    <font>
      <b/>
      <sz val="30"/>
      <color theme="3"/>
      <name val="Bookman Old Style"/>
      <family val="1"/>
      <scheme val="major"/>
    </font>
    <font>
      <sz val="11"/>
      <color theme="3" tint="-0.499984740745262"/>
      <name val="Trebuchet MS"/>
      <family val="2"/>
      <scheme val="minor"/>
    </font>
    <font>
      <sz val="9"/>
      <color theme="1"/>
      <name val="Trebuchet MS"/>
      <family val="2"/>
      <scheme val="minor"/>
    </font>
    <font>
      <b/>
      <sz val="11"/>
      <color theme="9" tint="-0.499984740745262"/>
      <name val="Trebuchet MS"/>
      <family val="2"/>
      <scheme val="minor"/>
    </font>
    <font>
      <b/>
      <sz val="11"/>
      <color theme="1"/>
      <name val="Trebuchet MS"/>
      <family val="2"/>
      <scheme val="minor"/>
    </font>
    <font>
      <b/>
      <sz val="12"/>
      <color theme="0"/>
      <name val="Trebuchet MS"/>
      <family val="2"/>
      <scheme val="minor"/>
    </font>
    <font>
      <sz val="15.4"/>
      <color rgb="FF363636"/>
      <name val="Segoe UI Light"/>
      <family val="2"/>
    </font>
  </fonts>
  <fills count="9">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2" tint="-9.9978637043366805E-2"/>
        <bgColor indexed="64"/>
      </patternFill>
    </fill>
  </fills>
  <borders count="6">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thick">
        <color theme="0"/>
      </left>
      <right/>
      <top style="thick">
        <color theme="0"/>
      </top>
      <bottom/>
      <diagonal/>
    </border>
    <border>
      <left/>
      <right/>
      <top style="thick">
        <color theme="0"/>
      </top>
      <bottom/>
      <diagonal/>
    </border>
  </borders>
  <cellStyleXfs count="23">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cellStyleXfs>
  <cellXfs count="59">
    <xf numFmtId="0" fontId="0" fillId="0" borderId="0" xfId="0">
      <alignment vertical="center"/>
    </xf>
    <xf numFmtId="0" fontId="0" fillId="0" borderId="0" xfId="0">
      <alignment vertical="center"/>
    </xf>
    <xf numFmtId="0" fontId="6" fillId="0" borderId="0" xfId="1">
      <alignment horizontal="left" vertical="center"/>
    </xf>
    <xf numFmtId="0" fontId="10" fillId="0" borderId="0" xfId="0" applyFont="1">
      <alignment vertical="center"/>
    </xf>
    <xf numFmtId="0" fontId="11" fillId="0" borderId="0" xfId="1" applyFont="1" applyBorder="1">
      <alignment horizontal="left" vertical="center"/>
    </xf>
    <xf numFmtId="0" fontId="12" fillId="0" borderId="0" xfId="0" applyFont="1" applyBorder="1" applyAlignment="1">
      <alignment horizontal="right" vertical="center" indent="1"/>
    </xf>
    <xf numFmtId="0" fontId="11" fillId="0" borderId="0" xfId="1" applyFont="1" applyBorder="1" applyAlignment="1">
      <alignment horizontal="left" vertical="center" wrapText="1" indent="1"/>
    </xf>
    <xf numFmtId="0" fontId="10" fillId="0" borderId="0" xfId="0" applyFont="1" applyBorder="1">
      <alignment vertical="center"/>
    </xf>
    <xf numFmtId="0" fontId="12" fillId="0" borderId="0" xfId="8" applyFont="1">
      <alignment horizontal="left" vertical="center" indent="2"/>
    </xf>
    <xf numFmtId="164" fontId="10" fillId="0" borderId="0" xfId="20" applyFont="1" applyFill="1" applyBorder="1">
      <alignment horizontal="center" vertical="center"/>
    </xf>
    <xf numFmtId="0" fontId="10" fillId="0" borderId="0" xfId="0" quotePrefix="1" applyFont="1">
      <alignment vertical="center"/>
    </xf>
    <xf numFmtId="0" fontId="11" fillId="0" borderId="0" xfId="1" applyFont="1" applyFill="1" applyBorder="1">
      <alignment horizontal="left" vertical="center"/>
    </xf>
    <xf numFmtId="0" fontId="13" fillId="0" borderId="0" xfId="0" applyFont="1" applyFill="1" applyBorder="1">
      <alignment vertical="center"/>
    </xf>
    <xf numFmtId="0" fontId="14" fillId="0" borderId="0" xfId="0" applyFont="1" applyFill="1" applyBorder="1">
      <alignment vertical="center"/>
    </xf>
    <xf numFmtId="0" fontId="12" fillId="0" borderId="1" xfId="10" applyFont="1">
      <alignment horizontal="center" vertical="center"/>
    </xf>
    <xf numFmtId="0" fontId="10" fillId="0" borderId="0" xfId="0" applyFont="1" applyBorder="1" applyAlignment="1">
      <alignment vertical="center"/>
    </xf>
    <xf numFmtId="0" fontId="15" fillId="0" borderId="0" xfId="0" applyFont="1" applyFill="1" applyBorder="1" applyAlignment="1">
      <alignment horizontal="left" vertical="center"/>
    </xf>
    <xf numFmtId="0" fontId="12" fillId="0" borderId="0" xfId="17" applyFont="1">
      <alignment horizontal="center" vertical="center"/>
    </xf>
    <xf numFmtId="0" fontId="19" fillId="0" borderId="0" xfId="0" applyFont="1">
      <alignment vertical="center"/>
    </xf>
    <xf numFmtId="0" fontId="19" fillId="0" borderId="0" xfId="0" applyFont="1" applyBorder="1" applyAlignment="1">
      <alignment vertical="center"/>
    </xf>
    <xf numFmtId="165" fontId="18" fillId="0" borderId="0" xfId="18" applyFont="1">
      <alignment horizontal="center" vertical="center"/>
    </xf>
    <xf numFmtId="0" fontId="21" fillId="0" borderId="0" xfId="0" applyFont="1">
      <alignment vertical="center"/>
    </xf>
    <xf numFmtId="0" fontId="12" fillId="0" borderId="0" xfId="10" applyFont="1" applyBorder="1">
      <alignment horizontal="center" vertical="center"/>
    </xf>
    <xf numFmtId="0" fontId="19" fillId="0" borderId="0" xfId="0" applyFont="1" applyBorder="1">
      <alignment vertical="center"/>
    </xf>
    <xf numFmtId="0" fontId="4" fillId="0" borderId="0" xfId="16" applyFont="1">
      <alignment horizontal="right" indent="1"/>
    </xf>
    <xf numFmtId="0" fontId="0" fillId="0" borderId="0" xfId="0" applyFont="1">
      <alignment vertical="center"/>
    </xf>
    <xf numFmtId="0" fontId="23" fillId="0" borderId="0" xfId="0" applyFont="1">
      <alignment vertical="center"/>
    </xf>
    <xf numFmtId="0" fontId="0" fillId="0" borderId="0" xfId="0" applyAlignment="1">
      <alignment vertical="center"/>
    </xf>
    <xf numFmtId="164" fontId="10" fillId="8" borderId="0" xfId="20" applyFont="1" applyFill="1" applyBorder="1">
      <alignment horizontal="center" vertical="center"/>
    </xf>
    <xf numFmtId="0" fontId="12" fillId="0" borderId="0" xfId="8" applyFont="1" applyAlignment="1">
      <alignment horizontal="center" vertical="center"/>
    </xf>
    <xf numFmtId="0" fontId="10" fillId="0" borderId="0" xfId="0" applyFont="1" applyAlignment="1">
      <alignment horizontal="center" vertical="center"/>
    </xf>
    <xf numFmtId="0" fontId="9" fillId="0" borderId="0" xfId="12" applyAlignment="1">
      <alignment horizontal="center" vertical="center"/>
    </xf>
    <xf numFmtId="0" fontId="1" fillId="0" borderId="0" xfId="11" applyAlignment="1">
      <alignment horizontal="center" vertical="center" wrapText="1"/>
    </xf>
    <xf numFmtId="14" fontId="1" fillId="0" borderId="0" xfId="14" applyAlignment="1">
      <alignment horizontal="center" vertical="center"/>
    </xf>
    <xf numFmtId="0" fontId="0" fillId="0" borderId="0" xfId="11" applyFont="1" applyAlignment="1">
      <alignment horizontal="center" vertical="center" wrapText="1"/>
    </xf>
    <xf numFmtId="0" fontId="0" fillId="0" borderId="0" xfId="11" applyFont="1" applyFill="1" applyAlignment="1">
      <alignment horizontal="center" vertical="center" wrapText="1"/>
    </xf>
    <xf numFmtId="0" fontId="0" fillId="0" borderId="0" xfId="0" applyAlignment="1" applyProtection="1">
      <alignment horizontal="left" vertical="center"/>
      <protection locked="0"/>
    </xf>
    <xf numFmtId="0" fontId="6" fillId="0" borderId="0" xfId="1" applyAlignment="1" applyProtection="1">
      <alignment horizontal="left" vertical="center"/>
      <protection locked="0"/>
    </xf>
    <xf numFmtId="0" fontId="0" fillId="0" borderId="0" xfId="0" applyAlignment="1" applyProtection="1">
      <alignment horizontal="center" vertical="center"/>
      <protection locked="0"/>
    </xf>
    <xf numFmtId="0" fontId="0" fillId="0" borderId="0" xfId="0" applyProtection="1">
      <alignment vertical="center"/>
      <protection locked="0"/>
    </xf>
    <xf numFmtId="0" fontId="9" fillId="0" borderId="0" xfId="12" applyAlignment="1" applyProtection="1">
      <alignment horizontal="center" vertical="center"/>
      <protection locked="0"/>
    </xf>
    <xf numFmtId="0" fontId="1" fillId="0" borderId="0" xfId="11" applyAlignment="1" applyProtection="1">
      <alignment horizontal="center" vertical="center" wrapText="1"/>
      <protection locked="0"/>
    </xf>
    <xf numFmtId="14" fontId="1" fillId="0" borderId="0" xfId="14" applyAlignment="1" applyProtection="1">
      <alignment horizontal="center" vertical="center"/>
      <protection locked="0"/>
    </xf>
    <xf numFmtId="1" fontId="1" fillId="0" borderId="0" xfId="13" applyAlignment="1" applyProtection="1">
      <alignment horizontal="center" vertical="center"/>
      <protection locked="0"/>
    </xf>
    <xf numFmtId="0" fontId="17" fillId="3" borderId="0" xfId="3" applyFont="1" applyBorder="1" applyAlignment="1">
      <alignment horizontal="center" vertical="center"/>
    </xf>
    <xf numFmtId="0" fontId="17" fillId="6" borderId="0" xfId="6" applyFont="1" applyBorder="1" applyAlignment="1">
      <alignment horizontal="center" vertical="center"/>
    </xf>
    <xf numFmtId="166" fontId="18" fillId="0" borderId="0" xfId="18" applyNumberFormat="1" applyFont="1">
      <alignment horizontal="center" vertical="center"/>
    </xf>
    <xf numFmtId="0" fontId="20" fillId="0" borderId="0" xfId="19" applyFont="1" applyFill="1" applyBorder="1">
      <alignment horizontal="center" vertical="center"/>
    </xf>
    <xf numFmtId="0" fontId="12" fillId="0" borderId="0" xfId="17" applyFont="1">
      <alignment horizontal="center" vertical="center"/>
    </xf>
    <xf numFmtId="0" fontId="17" fillId="5" borderId="0" xfId="5" applyFont="1" applyBorder="1" applyAlignment="1">
      <alignment horizontal="center" vertical="center"/>
    </xf>
    <xf numFmtId="0" fontId="4" fillId="0" borderId="0" xfId="17" applyFont="1" applyAlignment="1">
      <alignment horizontal="center" vertical="center" wrapText="1"/>
    </xf>
    <xf numFmtId="0" fontId="12" fillId="0" borderId="0" xfId="17" applyFont="1" applyAlignment="1">
      <alignment horizontal="center" vertical="center" wrapText="1"/>
    </xf>
    <xf numFmtId="0" fontId="17" fillId="4" borderId="0" xfId="4" applyFont="1" applyBorder="1" applyAlignment="1">
      <alignment horizontal="center" vertical="center"/>
    </xf>
    <xf numFmtId="0" fontId="22" fillId="2" borderId="3" xfId="7" applyFont="1" applyProtection="1">
      <alignment horizontal="left" vertical="center" wrapText="1" indent="1"/>
      <protection locked="0"/>
    </xf>
    <xf numFmtId="0" fontId="16" fillId="2" borderId="0" xfId="9" applyFont="1">
      <alignment horizontal="center" vertical="center"/>
    </xf>
    <xf numFmtId="0" fontId="12" fillId="0" borderId="0" xfId="17" applyFont="1" applyAlignment="1">
      <alignment horizontal="center" vertical="center"/>
    </xf>
    <xf numFmtId="0" fontId="20" fillId="0" borderId="0" xfId="19" applyFont="1" applyBorder="1">
      <alignment horizontal="center" vertical="center"/>
    </xf>
    <xf numFmtId="0" fontId="22" fillId="2" borderId="4" xfId="22" applyFont="1" applyBorder="1" applyAlignment="1">
      <alignment horizontal="center" vertical="center"/>
    </xf>
    <xf numFmtId="0" fontId="22" fillId="2" borderId="5" xfId="22" applyFont="1" applyBorder="1" applyAlignment="1">
      <alignment horizontal="center" vertical="center"/>
    </xf>
  </cellXfs>
  <cellStyles count="23">
    <cellStyle name="Accent1" xfId="3" builtinId="29" customBuiltin="1"/>
    <cellStyle name="Accent3" xfId="4" builtinId="37" customBuiltin="1"/>
    <cellStyle name="Accent4" xfId="5" builtinId="41" customBuiltin="1"/>
    <cellStyle name="Accent5" xfId="6" builtinId="45" customBuiltin="1"/>
    <cellStyle name="Bordure droite" xfId="10"/>
    <cellStyle name="Cellule liée" xfId="2" builtinId="24" customBuiltin="1"/>
    <cellStyle name="Dates du tableau" xfId="14"/>
    <cellStyle name="Détails du tableau" xfId="11"/>
    <cellStyle name="En-têtes du tableau" xfId="12"/>
    <cellStyle name="Entrée_Année" xfId="22"/>
    <cellStyle name="Jours" xfId="20"/>
    <cellStyle name="Jours du tableau" xfId="13"/>
    <cellStyle name="Jours_congés" xfId="9"/>
    <cellStyle name="Lien hypertexte" xfId="15" builtinId="8" customBuiltin="1"/>
    <cellStyle name="Lien hypertexte visité" xfId="21" builtinId="9" customBuiltin="1"/>
    <cellStyle name="Mois" xfId="8"/>
    <cellStyle name="Normal" xfId="0" builtinId="0" customBuiltin="1"/>
    <cellStyle name="Sélection" xfId="7"/>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57">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ont>
        <b/>
        <i val="0"/>
        <color rgb="FF0070C0"/>
      </font>
    </dxf>
    <dxf>
      <font>
        <color theme="2" tint="-0.24994659260841701"/>
      </font>
    </dxf>
    <dxf>
      <font>
        <color theme="2" tint="-0.24994659260841701"/>
      </font>
    </dxf>
    <dxf>
      <font>
        <color theme="0" tint="-0.14996795556505021"/>
      </font>
      <numFmt numFmtId="167" formatCode="[$-40C]dddd\,\ mmmm\ d\,\ yyyy"/>
    </dxf>
    <dxf>
      <alignment horizontal="center" vertical="center" textRotation="0" indent="0" justifyLastLine="0" shrinkToFit="0" readingOrder="0"/>
    </dxf>
    <dxf>
      <alignment horizontal="center" vertical="center" textRotation="0" indent="0" justifyLastLine="0" shrinkToFit="0" readingOrder="0"/>
    </dxf>
    <dxf>
      <font>
        <strike val="0"/>
        <outline val="0"/>
        <shadow val="0"/>
        <u val="none"/>
        <vertAlign val="baseline"/>
        <sz val="10"/>
        <color theme="1"/>
        <name val="Trebuchet MS"/>
        <scheme val="minor"/>
      </font>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numFmt numFmtId="1" formatCode="0"/>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alignment horizontal="center" vertical="center" textRotation="0" indent="0" justifyLastLine="0" shrinkToFit="0" readingOrder="0"/>
      <protection locked="0" hidden="0"/>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fill>
        <patternFill patternType="solid">
          <fgColor indexed="64"/>
          <bgColor theme="2" tint="-9.9978637043366805E-2"/>
        </patternFill>
      </fill>
    </dxf>
    <dxf>
      <numFmt numFmtId="164" formatCode="d"/>
      <fill>
        <patternFill patternType="solid">
          <fgColor indexed="64"/>
          <bgColor theme="2" tint="-9.9978637043366805E-2"/>
        </patternFill>
      </fill>
    </dxf>
    <dxf>
      <alignment horizontal="center" vertical="center" textRotation="0" wrapText="0" indent="0" justifyLastLine="0" shrinkToFit="0" readingOrder="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tableStyleElement type="wholeTable" dxfId="56"/>
      <tableStyleElement type="headerRow" dxfId="55"/>
      <tableStyleElement type="firstColumn" dxfId="54"/>
      <tableStyleElement type="firstRowStripe" dxfId="53"/>
      <tableStyleElement type="firstHeaderCell" dxfId="52"/>
    </tableStyle>
    <tableStyle name="Registre des congés" table="0" count="13">
      <tableStyleElement type="wholeTable" dxfId="51"/>
      <tableStyleElement type="headerRow" dxfId="50"/>
      <tableStyleElement type="totalRow" dxfId="49"/>
      <tableStyleElement type="firstRowStripe" dxfId="48"/>
      <tableStyleElement type="firstColumnStripe" dxfId="47"/>
      <tableStyleElement type="firstSubtotalColumn" dxfId="46"/>
      <tableStyleElement type="firstSubtotalRow" dxfId="45"/>
      <tableStyleElement type="secondSubtotalRow" dxfId="44"/>
      <tableStyleElement type="firstRowSubheading" dxfId="43"/>
      <tableStyleElement type="secondRowSubheading" dxfId="42"/>
      <tableStyleElement type="thirdRowSubheading" dxfId="41"/>
      <tableStyleElement type="pageFieldLabels" dxfId="40"/>
      <tableStyleElement type="pageFieldValues" dxfId="3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tables/table1.xml><?xml version="1.0" encoding="utf-8"?>
<table xmlns="http://schemas.openxmlformats.org/spreadsheetml/2006/main" id="2" name="RegistrePrésence" displayName="RegistrePrésence" ref="B5:AR17" totalsRowShown="0">
  <autoFilter ref="B5:AR1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name="Jour de la semaine/mois" dataDxfId="38"/>
    <tableColumn id="6" name="DIM" dataDxfId="37">
      <calculatedColumnFormula>IFERROR(IF(TEXT(DATE(Année_civile,ROW($A1),1),"jjj")=LEFT(C$5,3),DATE(Année_civile,ROW($A1),1),""),"")</calculatedColumnFormula>
    </tableColumn>
    <tableColumn id="7" name="LUN">
      <calculatedColumnFormula>IFERROR(IF(TEXT(DATE(Calendar_Year,ROW($A1),1),"ddd")=LEFT(D$5,3),DATE(Calendar_Year,ROW($A1),1),IF(C6&gt;=1,C6+1,"")),"")</calculatedColumnFormula>
    </tableColumn>
    <tableColumn id="8" name="MAR">
      <calculatedColumnFormula>IFERROR(IF(TEXT(DATE(Calendar_Year,ROW($A1),1),"ddd")=LEFT(E$5,3),DATE(Calendar_Year,ROW($A1),1),IF(D6&gt;=1,D6+1,"")),"")</calculatedColumnFormula>
    </tableColumn>
    <tableColumn id="9" name="MER">
      <calculatedColumnFormula>IFERROR(IF(TEXT(DATE(Calendar_Year,ROW($A1),1),"ddd")=LEFT(F$5,3),DATE(Calendar_Year,ROW($A1),1),IF(E6&gt;=1,E6+1,"")),"")</calculatedColumnFormula>
    </tableColumn>
    <tableColumn id="10" name="JEU">
      <calculatedColumnFormula>IFERROR(IF(TEXT(DATE(Calendar_Year,ROW($A1),1),"ddd")=LEFT(G$5,3),DATE(Calendar_Year,ROW($A1),1),IF(F6&gt;=1,F6+1,"")),"")</calculatedColumnFormula>
    </tableColumn>
    <tableColumn id="11" name="VEN">
      <calculatedColumnFormula>IFERROR(IF(TEXT(DATE(Calendar_Year,ROW($A1),1),"ddd")=LEFT(H$5,3),DATE(Calendar_Year,ROW($A1),1),IF(G6&gt;=1,G6+1,"")),"")</calculatedColumnFormula>
    </tableColumn>
    <tableColumn id="12" name="SAM" dataDxfId="36">
      <calculatedColumnFormula>IFERROR(IF(TEXT(DATE(Calendar_Year,ROW($A1),1),"ddd")=LEFT(I$5,3),DATE(Calendar_Year,ROW($A1),1),IF(H6&gt;=1,H6+1,"")),"")</calculatedColumnFormula>
    </tableColumn>
    <tableColumn id="13" name="DIM   " dataDxfId="35">
      <calculatedColumnFormula>IFERROR(IF(I6&gt;=1,I6+1,""),"")</calculatedColumnFormula>
    </tableColumn>
    <tableColumn id="14" name="LUN   ">
      <calculatedColumnFormula>IFERROR(IF(J6&gt;=1,J6+1,""),"")</calculatedColumnFormula>
    </tableColumn>
    <tableColumn id="15" name="MAR   ">
      <calculatedColumnFormula>IFERROR(IF(K6&gt;=1,K6+1,""),"")</calculatedColumnFormula>
    </tableColumn>
    <tableColumn id="16" name="MER   ">
      <calculatedColumnFormula>IFERROR(IF(L6&gt;=1,L6+1,""),"")</calculatedColumnFormula>
    </tableColumn>
    <tableColumn id="17" name="JEU   ">
      <calculatedColumnFormula>IFERROR(IF(M6&gt;=1,M6+1,""),"")</calculatedColumnFormula>
    </tableColumn>
    <tableColumn id="18" name="VEN   ">
      <calculatedColumnFormula>IFERROR(IF(N6&gt;=1,N6+1,""),"")</calculatedColumnFormula>
    </tableColumn>
    <tableColumn id="19" name="SAM   " dataDxfId="34">
      <calculatedColumnFormula>IFERROR(IF(O6&gt;=1,O6+1,""),"")</calculatedColumnFormula>
    </tableColumn>
    <tableColumn id="20" name="DIM    " dataDxfId="33">
      <calculatedColumnFormula>IFERROR(IF(P6&gt;=1,P6+1,""),"")</calculatedColumnFormula>
    </tableColumn>
    <tableColumn id="21" name="LUN    ">
      <calculatedColumnFormula>IFERROR(IF(Q6&gt;=1,Q6+1,""),"")</calculatedColumnFormula>
    </tableColumn>
    <tableColumn id="22" name="MAR    ">
      <calculatedColumnFormula>IFERROR(IF(R6&gt;=1,R6+1,""),"")</calculatedColumnFormula>
    </tableColumn>
    <tableColumn id="23" name="MER    ">
      <calculatedColumnFormula>IFERROR(IF(S6&gt;=1,S6+1,""),"")</calculatedColumnFormula>
    </tableColumn>
    <tableColumn id="24" name="JEU    ">
      <calculatedColumnFormula>IFERROR(IF(T6&gt;=1,T6+1,""),"")</calculatedColumnFormula>
    </tableColumn>
    <tableColumn id="25" name="VEN    ">
      <calculatedColumnFormula>IFERROR(IF(U6&gt;=1,U6+1,""),"")</calculatedColumnFormula>
    </tableColumn>
    <tableColumn id="26" name="SAM    " dataDxfId="32">
      <calculatedColumnFormula>IFERROR(IF(V6&gt;=1,V6+1,""),"")</calculatedColumnFormula>
    </tableColumn>
    <tableColumn id="27" name="DIM     " dataDxfId="31">
      <calculatedColumnFormula>IFERROR(IF(W6&gt;=1,W6+1,""),"")</calculatedColumnFormula>
    </tableColumn>
    <tableColumn id="28" name="LUN     ">
      <calculatedColumnFormula>IFERROR(IF(X6&gt;=1,X6+1,""),"")</calculatedColumnFormula>
    </tableColumn>
    <tableColumn id="29" name="MAR     ">
      <calculatedColumnFormula>IFERROR(IF(Y6&gt;=1,Y6+1,""),"")</calculatedColumnFormula>
    </tableColumn>
    <tableColumn id="30" name="MER     ">
      <calculatedColumnFormula>IFERROR(IF(Z6&gt;=1,Z6+1,""),"")</calculatedColumnFormula>
    </tableColumn>
    <tableColumn id="31" name="JEU  ">
      <calculatedColumnFormula>IFERROR(IF(AA6&gt;=1,AA6+1,""),"")</calculatedColumnFormula>
    </tableColumn>
    <tableColumn id="32" name="VEN     ">
      <calculatedColumnFormula>IFERROR(IF(AB6&gt;=1,AB6+1,""),"")</calculatedColumnFormula>
    </tableColumn>
    <tableColumn id="33" name="SAM     " dataDxfId="30">
      <calculatedColumnFormula>IFERROR(IF(AC6&gt;=1,AC6+1,""),"")</calculatedColumnFormula>
    </tableColumn>
    <tableColumn id="34" name="DIM " dataDxfId="29">
      <calculatedColumnFormula>IFERROR(IF(AD6&gt;=1,AD6+1,""),"")</calculatedColumnFormula>
    </tableColumn>
    <tableColumn id="35" name="LUN ">
      <calculatedColumnFormula>IFERROR(IF(AE6&gt;=1,AE6+1,""),"")</calculatedColumnFormula>
    </tableColumn>
    <tableColumn id="36" name="MAR ">
      <calculatedColumnFormula>IFERROR(IF(AF6&gt;=1,AF6+1,""),"")</calculatedColumnFormula>
    </tableColumn>
    <tableColumn id="37" name="MER ">
      <calculatedColumnFormula>IFERROR(IF(AG6&gt;=1,AG6+1,""),"")</calculatedColumnFormula>
    </tableColumn>
    <tableColumn id="38" name="JEU ">
      <calculatedColumnFormula>IFERROR(IF(AH6&gt;=1,AH6+1,""),"")</calculatedColumnFormula>
    </tableColumn>
    <tableColumn id="39" name="VEN ">
      <calculatedColumnFormula>IFERROR(IF(AI6&gt;=1,AI6+1,""),"")</calculatedColumnFormula>
    </tableColumn>
    <tableColumn id="40" name="SAM " dataDxfId="28">
      <calculatedColumnFormula>IFERROR(IF(AJ6&gt;=1,AJ6+1,""),"")</calculatedColumnFormula>
    </tableColumn>
    <tableColumn id="41" name="DIM  " dataDxfId="27">
      <calculatedColumnFormula>IFERROR(IF(AND(AK6&gt;=1,AK6+1&lt;=DATE(Calendar_Year,ROW($A1)+1,0)),AK6+1,""),"")</calculatedColumnFormula>
    </tableColumn>
    <tableColumn id="42" name="LUN  ">
      <calculatedColumnFormula>IFERROR(IF(AND(AL6&gt;=1,AL6+1&lt;=DATE(Calendar_Year,ROW($A1)+1,0)),AL6+1,""),"")</calculatedColumnFormula>
    </tableColumn>
    <tableColumn id="43" name="MAR  ">
      <calculatedColumnFormula>IFERROR(IF(AND(AM6&gt;=1,AM6+1&lt;=DATE(Calendar_Year,ROW($A1)+1,0)),AM6+1,""),"")</calculatedColumnFormula>
    </tableColumn>
    <tableColumn id="44" name="MER  ">
      <calculatedColumnFormula>IFERROR(IF(AND(AN6&gt;=1,AN6+1&lt;=DATE(Calendar_Year,ROW($A1)+1,0)),AN6+1,""),"")</calculatedColumnFormula>
    </tableColumn>
    <tableColumn id="45" name="JEU  2">
      <calculatedColumnFormula>IFERROR(IF(AND(AO6&gt;=1,AO6+1&lt;=DATE(Calendar_Year,ROW($A1)+1,0)),AO6+1,""),"")</calculatedColumnFormula>
    </tableColumn>
    <tableColumn id="46" name="VEN  ">
      <calculatedColumnFormula>IFERROR(IF(AND(AP6&gt;=1,AP6+1&lt;=DATE(Calendar_Year,ROW($A1)+1,0)),AP6+1,""),"")</calculatedColumnFormula>
    </tableColumn>
    <tableColumn id="47" name="SAM  " dataDxfId="26">
      <calculatedColumnFormula>IFERROR(IF(AND(AQ6&gt;=1,AQ6+1&lt;=DATE(Calendar_Year,ROW($A1)+1,0)),AQ6+1,""),"")</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e registre de présence d’un employé est présenté dans ce tableau. La colonne B contient le mois de l’année et la ligne correspondante indique les absences pour chaque jour du mois"/>
    </ext>
  </extLst>
</table>
</file>

<file path=xl/tables/table2.xml><?xml version="1.0" encoding="utf-8"?>
<table xmlns="http://schemas.openxmlformats.org/spreadsheetml/2006/main" id="1" name="Suivi_des_congés" displayName="Suivi_des_congés" ref="B3:F341" headerRowDxfId="25" dataDxfId="24" totalsRowDxfId="23">
  <autoFilter ref="B3:F341"/>
  <sortState ref="B4:F405">
    <sortCondition ref="B3:B405"/>
  </sortState>
  <tableColumns count="5">
    <tableColumn id="1" name="Nom de l’employé" totalsRowLabel="Total" dataDxfId="22" dataCellStyle="Détails du tableau"/>
    <tableColumn id="2" name="Date de début" dataDxfId="21" dataCellStyle="Dates du tableau"/>
    <tableColumn id="3" name="Date de fin" dataDxfId="20" dataCellStyle="Dates du tableau"/>
    <tableColumn id="4" name="Type de congé" dataDxfId="19" dataCellStyle="Détails du tableau"/>
    <tableColumn id="5" name="Jours" totalsRowFunction="sum" dataDxfId="18" dataCellStyle="Jours du tableau">
      <calculatedColumnFormula>IF(Suivi_des_congés[[#This Row],[Nom de l’employé]]="","",NETWORKDAYS(Suivi_des_congés[[#This Row],[Date de début]],Suivi_des_congés[[#This Row],[Date de fin]],lstCongés))</calculatedColumnFormula>
    </tableColumn>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3.xml><?xml version="1.0" encoding="utf-8"?>
<table xmlns="http://schemas.openxmlformats.org/spreadsheetml/2006/main" id="4" name="Employés" displayName="Employés" ref="B3:B25" totalsRowShown="0" headerRowDxfId="17" dataDxfId="16" dataCellStyle="Détails du tableau">
  <sortState ref="B3:B42">
    <sortCondition ref="B2:B42"/>
  </sortState>
  <tableColumns count="1">
    <tableColumn id="1" name="Noms des employés" dataDxfId="15"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id="5" name="TypesCongés" displayName="TypesCongés" ref="B3:B7" totalsRowShown="0" headerRowDxfId="14" dataDxfId="13" dataCellStyle="Détails du tableau">
  <tableColumns count="1">
    <tableColumn id="1" name="Liste des types de congés" dataDxfId="12"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5.xml><?xml version="1.0" encoding="utf-8"?>
<table xmlns="http://schemas.openxmlformats.org/spreadsheetml/2006/main" id="9" name="JoursFériés" displayName="JoursFériés" ref="B3:C16" totalsRowShown="0" headerRowDxfId="11" dataDxfId="10">
  <tableColumns count="2">
    <tableColumn id="1" name="Jours fériés" dataDxfId="9" dataCellStyle="Dates du tableau"/>
    <tableColumn id="2" name="Description" dataDxfId="8"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499984740745262"/>
    <pageSetUpPr fitToPage="1"/>
  </sheetPr>
  <dimension ref="A1:AR26"/>
  <sheetViews>
    <sheetView showGridLines="0" tabSelected="1" zoomScaleNormal="100" workbookViewId="0">
      <selection activeCell="C2" sqref="C2:I2"/>
    </sheetView>
  </sheetViews>
  <sheetFormatPr baseColWidth="10" defaultColWidth="9" defaultRowHeight="16.5" x14ac:dyDescent="0.3"/>
  <cols>
    <col min="1" max="1" width="2.625" style="3" customWidth="1"/>
    <col min="2" max="2" width="26" style="3" customWidth="1"/>
    <col min="3" max="4" width="5.375" style="3" customWidth="1"/>
    <col min="5" max="5" width="5.875" style="3" customWidth="1"/>
    <col min="6" max="7" width="4.625" style="3" customWidth="1"/>
    <col min="8" max="8" width="6" style="3" customWidth="1"/>
    <col min="9" max="9" width="5.625" style="3" customWidth="1"/>
    <col min="10" max="13" width="4.625" style="3" customWidth="1"/>
    <col min="14" max="14" width="5.375" style="3" customWidth="1"/>
    <col min="15" max="15" width="5.5" style="3" customWidth="1"/>
    <col min="16" max="16" width="5.125" style="3" customWidth="1"/>
    <col min="17" max="18" width="4.625" style="3" customWidth="1"/>
    <col min="19" max="19" width="5.125" style="3" customWidth="1"/>
    <col min="20" max="21" width="5.375" style="3" customWidth="1"/>
    <col min="22" max="23" width="4.625" style="3" customWidth="1"/>
    <col min="24" max="24" width="5.75" style="3" customWidth="1"/>
    <col min="25" max="25" width="5.125" style="3" customWidth="1"/>
    <col min="26" max="28" width="4.625" style="3" customWidth="1"/>
    <col min="29" max="29" width="5.375" style="3" customWidth="1"/>
    <col min="30" max="30" width="5.625" style="3" customWidth="1"/>
    <col min="31" max="44" width="4.625" style="3" customWidth="1"/>
    <col min="45" max="45" width="2.625" style="3" customWidth="1"/>
    <col min="46" max="16384" width="9" style="3"/>
  </cols>
  <sheetData>
    <row r="1" spans="1:44" ht="51.75" customHeight="1" thickBot="1" x14ac:dyDescent="0.35">
      <c r="B1" s="4" t="s">
        <v>0</v>
      </c>
    </row>
    <row r="2" spans="1:44" ht="21.75" customHeight="1" thickTop="1" thickBot="1" x14ac:dyDescent="0.3">
      <c r="B2" s="24" t="s">
        <v>88</v>
      </c>
      <c r="C2" s="53" t="s">
        <v>96</v>
      </c>
      <c r="D2" s="53"/>
      <c r="E2" s="53"/>
      <c r="F2" s="53"/>
      <c r="G2" s="53"/>
      <c r="H2" s="53"/>
      <c r="I2" s="53"/>
      <c r="J2" s="5"/>
      <c r="U2" s="6"/>
      <c r="V2" s="6"/>
      <c r="W2" s="6"/>
      <c r="X2" s="6"/>
      <c r="Y2" s="6"/>
      <c r="Z2" s="6"/>
      <c r="AA2" s="6"/>
      <c r="AB2" s="6"/>
      <c r="AC2" s="7"/>
    </row>
    <row r="3" spans="1:44" ht="21.95" customHeight="1" thickTop="1" x14ac:dyDescent="0.25">
      <c r="B3" s="24" t="s">
        <v>89</v>
      </c>
      <c r="C3" s="57">
        <f ca="1">YEAR(TODAY())</f>
        <v>2018</v>
      </c>
      <c r="D3" s="58"/>
      <c r="E3" s="21"/>
      <c r="F3" s="21"/>
      <c r="G3" s="21"/>
      <c r="H3" s="21"/>
      <c r="I3" s="21"/>
      <c r="J3" s="5"/>
      <c r="U3" s="6"/>
      <c r="V3" s="6"/>
      <c r="W3" s="6"/>
      <c r="X3" s="6"/>
      <c r="Y3" s="6"/>
      <c r="Z3" s="6"/>
      <c r="AA3" s="6"/>
      <c r="AB3" s="6"/>
      <c r="AC3" s="7"/>
    </row>
    <row r="4" spans="1:44" ht="24" customHeight="1" x14ac:dyDescent="0.3">
      <c r="B4" s="6"/>
      <c r="C4" s="6"/>
      <c r="D4" s="6"/>
      <c r="E4" s="6"/>
      <c r="F4" s="6"/>
      <c r="G4" s="6"/>
      <c r="H4" s="6"/>
      <c r="I4" s="6"/>
      <c r="J4" s="6"/>
      <c r="K4" s="6"/>
      <c r="L4" s="6"/>
      <c r="M4" s="6"/>
      <c r="N4" s="6"/>
      <c r="O4" s="6"/>
      <c r="P4" s="6"/>
      <c r="Q4" s="6"/>
      <c r="R4" s="6"/>
      <c r="S4" s="6"/>
      <c r="T4" s="6"/>
      <c r="U4" s="6"/>
      <c r="V4" s="6"/>
      <c r="W4" s="6"/>
      <c r="X4" s="6"/>
      <c r="Y4" s="6"/>
      <c r="Z4" s="6"/>
      <c r="AA4" s="6"/>
      <c r="AB4" s="6"/>
      <c r="AC4" s="7"/>
      <c r="AD4" s="7"/>
      <c r="AE4" s="7"/>
      <c r="AF4" s="7"/>
      <c r="AG4" s="7"/>
      <c r="AH4" s="7"/>
      <c r="AI4" s="7"/>
      <c r="AJ4" s="7"/>
      <c r="AK4" s="7"/>
      <c r="AL4" s="7"/>
      <c r="AM4" s="7"/>
      <c r="AN4" s="7"/>
      <c r="AO4" s="7"/>
      <c r="AP4" s="7"/>
      <c r="AQ4" s="7"/>
      <c r="AR4" s="7"/>
    </row>
    <row r="5" spans="1:44" x14ac:dyDescent="0.3">
      <c r="B5" s="30" t="s">
        <v>1</v>
      </c>
      <c r="C5" s="3" t="s">
        <v>15</v>
      </c>
      <c r="D5" s="3" t="s">
        <v>16</v>
      </c>
      <c r="E5" s="3" t="s">
        <v>17</v>
      </c>
      <c r="F5" s="3" t="s">
        <v>18</v>
      </c>
      <c r="G5" s="3" t="s">
        <v>19</v>
      </c>
      <c r="H5" s="3" t="s">
        <v>20</v>
      </c>
      <c r="I5" s="3" t="s">
        <v>22</v>
      </c>
      <c r="J5" s="3" t="s">
        <v>23</v>
      </c>
      <c r="K5" s="3" t="s">
        <v>24</v>
      </c>
      <c r="L5" s="3" t="s">
        <v>25</v>
      </c>
      <c r="M5" s="3" t="s">
        <v>26</v>
      </c>
      <c r="N5" s="3" t="s">
        <v>27</v>
      </c>
      <c r="O5" s="3" t="s">
        <v>28</v>
      </c>
      <c r="P5" s="3" t="s">
        <v>29</v>
      </c>
      <c r="Q5" s="3" t="s">
        <v>30</v>
      </c>
      <c r="R5" s="3" t="s">
        <v>31</v>
      </c>
      <c r="S5" s="3" t="s">
        <v>32</v>
      </c>
      <c r="T5" s="3" t="s">
        <v>34</v>
      </c>
      <c r="U5" s="3" t="s">
        <v>35</v>
      </c>
      <c r="V5" s="3" t="s">
        <v>36</v>
      </c>
      <c r="W5" s="3" t="s">
        <v>37</v>
      </c>
      <c r="X5" s="3" t="s">
        <v>38</v>
      </c>
      <c r="Y5" s="3" t="s">
        <v>39</v>
      </c>
      <c r="Z5" s="3" t="s">
        <v>40</v>
      </c>
      <c r="AA5" s="3" t="s">
        <v>41</v>
      </c>
      <c r="AB5" s="3" t="s">
        <v>42</v>
      </c>
      <c r="AC5" s="3" t="s">
        <v>43</v>
      </c>
      <c r="AD5" s="3" t="s">
        <v>45</v>
      </c>
      <c r="AE5" s="3" t="s">
        <v>46</v>
      </c>
      <c r="AF5" s="3" t="s">
        <v>47</v>
      </c>
      <c r="AG5" s="3" t="s">
        <v>48</v>
      </c>
      <c r="AH5" s="3" t="s">
        <v>49</v>
      </c>
      <c r="AI5" s="3" t="s">
        <v>50</v>
      </c>
      <c r="AJ5" s="3" t="s">
        <v>51</v>
      </c>
      <c r="AK5" s="3" t="s">
        <v>52</v>
      </c>
      <c r="AL5" s="3" t="s">
        <v>53</v>
      </c>
      <c r="AM5" s="3" t="s">
        <v>54</v>
      </c>
      <c r="AN5" s="3" t="s">
        <v>55</v>
      </c>
      <c r="AO5" s="3" t="s">
        <v>56</v>
      </c>
      <c r="AP5" s="3" t="s">
        <v>57</v>
      </c>
      <c r="AQ5" s="3" t="s">
        <v>58</v>
      </c>
      <c r="AR5" s="3" t="s">
        <v>59</v>
      </c>
    </row>
    <row r="6" spans="1:44" ht="18.75" customHeight="1" x14ac:dyDescent="0.3">
      <c r="B6" s="29" t="s">
        <v>2</v>
      </c>
      <c r="C6" s="28" t="str">
        <f t="shared" ref="C6:C17" ca="1" si="0">IFERROR(IF(TEXT(DATE(Année_civile,ROW($A1),1),"jjj")=LEFT(C$5,3),DATE(Année_civile,ROW($A1),1),""),"")</f>
        <v/>
      </c>
      <c r="D6" s="9">
        <f t="shared" ref="D6:I17" ca="1" si="1">IFERROR(IF(TEXT(DATE(Année_civile,ROW($A1),1),"jjj")=LEFT(D$5,3),DATE(Année_civile,ROW($A1),1),IF(C6&gt;=1,C6+1,"")),"")</f>
        <v>43101</v>
      </c>
      <c r="E6" s="9">
        <f t="shared" ca="1" si="1"/>
        <v>43102</v>
      </c>
      <c r="F6" s="9">
        <f t="shared" ca="1" si="1"/>
        <v>43103</v>
      </c>
      <c r="G6" s="9">
        <f t="shared" ca="1" si="1"/>
        <v>43104</v>
      </c>
      <c r="H6" s="9">
        <f t="shared" ca="1" si="1"/>
        <v>43105</v>
      </c>
      <c r="I6" s="28">
        <f t="shared" ca="1" si="1"/>
        <v>43106</v>
      </c>
      <c r="J6" s="28">
        <f t="shared" ref="J6:J17" ca="1" si="2">IFERROR(IF(I6&gt;=1,I6+1,""),"")</f>
        <v>43107</v>
      </c>
      <c r="K6" s="9">
        <f t="shared" ref="K6:K17" ca="1" si="3">IFERROR(IF(J6&gt;=1,J6+1,""),"")</f>
        <v>43108</v>
      </c>
      <c r="L6" s="9">
        <f t="shared" ref="L6:L17" ca="1" si="4">IFERROR(IF(K6&gt;=1,K6+1,""),"")</f>
        <v>43109</v>
      </c>
      <c r="M6" s="9">
        <f t="shared" ref="M6:M17" ca="1" si="5">IFERROR(IF(L6&gt;=1,L6+1,""),"")</f>
        <v>43110</v>
      </c>
      <c r="N6" s="9">
        <f t="shared" ref="N6:N17" ca="1" si="6">IFERROR(IF(M6&gt;=1,M6+1,""),"")</f>
        <v>43111</v>
      </c>
      <c r="O6" s="9">
        <f t="shared" ref="O6:O17" ca="1" si="7">IFERROR(IF(N6&gt;=1,N6+1,""),"")</f>
        <v>43112</v>
      </c>
      <c r="P6" s="28">
        <f t="shared" ref="P6:P17" ca="1" si="8">IFERROR(IF(O6&gt;=1,O6+1,""),"")</f>
        <v>43113</v>
      </c>
      <c r="Q6" s="28">
        <f t="shared" ref="Q6:Q17" ca="1" si="9">IFERROR(IF(P6&gt;=1,P6+1,""),"")</f>
        <v>43114</v>
      </c>
      <c r="R6" s="9">
        <f t="shared" ref="R6:R17" ca="1" si="10">IFERROR(IF(Q6&gt;=1,Q6+1,""),"")</f>
        <v>43115</v>
      </c>
      <c r="S6" s="9">
        <f t="shared" ref="S6:S17" ca="1" si="11">IFERROR(IF(R6&gt;=1,R6+1,""),"")</f>
        <v>43116</v>
      </c>
      <c r="T6" s="9">
        <f t="shared" ref="T6:T17" ca="1" si="12">IFERROR(IF(S6&gt;=1,S6+1,""),"")</f>
        <v>43117</v>
      </c>
      <c r="U6" s="9">
        <f t="shared" ref="U6:U17" ca="1" si="13">IFERROR(IF(T6&gt;=1,T6+1,""),"")</f>
        <v>43118</v>
      </c>
      <c r="V6" s="9">
        <f t="shared" ref="V6:V17" ca="1" si="14">IFERROR(IF(U6&gt;=1,U6+1,""),"")</f>
        <v>43119</v>
      </c>
      <c r="W6" s="28">
        <f t="shared" ref="W6:W17" ca="1" si="15">IFERROR(IF(V6&gt;=1,V6+1,""),"")</f>
        <v>43120</v>
      </c>
      <c r="X6" s="28">
        <f t="shared" ref="X6:X17" ca="1" si="16">IFERROR(IF(W6&gt;=1,W6+1,""),"")</f>
        <v>43121</v>
      </c>
      <c r="Y6" s="9">
        <f t="shared" ref="Y6:Y17" ca="1" si="17">IFERROR(IF(X6&gt;=1,X6+1,""),"")</f>
        <v>43122</v>
      </c>
      <c r="Z6" s="9">
        <f t="shared" ref="Z6:Z17" ca="1" si="18">IFERROR(IF(Y6&gt;=1,Y6+1,""),"")</f>
        <v>43123</v>
      </c>
      <c r="AA6" s="9">
        <f t="shared" ref="AA6:AA17" ca="1" si="19">IFERROR(IF(Z6&gt;=1,Z6+1,""),"")</f>
        <v>43124</v>
      </c>
      <c r="AB6" s="9">
        <f t="shared" ref="AB6:AB17" ca="1" si="20">IFERROR(IF(AA6&gt;=1,AA6+1,""),"")</f>
        <v>43125</v>
      </c>
      <c r="AC6" s="9">
        <f t="shared" ref="AC6:AC17" ca="1" si="21">IFERROR(IF(AB6&gt;=1,AB6+1,""),"")</f>
        <v>43126</v>
      </c>
      <c r="AD6" s="28">
        <f t="shared" ref="AD6:AD17" ca="1" si="22">IFERROR(IF(AC6&gt;=1,AC6+1,""),"")</f>
        <v>43127</v>
      </c>
      <c r="AE6" s="28">
        <f t="shared" ref="AE6:AE17" ca="1" si="23">IFERROR(IF(AD6&gt;=1,AD6+1,""),"")</f>
        <v>43128</v>
      </c>
      <c r="AF6" s="9">
        <f t="shared" ref="AF6:AF17" ca="1" si="24">IFERROR(IF(AE6&gt;=1,AE6+1,""),"")</f>
        <v>43129</v>
      </c>
      <c r="AG6" s="9">
        <f t="shared" ref="AG6:AG17" ca="1" si="25">IFERROR(IF(AF6&gt;=1,AF6+1,""),"")</f>
        <v>43130</v>
      </c>
      <c r="AH6" s="9">
        <f t="shared" ref="AH6:AH17" ca="1" si="26">IFERROR(IF(AG6&gt;=1,AG6+1,""),"")</f>
        <v>43131</v>
      </c>
      <c r="AI6" s="9"/>
      <c r="AJ6" s="9"/>
      <c r="AK6" s="28"/>
      <c r="AL6" s="28" t="str">
        <f t="shared" ref="AL6:AR17" ca="1" si="27">IFERROR(IF(AND(AK6&gt;=1,AK6+1&lt;=DATE(Année_civile,ROW($A1)+1,0)),AK6+1,""),"")</f>
        <v/>
      </c>
      <c r="AM6" s="9" t="str">
        <f t="shared" ca="1" si="27"/>
        <v/>
      </c>
      <c r="AN6" s="9" t="str">
        <f t="shared" ca="1" si="27"/>
        <v/>
      </c>
      <c r="AO6" s="9" t="str">
        <f t="shared" ca="1" si="27"/>
        <v/>
      </c>
      <c r="AP6" s="9" t="str">
        <f t="shared" ca="1" si="27"/>
        <v/>
      </c>
      <c r="AQ6" s="9" t="str">
        <f t="shared" ca="1" si="27"/>
        <v/>
      </c>
      <c r="AR6" s="28" t="str">
        <f t="shared" ca="1" si="27"/>
        <v/>
      </c>
    </row>
    <row r="7" spans="1:44" ht="18.75" customHeight="1" x14ac:dyDescent="0.3">
      <c r="B7" s="29" t="s">
        <v>3</v>
      </c>
      <c r="C7" s="28" t="str">
        <f t="shared" ca="1" si="0"/>
        <v/>
      </c>
      <c r="D7" s="9" t="str">
        <f t="shared" ca="1" si="1"/>
        <v/>
      </c>
      <c r="E7" s="9" t="str">
        <f t="shared" ca="1" si="1"/>
        <v/>
      </c>
      <c r="F7" s="9" t="str">
        <f t="shared" ca="1" si="1"/>
        <v/>
      </c>
      <c r="G7" s="9">
        <f t="shared" ca="1" si="1"/>
        <v>43132</v>
      </c>
      <c r="H7" s="9">
        <f t="shared" ca="1" si="1"/>
        <v>43133</v>
      </c>
      <c r="I7" s="28">
        <f t="shared" ca="1" si="1"/>
        <v>43134</v>
      </c>
      <c r="J7" s="28">
        <f t="shared" ca="1" si="2"/>
        <v>43135</v>
      </c>
      <c r="K7" s="9">
        <f t="shared" ca="1" si="3"/>
        <v>43136</v>
      </c>
      <c r="L7" s="9">
        <f t="shared" ca="1" si="4"/>
        <v>43137</v>
      </c>
      <c r="M7" s="9">
        <f t="shared" ca="1" si="5"/>
        <v>43138</v>
      </c>
      <c r="N7" s="9">
        <f t="shared" ca="1" si="6"/>
        <v>43139</v>
      </c>
      <c r="O7" s="9">
        <f t="shared" ca="1" si="7"/>
        <v>43140</v>
      </c>
      <c r="P7" s="28">
        <f t="shared" ca="1" si="8"/>
        <v>43141</v>
      </c>
      <c r="Q7" s="28">
        <f t="shared" ca="1" si="9"/>
        <v>43142</v>
      </c>
      <c r="R7" s="9">
        <f t="shared" ca="1" si="10"/>
        <v>43143</v>
      </c>
      <c r="S7" s="9">
        <f t="shared" ca="1" si="11"/>
        <v>43144</v>
      </c>
      <c r="T7" s="9">
        <f t="shared" ca="1" si="12"/>
        <v>43145</v>
      </c>
      <c r="U7" s="9">
        <f t="shared" ca="1" si="13"/>
        <v>43146</v>
      </c>
      <c r="V7" s="9">
        <f t="shared" ca="1" si="14"/>
        <v>43147</v>
      </c>
      <c r="W7" s="28">
        <f t="shared" ca="1" si="15"/>
        <v>43148</v>
      </c>
      <c r="X7" s="28">
        <f t="shared" ca="1" si="16"/>
        <v>43149</v>
      </c>
      <c r="Y7" s="9">
        <f t="shared" ca="1" si="17"/>
        <v>43150</v>
      </c>
      <c r="Z7" s="9">
        <f t="shared" ca="1" si="18"/>
        <v>43151</v>
      </c>
      <c r="AA7" s="9">
        <f t="shared" ca="1" si="19"/>
        <v>43152</v>
      </c>
      <c r="AB7" s="9">
        <f t="shared" ca="1" si="20"/>
        <v>43153</v>
      </c>
      <c r="AC7" s="9">
        <f t="shared" ca="1" si="21"/>
        <v>43154</v>
      </c>
      <c r="AD7" s="28">
        <f t="shared" ca="1" si="22"/>
        <v>43155</v>
      </c>
      <c r="AE7" s="28">
        <f t="shared" ca="1" si="23"/>
        <v>43156</v>
      </c>
      <c r="AF7" s="9">
        <f t="shared" ca="1" si="24"/>
        <v>43157</v>
      </c>
      <c r="AG7" s="9">
        <f t="shared" ca="1" si="25"/>
        <v>43158</v>
      </c>
      <c r="AH7" s="9">
        <f t="shared" ca="1" si="26"/>
        <v>43159</v>
      </c>
      <c r="AI7" s="9"/>
      <c r="AJ7" s="9"/>
      <c r="AK7" s="28"/>
      <c r="AL7" s="28" t="str">
        <f t="shared" ca="1" si="27"/>
        <v/>
      </c>
      <c r="AM7" s="9" t="str">
        <f t="shared" ca="1" si="27"/>
        <v/>
      </c>
      <c r="AN7" s="9" t="str">
        <f t="shared" ca="1" si="27"/>
        <v/>
      </c>
      <c r="AO7" s="9" t="str">
        <f t="shared" ca="1" si="27"/>
        <v/>
      </c>
      <c r="AP7" s="9" t="str">
        <f t="shared" ca="1" si="27"/>
        <v/>
      </c>
      <c r="AQ7" s="9" t="str">
        <f t="shared" ca="1" si="27"/>
        <v/>
      </c>
      <c r="AR7" s="28" t="str">
        <f t="shared" ca="1" si="27"/>
        <v/>
      </c>
    </row>
    <row r="8" spans="1:44" ht="18.75" customHeight="1" x14ac:dyDescent="0.3">
      <c r="A8" s="10"/>
      <c r="B8" s="29" t="s">
        <v>4</v>
      </c>
      <c r="C8" s="28" t="str">
        <f t="shared" ca="1" si="0"/>
        <v/>
      </c>
      <c r="D8" s="9" t="str">
        <f t="shared" ca="1" si="1"/>
        <v/>
      </c>
      <c r="E8" s="9" t="str">
        <f t="shared" ca="1" si="1"/>
        <v/>
      </c>
      <c r="F8" s="9" t="str">
        <f t="shared" ca="1" si="1"/>
        <v/>
      </c>
      <c r="G8" s="9">
        <f t="shared" ca="1" si="1"/>
        <v>43160</v>
      </c>
      <c r="H8" s="9">
        <f t="shared" ca="1" si="1"/>
        <v>43161</v>
      </c>
      <c r="I8" s="28">
        <f t="shared" ca="1" si="1"/>
        <v>43162</v>
      </c>
      <c r="J8" s="28">
        <f t="shared" ca="1" si="2"/>
        <v>43163</v>
      </c>
      <c r="K8" s="9">
        <f t="shared" ca="1" si="3"/>
        <v>43164</v>
      </c>
      <c r="L8" s="9">
        <f t="shared" ca="1" si="4"/>
        <v>43165</v>
      </c>
      <c r="M8" s="9">
        <f t="shared" ca="1" si="5"/>
        <v>43166</v>
      </c>
      <c r="N8" s="9">
        <f t="shared" ca="1" si="6"/>
        <v>43167</v>
      </c>
      <c r="O8" s="9">
        <f t="shared" ca="1" si="7"/>
        <v>43168</v>
      </c>
      <c r="P8" s="28">
        <f t="shared" ca="1" si="8"/>
        <v>43169</v>
      </c>
      <c r="Q8" s="28">
        <f t="shared" ca="1" si="9"/>
        <v>43170</v>
      </c>
      <c r="R8" s="9">
        <f t="shared" ca="1" si="10"/>
        <v>43171</v>
      </c>
      <c r="S8" s="9">
        <f t="shared" ca="1" si="11"/>
        <v>43172</v>
      </c>
      <c r="T8" s="9">
        <f t="shared" ca="1" si="12"/>
        <v>43173</v>
      </c>
      <c r="U8" s="9">
        <f t="shared" ca="1" si="13"/>
        <v>43174</v>
      </c>
      <c r="V8" s="9">
        <f t="shared" ca="1" si="14"/>
        <v>43175</v>
      </c>
      <c r="W8" s="28">
        <f t="shared" ca="1" si="15"/>
        <v>43176</v>
      </c>
      <c r="X8" s="28">
        <f t="shared" ca="1" si="16"/>
        <v>43177</v>
      </c>
      <c r="Y8" s="9">
        <f t="shared" ca="1" si="17"/>
        <v>43178</v>
      </c>
      <c r="Z8" s="9">
        <f t="shared" ca="1" si="18"/>
        <v>43179</v>
      </c>
      <c r="AA8" s="9">
        <f t="shared" ca="1" si="19"/>
        <v>43180</v>
      </c>
      <c r="AB8" s="9">
        <f t="shared" ca="1" si="20"/>
        <v>43181</v>
      </c>
      <c r="AC8" s="9">
        <f t="shared" ca="1" si="21"/>
        <v>43182</v>
      </c>
      <c r="AD8" s="28">
        <f t="shared" ca="1" si="22"/>
        <v>43183</v>
      </c>
      <c r="AE8" s="28">
        <f t="shared" ca="1" si="23"/>
        <v>43184</v>
      </c>
      <c r="AF8" s="9">
        <f t="shared" ca="1" si="24"/>
        <v>43185</v>
      </c>
      <c r="AG8" s="9">
        <f t="shared" ca="1" si="25"/>
        <v>43186</v>
      </c>
      <c r="AH8" s="9">
        <f t="shared" ca="1" si="26"/>
        <v>43187</v>
      </c>
      <c r="AI8" s="9">
        <f t="shared" ref="AI8:AI17" ca="1" si="28">IFERROR(IF(AH8&gt;=1,AH8+1,""),"")</f>
        <v>43188</v>
      </c>
      <c r="AJ8" s="9">
        <f t="shared" ref="AJ8:AJ17" ca="1" si="29">IFERROR(IF(AI8&gt;=1,AI8+1,""),"")</f>
        <v>43189</v>
      </c>
      <c r="AK8" s="28">
        <f t="shared" ref="AK8:AK17" ca="1" si="30">IFERROR(IF(AJ8&gt;=1,AJ8+1,""),"")</f>
        <v>43190</v>
      </c>
      <c r="AL8" s="28" t="str">
        <f t="shared" ca="1" si="27"/>
        <v/>
      </c>
      <c r="AM8" s="9" t="str">
        <f t="shared" ca="1" si="27"/>
        <v/>
      </c>
      <c r="AN8" s="9" t="str">
        <f t="shared" ca="1" si="27"/>
        <v/>
      </c>
      <c r="AO8" s="9" t="str">
        <f t="shared" ca="1" si="27"/>
        <v/>
      </c>
      <c r="AP8" s="9" t="str">
        <f t="shared" ca="1" si="27"/>
        <v/>
      </c>
      <c r="AQ8" s="9" t="str">
        <f t="shared" ca="1" si="27"/>
        <v/>
      </c>
      <c r="AR8" s="28" t="str">
        <f t="shared" ca="1" si="27"/>
        <v/>
      </c>
    </row>
    <row r="9" spans="1:44" ht="18.75" customHeight="1" x14ac:dyDescent="0.3">
      <c r="B9" s="29" t="s">
        <v>5</v>
      </c>
      <c r="C9" s="28">
        <f t="shared" ca="1" si="0"/>
        <v>43191</v>
      </c>
      <c r="D9" s="9">
        <f t="shared" ca="1" si="1"/>
        <v>43192</v>
      </c>
      <c r="E9" s="9">
        <f t="shared" ca="1" si="1"/>
        <v>43193</v>
      </c>
      <c r="F9" s="9">
        <f t="shared" ca="1" si="1"/>
        <v>43194</v>
      </c>
      <c r="G9" s="9">
        <f t="shared" ca="1" si="1"/>
        <v>43195</v>
      </c>
      <c r="H9" s="9">
        <f t="shared" ca="1" si="1"/>
        <v>43196</v>
      </c>
      <c r="I9" s="28">
        <f t="shared" ca="1" si="1"/>
        <v>43197</v>
      </c>
      <c r="J9" s="28">
        <f t="shared" ca="1" si="2"/>
        <v>43198</v>
      </c>
      <c r="K9" s="9">
        <f t="shared" ca="1" si="3"/>
        <v>43199</v>
      </c>
      <c r="L9" s="9">
        <f t="shared" ca="1" si="4"/>
        <v>43200</v>
      </c>
      <c r="M9" s="9">
        <f t="shared" ca="1" si="5"/>
        <v>43201</v>
      </c>
      <c r="N9" s="9">
        <f t="shared" ca="1" si="6"/>
        <v>43202</v>
      </c>
      <c r="O9" s="9">
        <f t="shared" ca="1" si="7"/>
        <v>43203</v>
      </c>
      <c r="P9" s="28">
        <f t="shared" ca="1" si="8"/>
        <v>43204</v>
      </c>
      <c r="Q9" s="28">
        <f t="shared" ca="1" si="9"/>
        <v>43205</v>
      </c>
      <c r="R9" s="9">
        <f t="shared" ca="1" si="10"/>
        <v>43206</v>
      </c>
      <c r="S9" s="9">
        <f t="shared" ca="1" si="11"/>
        <v>43207</v>
      </c>
      <c r="T9" s="9">
        <f t="shared" ca="1" si="12"/>
        <v>43208</v>
      </c>
      <c r="U9" s="9">
        <f t="shared" ca="1" si="13"/>
        <v>43209</v>
      </c>
      <c r="V9" s="9">
        <f t="shared" ca="1" si="14"/>
        <v>43210</v>
      </c>
      <c r="W9" s="28">
        <f t="shared" ca="1" si="15"/>
        <v>43211</v>
      </c>
      <c r="X9" s="28">
        <f t="shared" ca="1" si="16"/>
        <v>43212</v>
      </c>
      <c r="Y9" s="9">
        <f t="shared" ca="1" si="17"/>
        <v>43213</v>
      </c>
      <c r="Z9" s="9">
        <f t="shared" ca="1" si="18"/>
        <v>43214</v>
      </c>
      <c r="AA9" s="9">
        <f t="shared" ca="1" si="19"/>
        <v>43215</v>
      </c>
      <c r="AB9" s="9">
        <f t="shared" ca="1" si="20"/>
        <v>43216</v>
      </c>
      <c r="AC9" s="9">
        <f t="shared" ca="1" si="21"/>
        <v>43217</v>
      </c>
      <c r="AD9" s="28">
        <f t="shared" ca="1" si="22"/>
        <v>43218</v>
      </c>
      <c r="AE9" s="28">
        <f t="shared" ca="1" si="23"/>
        <v>43219</v>
      </c>
      <c r="AF9" s="9">
        <f t="shared" ca="1" si="24"/>
        <v>43220</v>
      </c>
      <c r="AG9" s="9"/>
      <c r="AH9" s="9"/>
      <c r="AI9" s="9"/>
      <c r="AJ9" s="9"/>
      <c r="AK9" s="28"/>
      <c r="AL9" s="28" t="str">
        <f t="shared" ca="1" si="27"/>
        <v/>
      </c>
      <c r="AM9" s="9" t="str">
        <f t="shared" ca="1" si="27"/>
        <v/>
      </c>
      <c r="AN9" s="9" t="str">
        <f t="shared" ca="1" si="27"/>
        <v/>
      </c>
      <c r="AO9" s="9" t="str">
        <f t="shared" ca="1" si="27"/>
        <v/>
      </c>
      <c r="AP9" s="9" t="str">
        <f t="shared" ca="1" si="27"/>
        <v/>
      </c>
      <c r="AQ9" s="9" t="str">
        <f t="shared" ca="1" si="27"/>
        <v/>
      </c>
      <c r="AR9" s="28" t="str">
        <f t="shared" ca="1" si="27"/>
        <v/>
      </c>
    </row>
    <row r="10" spans="1:44" ht="18.75" customHeight="1" x14ac:dyDescent="0.3">
      <c r="B10" s="29" t="s">
        <v>6</v>
      </c>
      <c r="C10" s="28" t="str">
        <f t="shared" ca="1" si="0"/>
        <v/>
      </c>
      <c r="D10" s="9" t="str">
        <f t="shared" ca="1" si="1"/>
        <v/>
      </c>
      <c r="E10" s="9">
        <f t="shared" ca="1" si="1"/>
        <v>43221</v>
      </c>
      <c r="F10" s="9">
        <f t="shared" ca="1" si="1"/>
        <v>43222</v>
      </c>
      <c r="G10" s="9">
        <f t="shared" ca="1" si="1"/>
        <v>43223</v>
      </c>
      <c r="H10" s="9">
        <f t="shared" ca="1" si="1"/>
        <v>43224</v>
      </c>
      <c r="I10" s="28">
        <f t="shared" ca="1" si="1"/>
        <v>43225</v>
      </c>
      <c r="J10" s="28">
        <f t="shared" ca="1" si="2"/>
        <v>43226</v>
      </c>
      <c r="K10" s="9">
        <f t="shared" ca="1" si="3"/>
        <v>43227</v>
      </c>
      <c r="L10" s="9">
        <f t="shared" ca="1" si="4"/>
        <v>43228</v>
      </c>
      <c r="M10" s="9">
        <f t="shared" ca="1" si="5"/>
        <v>43229</v>
      </c>
      <c r="N10" s="9">
        <f t="shared" ca="1" si="6"/>
        <v>43230</v>
      </c>
      <c r="O10" s="9">
        <f t="shared" ca="1" si="7"/>
        <v>43231</v>
      </c>
      <c r="P10" s="28">
        <f t="shared" ca="1" si="8"/>
        <v>43232</v>
      </c>
      <c r="Q10" s="28">
        <f t="shared" ca="1" si="9"/>
        <v>43233</v>
      </c>
      <c r="R10" s="9">
        <f t="shared" ca="1" si="10"/>
        <v>43234</v>
      </c>
      <c r="S10" s="9">
        <f t="shared" ca="1" si="11"/>
        <v>43235</v>
      </c>
      <c r="T10" s="9">
        <f t="shared" ca="1" si="12"/>
        <v>43236</v>
      </c>
      <c r="U10" s="9">
        <f t="shared" ca="1" si="13"/>
        <v>43237</v>
      </c>
      <c r="V10" s="9">
        <f t="shared" ca="1" si="14"/>
        <v>43238</v>
      </c>
      <c r="W10" s="28">
        <f t="shared" ca="1" si="15"/>
        <v>43239</v>
      </c>
      <c r="X10" s="28">
        <f t="shared" ca="1" si="16"/>
        <v>43240</v>
      </c>
      <c r="Y10" s="9">
        <f t="shared" ca="1" si="17"/>
        <v>43241</v>
      </c>
      <c r="Z10" s="9">
        <f t="shared" ca="1" si="18"/>
        <v>43242</v>
      </c>
      <c r="AA10" s="9">
        <f t="shared" ca="1" si="19"/>
        <v>43243</v>
      </c>
      <c r="AB10" s="9">
        <f t="shared" ca="1" si="20"/>
        <v>43244</v>
      </c>
      <c r="AC10" s="9">
        <f t="shared" ca="1" si="21"/>
        <v>43245</v>
      </c>
      <c r="AD10" s="28">
        <f t="shared" ca="1" si="22"/>
        <v>43246</v>
      </c>
      <c r="AE10" s="28">
        <f t="shared" ca="1" si="23"/>
        <v>43247</v>
      </c>
      <c r="AF10" s="9">
        <f t="shared" ca="1" si="24"/>
        <v>43248</v>
      </c>
      <c r="AG10" s="9">
        <f t="shared" ca="1" si="25"/>
        <v>43249</v>
      </c>
      <c r="AH10" s="9">
        <f t="shared" ca="1" si="26"/>
        <v>43250</v>
      </c>
      <c r="AI10" s="9">
        <f t="shared" ca="1" si="28"/>
        <v>43251</v>
      </c>
      <c r="AJ10" s="9"/>
      <c r="AK10" s="28"/>
      <c r="AL10" s="28" t="str">
        <f t="shared" ca="1" si="27"/>
        <v/>
      </c>
      <c r="AM10" s="9" t="str">
        <f t="shared" ca="1" si="27"/>
        <v/>
      </c>
      <c r="AN10" s="9" t="str">
        <f t="shared" ca="1" si="27"/>
        <v/>
      </c>
      <c r="AO10" s="9" t="str">
        <f t="shared" ca="1" si="27"/>
        <v/>
      </c>
      <c r="AP10" s="9" t="str">
        <f t="shared" ca="1" si="27"/>
        <v/>
      </c>
      <c r="AQ10" s="9" t="str">
        <f t="shared" ca="1" si="27"/>
        <v/>
      </c>
      <c r="AR10" s="28" t="str">
        <f t="shared" ca="1" si="27"/>
        <v/>
      </c>
    </row>
    <row r="11" spans="1:44" ht="18.75" customHeight="1" x14ac:dyDescent="0.3">
      <c r="B11" s="29" t="s">
        <v>7</v>
      </c>
      <c r="C11" s="28" t="str">
        <f t="shared" ca="1" si="0"/>
        <v/>
      </c>
      <c r="D11" s="9" t="str">
        <f t="shared" ca="1" si="1"/>
        <v/>
      </c>
      <c r="E11" s="9" t="str">
        <f t="shared" ca="1" si="1"/>
        <v/>
      </c>
      <c r="F11" s="9" t="str">
        <f t="shared" ca="1" si="1"/>
        <v/>
      </c>
      <c r="G11" s="9" t="str">
        <f t="shared" ca="1" si="1"/>
        <v/>
      </c>
      <c r="H11" s="9">
        <f t="shared" ca="1" si="1"/>
        <v>43252</v>
      </c>
      <c r="I11" s="28">
        <f t="shared" ca="1" si="1"/>
        <v>43253</v>
      </c>
      <c r="J11" s="28">
        <f t="shared" ca="1" si="2"/>
        <v>43254</v>
      </c>
      <c r="K11" s="9">
        <f t="shared" ca="1" si="3"/>
        <v>43255</v>
      </c>
      <c r="L11" s="9">
        <f t="shared" ca="1" si="4"/>
        <v>43256</v>
      </c>
      <c r="M11" s="9">
        <f t="shared" ca="1" si="5"/>
        <v>43257</v>
      </c>
      <c r="N11" s="9">
        <f t="shared" ca="1" si="6"/>
        <v>43258</v>
      </c>
      <c r="O11" s="9">
        <f t="shared" ca="1" si="7"/>
        <v>43259</v>
      </c>
      <c r="P11" s="28">
        <f t="shared" ca="1" si="8"/>
        <v>43260</v>
      </c>
      <c r="Q11" s="28">
        <f t="shared" ca="1" si="9"/>
        <v>43261</v>
      </c>
      <c r="R11" s="9">
        <f t="shared" ca="1" si="10"/>
        <v>43262</v>
      </c>
      <c r="S11" s="9">
        <f t="shared" ca="1" si="11"/>
        <v>43263</v>
      </c>
      <c r="T11" s="9">
        <f t="shared" ca="1" si="12"/>
        <v>43264</v>
      </c>
      <c r="U11" s="9">
        <f t="shared" ca="1" si="13"/>
        <v>43265</v>
      </c>
      <c r="V11" s="9">
        <f t="shared" ca="1" si="14"/>
        <v>43266</v>
      </c>
      <c r="W11" s="28">
        <f t="shared" ca="1" si="15"/>
        <v>43267</v>
      </c>
      <c r="X11" s="28">
        <f t="shared" ca="1" si="16"/>
        <v>43268</v>
      </c>
      <c r="Y11" s="9">
        <f t="shared" ca="1" si="17"/>
        <v>43269</v>
      </c>
      <c r="Z11" s="9">
        <f t="shared" ca="1" si="18"/>
        <v>43270</v>
      </c>
      <c r="AA11" s="9">
        <f t="shared" ca="1" si="19"/>
        <v>43271</v>
      </c>
      <c r="AB11" s="9">
        <f t="shared" ca="1" si="20"/>
        <v>43272</v>
      </c>
      <c r="AC11" s="9">
        <f t="shared" ca="1" si="21"/>
        <v>43273</v>
      </c>
      <c r="AD11" s="28">
        <f t="shared" ca="1" si="22"/>
        <v>43274</v>
      </c>
      <c r="AE11" s="28">
        <f t="shared" ca="1" si="23"/>
        <v>43275</v>
      </c>
      <c r="AF11" s="9">
        <f t="shared" ca="1" si="24"/>
        <v>43276</v>
      </c>
      <c r="AG11" s="9">
        <f t="shared" ca="1" si="25"/>
        <v>43277</v>
      </c>
      <c r="AH11" s="9">
        <f t="shared" ca="1" si="26"/>
        <v>43278</v>
      </c>
      <c r="AI11" s="9">
        <f t="shared" ca="1" si="28"/>
        <v>43279</v>
      </c>
      <c r="AJ11" s="9">
        <f t="shared" ca="1" si="29"/>
        <v>43280</v>
      </c>
      <c r="AK11" s="28">
        <f t="shared" ca="1" si="30"/>
        <v>43281</v>
      </c>
      <c r="AL11" s="28" t="str">
        <f t="shared" ca="1" si="27"/>
        <v/>
      </c>
      <c r="AM11" s="9" t="str">
        <f t="shared" ca="1" si="27"/>
        <v/>
      </c>
      <c r="AN11" s="9" t="str">
        <f t="shared" ca="1" si="27"/>
        <v/>
      </c>
      <c r="AO11" s="9" t="str">
        <f t="shared" ca="1" si="27"/>
        <v/>
      </c>
      <c r="AP11" s="9" t="str">
        <f t="shared" ca="1" si="27"/>
        <v/>
      </c>
      <c r="AQ11" s="9" t="str">
        <f t="shared" ca="1" si="27"/>
        <v/>
      </c>
      <c r="AR11" s="28" t="str">
        <f t="shared" ca="1" si="27"/>
        <v/>
      </c>
    </row>
    <row r="12" spans="1:44" ht="18.75" customHeight="1" x14ac:dyDescent="0.3">
      <c r="B12" s="29" t="s">
        <v>8</v>
      </c>
      <c r="C12" s="28">
        <f t="shared" ca="1" si="0"/>
        <v>43282</v>
      </c>
      <c r="D12" s="9">
        <f t="shared" ca="1" si="1"/>
        <v>43283</v>
      </c>
      <c r="E12" s="9">
        <f t="shared" ca="1" si="1"/>
        <v>43284</v>
      </c>
      <c r="F12" s="9">
        <f t="shared" ca="1" si="1"/>
        <v>43285</v>
      </c>
      <c r="G12" s="9">
        <f t="shared" ca="1" si="1"/>
        <v>43286</v>
      </c>
      <c r="H12" s="9">
        <f t="shared" ca="1" si="1"/>
        <v>43287</v>
      </c>
      <c r="I12" s="28">
        <f t="shared" ca="1" si="1"/>
        <v>43288</v>
      </c>
      <c r="J12" s="28">
        <f t="shared" ca="1" si="2"/>
        <v>43289</v>
      </c>
      <c r="K12" s="9">
        <f t="shared" ca="1" si="3"/>
        <v>43290</v>
      </c>
      <c r="L12" s="9">
        <f t="shared" ca="1" si="4"/>
        <v>43291</v>
      </c>
      <c r="M12" s="9">
        <f t="shared" ca="1" si="5"/>
        <v>43292</v>
      </c>
      <c r="N12" s="9">
        <f t="shared" ca="1" si="6"/>
        <v>43293</v>
      </c>
      <c r="O12" s="9">
        <f t="shared" ca="1" si="7"/>
        <v>43294</v>
      </c>
      <c r="P12" s="28">
        <f t="shared" ca="1" si="8"/>
        <v>43295</v>
      </c>
      <c r="Q12" s="28">
        <f t="shared" ca="1" si="9"/>
        <v>43296</v>
      </c>
      <c r="R12" s="9">
        <f t="shared" ca="1" si="10"/>
        <v>43297</v>
      </c>
      <c r="S12" s="9">
        <f t="shared" ca="1" si="11"/>
        <v>43298</v>
      </c>
      <c r="T12" s="9">
        <f t="shared" ca="1" si="12"/>
        <v>43299</v>
      </c>
      <c r="U12" s="9">
        <f t="shared" ca="1" si="13"/>
        <v>43300</v>
      </c>
      <c r="V12" s="9">
        <f t="shared" ca="1" si="14"/>
        <v>43301</v>
      </c>
      <c r="W12" s="28">
        <f t="shared" ca="1" si="15"/>
        <v>43302</v>
      </c>
      <c r="X12" s="28">
        <f t="shared" ca="1" si="16"/>
        <v>43303</v>
      </c>
      <c r="Y12" s="9">
        <f t="shared" ca="1" si="17"/>
        <v>43304</v>
      </c>
      <c r="Z12" s="9">
        <f t="shared" ca="1" si="18"/>
        <v>43305</v>
      </c>
      <c r="AA12" s="9">
        <f t="shared" ca="1" si="19"/>
        <v>43306</v>
      </c>
      <c r="AB12" s="9">
        <f t="shared" ca="1" si="20"/>
        <v>43307</v>
      </c>
      <c r="AC12" s="9">
        <f t="shared" ca="1" si="21"/>
        <v>43308</v>
      </c>
      <c r="AD12" s="28">
        <f t="shared" ca="1" si="22"/>
        <v>43309</v>
      </c>
      <c r="AE12" s="28">
        <f t="shared" ca="1" si="23"/>
        <v>43310</v>
      </c>
      <c r="AF12" s="9">
        <f t="shared" ca="1" si="24"/>
        <v>43311</v>
      </c>
      <c r="AG12" s="9">
        <f t="shared" ca="1" si="25"/>
        <v>43312</v>
      </c>
      <c r="AH12" s="9"/>
      <c r="AI12" s="9"/>
      <c r="AJ12" s="9"/>
      <c r="AK12" s="28"/>
      <c r="AL12" s="28" t="str">
        <f t="shared" ca="1" si="27"/>
        <v/>
      </c>
      <c r="AM12" s="9" t="str">
        <f t="shared" ca="1" si="27"/>
        <v/>
      </c>
      <c r="AN12" s="9" t="str">
        <f t="shared" ca="1" si="27"/>
        <v/>
      </c>
      <c r="AO12" s="9" t="str">
        <f t="shared" ca="1" si="27"/>
        <v/>
      </c>
      <c r="AP12" s="9" t="str">
        <f t="shared" ca="1" si="27"/>
        <v/>
      </c>
      <c r="AQ12" s="9" t="str">
        <f t="shared" ca="1" si="27"/>
        <v/>
      </c>
      <c r="AR12" s="28" t="str">
        <f t="shared" ca="1" si="27"/>
        <v/>
      </c>
    </row>
    <row r="13" spans="1:44" ht="18.75" customHeight="1" x14ac:dyDescent="0.3">
      <c r="B13" s="29" t="s">
        <v>9</v>
      </c>
      <c r="C13" s="28" t="str">
        <f t="shared" ca="1" si="0"/>
        <v/>
      </c>
      <c r="D13" s="9" t="str">
        <f t="shared" ca="1" si="1"/>
        <v/>
      </c>
      <c r="E13" s="9" t="str">
        <f t="shared" ca="1" si="1"/>
        <v/>
      </c>
      <c r="F13" s="9">
        <f t="shared" ca="1" si="1"/>
        <v>43313</v>
      </c>
      <c r="G13" s="9">
        <f t="shared" ca="1" si="1"/>
        <v>43314</v>
      </c>
      <c r="H13" s="9">
        <f t="shared" ca="1" si="1"/>
        <v>43315</v>
      </c>
      <c r="I13" s="28">
        <f t="shared" ca="1" si="1"/>
        <v>43316</v>
      </c>
      <c r="J13" s="28">
        <f t="shared" ca="1" si="2"/>
        <v>43317</v>
      </c>
      <c r="K13" s="9">
        <f t="shared" ca="1" si="3"/>
        <v>43318</v>
      </c>
      <c r="L13" s="9">
        <f t="shared" ca="1" si="4"/>
        <v>43319</v>
      </c>
      <c r="M13" s="9">
        <f t="shared" ca="1" si="5"/>
        <v>43320</v>
      </c>
      <c r="N13" s="9">
        <f t="shared" ca="1" si="6"/>
        <v>43321</v>
      </c>
      <c r="O13" s="9">
        <f t="shared" ca="1" si="7"/>
        <v>43322</v>
      </c>
      <c r="P13" s="28">
        <f t="shared" ca="1" si="8"/>
        <v>43323</v>
      </c>
      <c r="Q13" s="28">
        <f t="shared" ca="1" si="9"/>
        <v>43324</v>
      </c>
      <c r="R13" s="9">
        <f t="shared" ca="1" si="10"/>
        <v>43325</v>
      </c>
      <c r="S13" s="9">
        <f t="shared" ca="1" si="11"/>
        <v>43326</v>
      </c>
      <c r="T13" s="9">
        <f t="shared" ca="1" si="12"/>
        <v>43327</v>
      </c>
      <c r="U13" s="9">
        <f t="shared" ca="1" si="13"/>
        <v>43328</v>
      </c>
      <c r="V13" s="9">
        <f t="shared" ca="1" si="14"/>
        <v>43329</v>
      </c>
      <c r="W13" s="28">
        <f t="shared" ca="1" si="15"/>
        <v>43330</v>
      </c>
      <c r="X13" s="28">
        <f t="shared" ca="1" si="16"/>
        <v>43331</v>
      </c>
      <c r="Y13" s="9">
        <f t="shared" ca="1" si="17"/>
        <v>43332</v>
      </c>
      <c r="Z13" s="9">
        <f t="shared" ca="1" si="18"/>
        <v>43333</v>
      </c>
      <c r="AA13" s="9">
        <f t="shared" ca="1" si="19"/>
        <v>43334</v>
      </c>
      <c r="AB13" s="9">
        <f t="shared" ca="1" si="20"/>
        <v>43335</v>
      </c>
      <c r="AC13" s="9">
        <f t="shared" ca="1" si="21"/>
        <v>43336</v>
      </c>
      <c r="AD13" s="28">
        <f t="shared" ca="1" si="22"/>
        <v>43337</v>
      </c>
      <c r="AE13" s="28">
        <f t="shared" ca="1" si="23"/>
        <v>43338</v>
      </c>
      <c r="AF13" s="9">
        <f t="shared" ca="1" si="24"/>
        <v>43339</v>
      </c>
      <c r="AG13" s="9">
        <f t="shared" ca="1" si="25"/>
        <v>43340</v>
      </c>
      <c r="AH13" s="9">
        <f t="shared" ca="1" si="26"/>
        <v>43341</v>
      </c>
      <c r="AI13" s="9">
        <f t="shared" ca="1" si="28"/>
        <v>43342</v>
      </c>
      <c r="AJ13" s="9">
        <f t="shared" ca="1" si="29"/>
        <v>43343</v>
      </c>
      <c r="AK13" s="28"/>
      <c r="AL13" s="28" t="str">
        <f t="shared" ca="1" si="27"/>
        <v/>
      </c>
      <c r="AM13" s="9" t="str">
        <f t="shared" ca="1" si="27"/>
        <v/>
      </c>
      <c r="AN13" s="9" t="str">
        <f t="shared" ca="1" si="27"/>
        <v/>
      </c>
      <c r="AO13" s="9" t="str">
        <f t="shared" ca="1" si="27"/>
        <v/>
      </c>
      <c r="AP13" s="9" t="str">
        <f t="shared" ca="1" si="27"/>
        <v/>
      </c>
      <c r="AQ13" s="9" t="str">
        <f t="shared" ca="1" si="27"/>
        <v/>
      </c>
      <c r="AR13" s="28" t="str">
        <f t="shared" ca="1" si="27"/>
        <v/>
      </c>
    </row>
    <row r="14" spans="1:44" ht="18.75" customHeight="1" x14ac:dyDescent="0.3">
      <c r="B14" s="29" t="s">
        <v>10</v>
      </c>
      <c r="C14" s="28" t="str">
        <f t="shared" ca="1" si="0"/>
        <v/>
      </c>
      <c r="D14" s="9" t="str">
        <f t="shared" ca="1" si="1"/>
        <v/>
      </c>
      <c r="E14" s="9" t="str">
        <f t="shared" ca="1" si="1"/>
        <v/>
      </c>
      <c r="F14" s="9" t="str">
        <f t="shared" ca="1" si="1"/>
        <v/>
      </c>
      <c r="G14" s="9" t="str">
        <f t="shared" ca="1" si="1"/>
        <v/>
      </c>
      <c r="H14" s="9" t="str">
        <f t="shared" ca="1" si="1"/>
        <v/>
      </c>
      <c r="I14" s="28">
        <f t="shared" ca="1" si="1"/>
        <v>43344</v>
      </c>
      <c r="J14" s="28">
        <f t="shared" ca="1" si="2"/>
        <v>43345</v>
      </c>
      <c r="K14" s="9">
        <f t="shared" ca="1" si="3"/>
        <v>43346</v>
      </c>
      <c r="L14" s="9">
        <f t="shared" ca="1" si="4"/>
        <v>43347</v>
      </c>
      <c r="M14" s="9">
        <f t="shared" ca="1" si="5"/>
        <v>43348</v>
      </c>
      <c r="N14" s="9">
        <f t="shared" ca="1" si="6"/>
        <v>43349</v>
      </c>
      <c r="O14" s="9">
        <f t="shared" ca="1" si="7"/>
        <v>43350</v>
      </c>
      <c r="P14" s="28">
        <f t="shared" ca="1" si="8"/>
        <v>43351</v>
      </c>
      <c r="Q14" s="28">
        <f t="shared" ca="1" si="9"/>
        <v>43352</v>
      </c>
      <c r="R14" s="9">
        <f t="shared" ca="1" si="10"/>
        <v>43353</v>
      </c>
      <c r="S14" s="9">
        <f t="shared" ca="1" si="11"/>
        <v>43354</v>
      </c>
      <c r="T14" s="9">
        <f t="shared" ca="1" si="12"/>
        <v>43355</v>
      </c>
      <c r="U14" s="9">
        <f t="shared" ca="1" si="13"/>
        <v>43356</v>
      </c>
      <c r="V14" s="9">
        <f t="shared" ca="1" si="14"/>
        <v>43357</v>
      </c>
      <c r="W14" s="28">
        <f t="shared" ca="1" si="15"/>
        <v>43358</v>
      </c>
      <c r="X14" s="28">
        <f t="shared" ca="1" si="16"/>
        <v>43359</v>
      </c>
      <c r="Y14" s="9">
        <f t="shared" ca="1" si="17"/>
        <v>43360</v>
      </c>
      <c r="Z14" s="9">
        <f t="shared" ca="1" si="18"/>
        <v>43361</v>
      </c>
      <c r="AA14" s="9">
        <f t="shared" ca="1" si="19"/>
        <v>43362</v>
      </c>
      <c r="AB14" s="9">
        <f t="shared" ca="1" si="20"/>
        <v>43363</v>
      </c>
      <c r="AC14" s="9">
        <f t="shared" ca="1" si="21"/>
        <v>43364</v>
      </c>
      <c r="AD14" s="28">
        <f t="shared" ca="1" si="22"/>
        <v>43365</v>
      </c>
      <c r="AE14" s="28">
        <f t="shared" ca="1" si="23"/>
        <v>43366</v>
      </c>
      <c r="AF14" s="9">
        <f t="shared" ca="1" si="24"/>
        <v>43367</v>
      </c>
      <c r="AG14" s="9">
        <f t="shared" ca="1" si="25"/>
        <v>43368</v>
      </c>
      <c r="AH14" s="9">
        <f t="shared" ca="1" si="26"/>
        <v>43369</v>
      </c>
      <c r="AI14" s="9">
        <f t="shared" ca="1" si="28"/>
        <v>43370</v>
      </c>
      <c r="AJ14" s="9">
        <f t="shared" ca="1" si="29"/>
        <v>43371</v>
      </c>
      <c r="AK14" s="28">
        <f t="shared" ca="1" si="30"/>
        <v>43372</v>
      </c>
      <c r="AL14" s="28">
        <f t="shared" ca="1" si="27"/>
        <v>43373</v>
      </c>
      <c r="AM14" s="9" t="str">
        <f t="shared" ca="1" si="27"/>
        <v/>
      </c>
      <c r="AN14" s="9" t="str">
        <f t="shared" ca="1" si="27"/>
        <v/>
      </c>
      <c r="AO14" s="9" t="str">
        <f t="shared" ca="1" si="27"/>
        <v/>
      </c>
      <c r="AP14" s="9" t="str">
        <f t="shared" ca="1" si="27"/>
        <v/>
      </c>
      <c r="AQ14" s="9" t="str">
        <f t="shared" ca="1" si="27"/>
        <v/>
      </c>
      <c r="AR14" s="28" t="str">
        <f t="shared" ca="1" si="27"/>
        <v/>
      </c>
    </row>
    <row r="15" spans="1:44" ht="18.75" customHeight="1" x14ac:dyDescent="0.3">
      <c r="B15" s="29" t="s">
        <v>11</v>
      </c>
      <c r="C15" s="28" t="str">
        <f t="shared" ca="1" si="0"/>
        <v/>
      </c>
      <c r="D15" s="9">
        <f t="shared" ca="1" si="1"/>
        <v>43374</v>
      </c>
      <c r="E15" s="9">
        <f t="shared" ca="1" si="1"/>
        <v>43375</v>
      </c>
      <c r="F15" s="9">
        <f t="shared" ca="1" si="1"/>
        <v>43376</v>
      </c>
      <c r="G15" s="9">
        <f t="shared" ca="1" si="1"/>
        <v>43377</v>
      </c>
      <c r="H15" s="9">
        <f t="shared" ca="1" si="1"/>
        <v>43378</v>
      </c>
      <c r="I15" s="28">
        <f t="shared" ca="1" si="1"/>
        <v>43379</v>
      </c>
      <c r="J15" s="28">
        <f t="shared" ca="1" si="2"/>
        <v>43380</v>
      </c>
      <c r="K15" s="9">
        <f t="shared" ca="1" si="3"/>
        <v>43381</v>
      </c>
      <c r="L15" s="9">
        <f t="shared" ca="1" si="4"/>
        <v>43382</v>
      </c>
      <c r="M15" s="9">
        <f t="shared" ca="1" si="5"/>
        <v>43383</v>
      </c>
      <c r="N15" s="9">
        <f t="shared" ca="1" si="6"/>
        <v>43384</v>
      </c>
      <c r="O15" s="9">
        <f t="shared" ca="1" si="7"/>
        <v>43385</v>
      </c>
      <c r="P15" s="28">
        <f t="shared" ca="1" si="8"/>
        <v>43386</v>
      </c>
      <c r="Q15" s="28">
        <f t="shared" ca="1" si="9"/>
        <v>43387</v>
      </c>
      <c r="R15" s="9">
        <f t="shared" ca="1" si="10"/>
        <v>43388</v>
      </c>
      <c r="S15" s="9">
        <f t="shared" ca="1" si="11"/>
        <v>43389</v>
      </c>
      <c r="T15" s="9">
        <f t="shared" ca="1" si="12"/>
        <v>43390</v>
      </c>
      <c r="U15" s="9">
        <f t="shared" ca="1" si="13"/>
        <v>43391</v>
      </c>
      <c r="V15" s="9">
        <f t="shared" ca="1" si="14"/>
        <v>43392</v>
      </c>
      <c r="W15" s="28">
        <f t="shared" ca="1" si="15"/>
        <v>43393</v>
      </c>
      <c r="X15" s="28">
        <f t="shared" ca="1" si="16"/>
        <v>43394</v>
      </c>
      <c r="Y15" s="9">
        <f t="shared" ca="1" si="17"/>
        <v>43395</v>
      </c>
      <c r="Z15" s="9">
        <f t="shared" ca="1" si="18"/>
        <v>43396</v>
      </c>
      <c r="AA15" s="9">
        <f t="shared" ca="1" si="19"/>
        <v>43397</v>
      </c>
      <c r="AB15" s="9">
        <f t="shared" ca="1" si="20"/>
        <v>43398</v>
      </c>
      <c r="AC15" s="9">
        <f t="shared" ca="1" si="21"/>
        <v>43399</v>
      </c>
      <c r="AD15" s="28">
        <f t="shared" ca="1" si="22"/>
        <v>43400</v>
      </c>
      <c r="AE15" s="28">
        <f t="shared" ca="1" si="23"/>
        <v>43401</v>
      </c>
      <c r="AF15" s="9">
        <f t="shared" ca="1" si="24"/>
        <v>43402</v>
      </c>
      <c r="AG15" s="9">
        <f t="shared" ca="1" si="25"/>
        <v>43403</v>
      </c>
      <c r="AH15" s="9">
        <f t="shared" ca="1" si="26"/>
        <v>43404</v>
      </c>
      <c r="AI15" s="9"/>
      <c r="AJ15" s="9"/>
      <c r="AK15" s="28"/>
      <c r="AL15" s="28"/>
      <c r="AM15" s="9" t="str">
        <f t="shared" ca="1" si="27"/>
        <v/>
      </c>
      <c r="AN15" s="9" t="str">
        <f t="shared" ca="1" si="27"/>
        <v/>
      </c>
      <c r="AO15" s="9" t="str">
        <f t="shared" ca="1" si="27"/>
        <v/>
      </c>
      <c r="AP15" s="9" t="str">
        <f t="shared" ca="1" si="27"/>
        <v/>
      </c>
      <c r="AQ15" s="9" t="str">
        <f t="shared" ca="1" si="27"/>
        <v/>
      </c>
      <c r="AR15" s="28" t="str">
        <f t="shared" ca="1" si="27"/>
        <v/>
      </c>
    </row>
    <row r="16" spans="1:44" ht="18.75" customHeight="1" x14ac:dyDescent="0.3">
      <c r="B16" s="29" t="s">
        <v>12</v>
      </c>
      <c r="C16" s="28" t="str">
        <f t="shared" ca="1" si="0"/>
        <v/>
      </c>
      <c r="D16" s="9" t="str">
        <f t="shared" ca="1" si="1"/>
        <v/>
      </c>
      <c r="E16" s="9" t="str">
        <f t="shared" ca="1" si="1"/>
        <v/>
      </c>
      <c r="F16" s="9" t="str">
        <f t="shared" ca="1" si="1"/>
        <v/>
      </c>
      <c r="G16" s="9">
        <f t="shared" ca="1" si="1"/>
        <v>43405</v>
      </c>
      <c r="H16" s="9">
        <f t="shared" ca="1" si="1"/>
        <v>43406</v>
      </c>
      <c r="I16" s="28">
        <f t="shared" ca="1" si="1"/>
        <v>43407</v>
      </c>
      <c r="J16" s="28">
        <f t="shared" ca="1" si="2"/>
        <v>43408</v>
      </c>
      <c r="K16" s="9">
        <f t="shared" ca="1" si="3"/>
        <v>43409</v>
      </c>
      <c r="L16" s="9">
        <f t="shared" ca="1" si="4"/>
        <v>43410</v>
      </c>
      <c r="M16" s="9">
        <f t="shared" ca="1" si="5"/>
        <v>43411</v>
      </c>
      <c r="N16" s="9">
        <f t="shared" ca="1" si="6"/>
        <v>43412</v>
      </c>
      <c r="O16" s="9">
        <f t="shared" ca="1" si="7"/>
        <v>43413</v>
      </c>
      <c r="P16" s="28">
        <f t="shared" ca="1" si="8"/>
        <v>43414</v>
      </c>
      <c r="Q16" s="28">
        <f t="shared" ca="1" si="9"/>
        <v>43415</v>
      </c>
      <c r="R16" s="9">
        <f t="shared" ca="1" si="10"/>
        <v>43416</v>
      </c>
      <c r="S16" s="9">
        <f t="shared" ca="1" si="11"/>
        <v>43417</v>
      </c>
      <c r="T16" s="9">
        <f t="shared" ca="1" si="12"/>
        <v>43418</v>
      </c>
      <c r="U16" s="9">
        <f t="shared" ca="1" si="13"/>
        <v>43419</v>
      </c>
      <c r="V16" s="9">
        <f t="shared" ca="1" si="14"/>
        <v>43420</v>
      </c>
      <c r="W16" s="28">
        <f t="shared" ca="1" si="15"/>
        <v>43421</v>
      </c>
      <c r="X16" s="28">
        <f t="shared" ca="1" si="16"/>
        <v>43422</v>
      </c>
      <c r="Y16" s="9">
        <f t="shared" ca="1" si="17"/>
        <v>43423</v>
      </c>
      <c r="Z16" s="9">
        <f t="shared" ca="1" si="18"/>
        <v>43424</v>
      </c>
      <c r="AA16" s="9">
        <f t="shared" ca="1" si="19"/>
        <v>43425</v>
      </c>
      <c r="AB16" s="9">
        <f t="shared" ca="1" si="20"/>
        <v>43426</v>
      </c>
      <c r="AC16" s="9">
        <f t="shared" ca="1" si="21"/>
        <v>43427</v>
      </c>
      <c r="AD16" s="28">
        <f t="shared" ca="1" si="22"/>
        <v>43428</v>
      </c>
      <c r="AE16" s="28">
        <f t="shared" ca="1" si="23"/>
        <v>43429</v>
      </c>
      <c r="AF16" s="9">
        <f t="shared" ca="1" si="24"/>
        <v>43430</v>
      </c>
      <c r="AG16" s="9">
        <f t="shared" ca="1" si="25"/>
        <v>43431</v>
      </c>
      <c r="AH16" s="9">
        <f t="shared" ca="1" si="26"/>
        <v>43432</v>
      </c>
      <c r="AI16" s="9">
        <f t="shared" ca="1" si="28"/>
        <v>43433</v>
      </c>
      <c r="AJ16" s="9">
        <f t="shared" ca="1" si="29"/>
        <v>43434</v>
      </c>
      <c r="AK16" s="28"/>
      <c r="AL16" s="28" t="str">
        <f t="shared" ca="1" si="27"/>
        <v/>
      </c>
      <c r="AM16" s="9" t="str">
        <f t="shared" ca="1" si="27"/>
        <v/>
      </c>
      <c r="AN16" s="9" t="str">
        <f t="shared" ca="1" si="27"/>
        <v/>
      </c>
      <c r="AO16" s="9" t="str">
        <f t="shared" ca="1" si="27"/>
        <v/>
      </c>
      <c r="AP16" s="9" t="str">
        <f t="shared" ca="1" si="27"/>
        <v/>
      </c>
      <c r="AQ16" s="9" t="str">
        <f t="shared" ca="1" si="27"/>
        <v/>
      </c>
      <c r="AR16" s="28" t="str">
        <f t="shared" ca="1" si="27"/>
        <v/>
      </c>
    </row>
    <row r="17" spans="2:44" ht="18.75" customHeight="1" x14ac:dyDescent="0.3">
      <c r="B17" s="29" t="s">
        <v>13</v>
      </c>
      <c r="C17" s="28" t="str">
        <f t="shared" ca="1" si="0"/>
        <v/>
      </c>
      <c r="D17" s="9" t="str">
        <f t="shared" ca="1" si="1"/>
        <v/>
      </c>
      <c r="E17" s="9" t="str">
        <f t="shared" ca="1" si="1"/>
        <v/>
      </c>
      <c r="F17" s="9" t="str">
        <f t="shared" ca="1" si="1"/>
        <v/>
      </c>
      <c r="G17" s="9" t="str">
        <f t="shared" ca="1" si="1"/>
        <v/>
      </c>
      <c r="H17" s="9" t="str">
        <f t="shared" ca="1" si="1"/>
        <v/>
      </c>
      <c r="I17" s="28">
        <f t="shared" ca="1" si="1"/>
        <v>43435</v>
      </c>
      <c r="J17" s="28">
        <f t="shared" ca="1" si="2"/>
        <v>43436</v>
      </c>
      <c r="K17" s="9">
        <f t="shared" ca="1" si="3"/>
        <v>43437</v>
      </c>
      <c r="L17" s="9">
        <f t="shared" ca="1" si="4"/>
        <v>43438</v>
      </c>
      <c r="M17" s="9">
        <f t="shared" ca="1" si="5"/>
        <v>43439</v>
      </c>
      <c r="N17" s="9">
        <f t="shared" ca="1" si="6"/>
        <v>43440</v>
      </c>
      <c r="O17" s="9">
        <f t="shared" ca="1" si="7"/>
        <v>43441</v>
      </c>
      <c r="P17" s="28">
        <f t="shared" ca="1" si="8"/>
        <v>43442</v>
      </c>
      <c r="Q17" s="28">
        <f t="shared" ca="1" si="9"/>
        <v>43443</v>
      </c>
      <c r="R17" s="9">
        <f t="shared" ca="1" si="10"/>
        <v>43444</v>
      </c>
      <c r="S17" s="9">
        <f t="shared" ca="1" si="11"/>
        <v>43445</v>
      </c>
      <c r="T17" s="9">
        <f t="shared" ca="1" si="12"/>
        <v>43446</v>
      </c>
      <c r="U17" s="9">
        <f t="shared" ca="1" si="13"/>
        <v>43447</v>
      </c>
      <c r="V17" s="9">
        <f t="shared" ca="1" si="14"/>
        <v>43448</v>
      </c>
      <c r="W17" s="28">
        <f t="shared" ca="1" si="15"/>
        <v>43449</v>
      </c>
      <c r="X17" s="28">
        <f t="shared" ca="1" si="16"/>
        <v>43450</v>
      </c>
      <c r="Y17" s="9">
        <f t="shared" ca="1" si="17"/>
        <v>43451</v>
      </c>
      <c r="Z17" s="9">
        <f t="shared" ca="1" si="18"/>
        <v>43452</v>
      </c>
      <c r="AA17" s="9">
        <f t="shared" ca="1" si="19"/>
        <v>43453</v>
      </c>
      <c r="AB17" s="9">
        <f t="shared" ca="1" si="20"/>
        <v>43454</v>
      </c>
      <c r="AC17" s="9">
        <f t="shared" ca="1" si="21"/>
        <v>43455</v>
      </c>
      <c r="AD17" s="28">
        <f t="shared" ca="1" si="22"/>
        <v>43456</v>
      </c>
      <c r="AE17" s="28">
        <f t="shared" ca="1" si="23"/>
        <v>43457</v>
      </c>
      <c r="AF17" s="9">
        <f t="shared" ca="1" si="24"/>
        <v>43458</v>
      </c>
      <c r="AG17" s="9">
        <f t="shared" ca="1" si="25"/>
        <v>43459</v>
      </c>
      <c r="AH17" s="9">
        <f t="shared" ca="1" si="26"/>
        <v>43460</v>
      </c>
      <c r="AI17" s="9">
        <f t="shared" ca="1" si="28"/>
        <v>43461</v>
      </c>
      <c r="AJ17" s="9">
        <f t="shared" ca="1" si="29"/>
        <v>43462</v>
      </c>
      <c r="AK17" s="28">
        <f t="shared" ca="1" si="30"/>
        <v>43463</v>
      </c>
      <c r="AL17" s="28">
        <f t="shared" ca="1" si="27"/>
        <v>43464</v>
      </c>
      <c r="AM17" s="9">
        <f t="shared" ca="1" si="27"/>
        <v>43465</v>
      </c>
      <c r="AN17" s="9" t="str">
        <f t="shared" ca="1" si="27"/>
        <v/>
      </c>
      <c r="AO17" s="9" t="str">
        <f t="shared" ca="1" si="27"/>
        <v/>
      </c>
      <c r="AP17" s="9" t="str">
        <f t="shared" ca="1" si="27"/>
        <v/>
      </c>
      <c r="AQ17" s="9" t="str">
        <f t="shared" ca="1" si="27"/>
        <v/>
      </c>
      <c r="AR17" s="28" t="str">
        <f t="shared" ca="1" si="27"/>
        <v/>
      </c>
    </row>
    <row r="18" spans="2:44" ht="27.75" customHeight="1" x14ac:dyDescent="0.3">
      <c r="B18" s="8"/>
      <c r="C18" s="9"/>
      <c r="D18" s="9"/>
      <c r="E18" s="9"/>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row>
    <row r="19" spans="2:44" ht="39.950000000000003" customHeight="1" x14ac:dyDescent="0.3">
      <c r="B19" s="11" t="s">
        <v>14</v>
      </c>
      <c r="C19" s="12"/>
      <c r="D19" s="12"/>
      <c r="E19" s="12"/>
      <c r="F19" s="12"/>
      <c r="G19" s="13"/>
      <c r="H19" s="13"/>
      <c r="I19" s="13"/>
      <c r="J19" s="13"/>
      <c r="K19" s="13"/>
      <c r="L19" s="13"/>
      <c r="M19" s="13"/>
      <c r="N19" s="13"/>
      <c r="O19" s="13"/>
    </row>
    <row r="20" spans="2:44" ht="51" customHeight="1" x14ac:dyDescent="0.3">
      <c r="C20" s="50" t="s">
        <v>90</v>
      </c>
      <c r="D20" s="51"/>
      <c r="E20" s="51"/>
      <c r="F20" s="14"/>
      <c r="G20" s="15"/>
      <c r="H20" s="55" t="s">
        <v>21</v>
      </c>
      <c r="I20" s="55"/>
      <c r="J20" s="55"/>
      <c r="K20" s="55"/>
      <c r="L20" s="14"/>
      <c r="M20" s="16"/>
      <c r="N20" s="50" t="s">
        <v>87</v>
      </c>
      <c r="O20" s="51"/>
      <c r="P20" s="51"/>
      <c r="Q20" s="14"/>
      <c r="S20" s="48" t="s">
        <v>33</v>
      </c>
      <c r="T20" s="48"/>
      <c r="U20" s="48"/>
      <c r="V20" s="14"/>
      <c r="W20" s="15"/>
      <c r="X20" s="50" t="s">
        <v>74</v>
      </c>
      <c r="Y20" s="51"/>
      <c r="Z20" s="51"/>
      <c r="AA20" s="14"/>
      <c r="AB20" s="15"/>
      <c r="AC20" s="48" t="s">
        <v>44</v>
      </c>
      <c r="AD20" s="48"/>
      <c r="AE20" s="48"/>
      <c r="AF20" s="17"/>
    </row>
    <row r="21" spans="2:44" ht="54.95" customHeight="1" x14ac:dyDescent="0.3">
      <c r="C21" s="54">
        <f ca="1">SUMIFS(Suivi_des_congés[Jours],Suivi_des_congés[Nom de l’employé],valSelEmployé,Suivi_des_congés[Date de début],"&gt;="&amp;DATE(Année_civile,1,1),Suivi_des_congés[Date de fin],"&lt;"&amp;DATE(Année_civile+1,1,1))</f>
        <v>17</v>
      </c>
      <c r="D21" s="54"/>
      <c r="E21" s="54"/>
      <c r="F21" s="14"/>
      <c r="H21" s="54">
        <f ca="1">NETWORKDAYS(DATE(2018,1,1),DATE(2018,12,31),'Jours fériés'!B4:B16)</f>
        <v>250</v>
      </c>
      <c r="I21" s="54"/>
      <c r="J21" s="54"/>
      <c r="K21" s="54"/>
      <c r="L21" s="14"/>
      <c r="N21" s="44">
        <f ca="1">SUMIFS(Suivi_des_congés[Jours],Suivi_des_congés[Nom de l’employé],valSelEmployé,Suivi_des_congés[Date de début],"&gt;="&amp;DATE(Année_civile,1,1),Suivi_des_congés[Date de fin],"&lt;"&amp;DATE(Année_civile+1,1,1),Suivi_des_congés[Type de congé],'Types de congés'!B4)</f>
        <v>14</v>
      </c>
      <c r="O21" s="44"/>
      <c r="P21" s="44"/>
      <c r="Q21" s="14"/>
      <c r="S21" s="45">
        <f ca="1">SUMIFS(Suivi_des_congés[Jours],Suivi_des_congés[Nom de l’employé],valSelEmployé,Suivi_des_congés[Date de début],"&gt;="&amp;DATE(Année_civile,1,1),Suivi_des_congés[Date de fin],"&lt;"&amp;DATE(Année_civile+1,1,1),Suivi_des_congés[Type de congé],'Types de congés'!B5)</f>
        <v>3</v>
      </c>
      <c r="T21" s="45"/>
      <c r="U21" s="45"/>
      <c r="V21" s="14"/>
      <c r="X21" s="52">
        <f ca="1">SUMIFS(Suivi_des_congés[Jours],Suivi_des_congés[Nom de l’employé],valSelEmployé,Suivi_des_congés[Date de début],"&gt;="&amp;DATE(Année_civile,1,1),Suivi_des_congés[Date de fin],"&lt;"&amp;DATE(Année_civile+1,1,1),Suivi_des_congés[Type de congé],'Types de congés'!B6)</f>
        <v>0</v>
      </c>
      <c r="Y21" s="52"/>
      <c r="Z21" s="52"/>
      <c r="AA21" s="14"/>
      <c r="AC21" s="49">
        <f ca="1">SUMIFS(Suivi_des_congés[Jours],Suivi_des_congés[Nom de l’employé],valSelEmployé,Suivi_des_congés[Date de début],"&gt;="&amp;DATE(Année_civile,1,1),Suivi_des_congés[Date de fin],"&lt;"&amp;DATE(Année_civile+1,1,1),Suivi_des_congés[Type de congé],'Types de congés'!B7)</f>
        <v>0</v>
      </c>
      <c r="AD21" s="49"/>
      <c r="AE21" s="49"/>
    </row>
    <row r="22" spans="2:44" ht="21.95" customHeight="1" x14ac:dyDescent="0.3">
      <c r="C22" s="46"/>
      <c r="D22" s="46"/>
      <c r="E22" s="46"/>
      <c r="F22" s="14"/>
      <c r="G22" s="18"/>
      <c r="H22" s="46"/>
      <c r="I22" s="46"/>
      <c r="J22" s="46"/>
      <c r="K22" s="46"/>
      <c r="L22" s="14"/>
      <c r="M22" s="19"/>
      <c r="N22" s="46"/>
      <c r="O22" s="46"/>
      <c r="P22" s="46"/>
      <c r="Q22" s="14"/>
      <c r="R22" s="19"/>
      <c r="S22" s="46"/>
      <c r="T22" s="46"/>
      <c r="U22" s="46"/>
      <c r="V22" s="14"/>
      <c r="W22" s="19"/>
      <c r="X22" s="46"/>
      <c r="Y22" s="46"/>
      <c r="Z22" s="46"/>
      <c r="AA22" s="14"/>
      <c r="AB22" s="19"/>
      <c r="AC22" s="46"/>
      <c r="AD22" s="46"/>
      <c r="AE22" s="46"/>
      <c r="AF22" s="20"/>
    </row>
    <row r="23" spans="2:44" ht="21.95" customHeight="1" x14ac:dyDescent="0.3">
      <c r="C23" s="47"/>
      <c r="D23" s="47"/>
      <c r="E23" s="47"/>
      <c r="F23" s="22"/>
      <c r="G23" s="23"/>
      <c r="H23" s="56"/>
      <c r="I23" s="56"/>
      <c r="J23" s="56"/>
      <c r="K23" s="56"/>
      <c r="L23" s="22"/>
      <c r="M23" s="19"/>
      <c r="N23" s="47"/>
      <c r="O23" s="47"/>
      <c r="P23" s="47"/>
      <c r="Q23" s="22"/>
      <c r="R23" s="19"/>
      <c r="S23" s="47"/>
      <c r="T23" s="47"/>
      <c r="U23" s="47"/>
      <c r="V23" s="22"/>
      <c r="W23" s="19"/>
      <c r="X23" s="47"/>
      <c r="Y23" s="47"/>
      <c r="Z23" s="47"/>
      <c r="AA23" s="22"/>
      <c r="AB23" s="19"/>
      <c r="AC23" s="47"/>
      <c r="AD23" s="47"/>
      <c r="AE23" s="47"/>
    </row>
    <row r="24" spans="2:44" x14ac:dyDescent="0.3">
      <c r="L24" s="25"/>
      <c r="Y24" s="1"/>
    </row>
    <row r="25" spans="2:44" ht="25.5" x14ac:dyDescent="0.3">
      <c r="F25" s="26"/>
      <c r="I25" s="27"/>
      <c r="J25" s="27"/>
      <c r="K25" s="27"/>
      <c r="L25" s="27"/>
    </row>
    <row r="26" spans="2:44" x14ac:dyDescent="0.3">
      <c r="I26" s="25"/>
      <c r="L26" s="25"/>
    </row>
  </sheetData>
  <mergeCells count="26">
    <mergeCell ref="C2:I2"/>
    <mergeCell ref="C23:E23"/>
    <mergeCell ref="N23:P23"/>
    <mergeCell ref="S23:U23"/>
    <mergeCell ref="C20:E20"/>
    <mergeCell ref="C21:E21"/>
    <mergeCell ref="C22:E22"/>
    <mergeCell ref="S22:U22"/>
    <mergeCell ref="H20:K20"/>
    <mergeCell ref="H21:K21"/>
    <mergeCell ref="H22:K22"/>
    <mergeCell ref="H23:K23"/>
    <mergeCell ref="N22:P22"/>
    <mergeCell ref="N20:P20"/>
    <mergeCell ref="S20:U20"/>
    <mergeCell ref="C3:D3"/>
    <mergeCell ref="N21:P21"/>
    <mergeCell ref="S21:U21"/>
    <mergeCell ref="AC22:AE22"/>
    <mergeCell ref="AC23:AE23"/>
    <mergeCell ref="AC20:AE20"/>
    <mergeCell ref="AC21:AE21"/>
    <mergeCell ref="X20:Z20"/>
    <mergeCell ref="X21:Z21"/>
    <mergeCell ref="X22:Z22"/>
    <mergeCell ref="X23:Z23"/>
  </mergeCells>
  <conditionalFormatting sqref="C6:AR18">
    <cfRule type="expression" dxfId="7" priority="1">
      <formula>MONTH(C6)&lt;&gt;MONTH($B6)</formula>
    </cfRule>
    <cfRule type="expression" dxfId="6" priority="15">
      <formula>OR(LEFT(C$5,1)="S", COUNTIF(lstCongés, C6)&gt;0)</formula>
    </cfRule>
    <cfRule type="expression" dxfId="5" priority="16">
      <formula>OR(LEFT(C$5,1)="D", COUNTIF(lstCongés, C6)&gt;0)</formula>
    </cfRule>
  </conditionalFormatting>
  <conditionalFormatting sqref="C23:AE23">
    <cfRule type="beginsWith" dxfId="4" priority="2" operator="beginsWith" text="HAUSSE DE">
      <formula>LEFT(C23,LEN("HAUSSE DE"))="HAUSSE DE"</formula>
    </cfRule>
  </conditionalFormatting>
  <dataValidations xWindow="2257" yWindow="418" count="9">
    <dataValidation allowBlank="1" showInputMessage="1" showErrorMessage="1" prompt="Consultez la présence annuelle des employés dans ce classeur. Sélectionnez un employé et une année pour obtenir une vue d’ensemble dans cette feuille de calcul" sqref="A1"/>
    <dataValidation allowBlank="1" showInputMessage="1" showErrorMessage="1" prompt="Sélectionnez le nom d’un employé dans la cellule AM2 à droite" sqref="J2"/>
    <dataValidation allowBlank="1" showInputMessage="1" showErrorMessage="1" prompt="Le titre de la feuille de calcul figure dans cette cellule." sqref="B1"/>
    <dataValidation allowBlank="1" showInputMessage="1" showErrorMessage="1" prompt="Le titre Chiffres clés figure dans cette cellule. Parcourez les lignes 19 à 22 pour consulter le nombre total de jours de congé, les jours travaillés et d’autres statistiques relatives aux congés" sqref="B19"/>
    <dataValidation allowBlank="1" showErrorMessage="1" sqref="B5"/>
    <dataValidation allowBlank="1" showInputMessage="1" showErrorMessage="1" prompt="Sélectionnez un employé dans la cellule à droite" sqref="B2"/>
    <dataValidation allowBlank="1" showInputMessage="1" showErrorMessage="1" prompt="Entrez l’année dans la cellule à droite" sqref="B3"/>
    <dataValidation allowBlank="1" showErrorMessage="1" sqref="D5"/>
    <dataValidation allowBlank="1" showInputMessage="1" showErrorMessage="1" prompt="Les titres des statistiques clés sont automatiquement calculés dans cette ligne à partir de la cellule à droite" sqref="B20"/>
  </dataValidations>
  <printOptions horizontalCentered="1"/>
  <pageMargins left="0.25" right="0.25" top="0.75" bottom="0.75" header="0.3" footer="0.3"/>
  <pageSetup paperSize="9" scale="61"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6" id="{77486DEF-4B90-4A09-A027-C628567EDF4C}">
            <xm:f>COUNTIFS(lstNomsEmpl,valSelEmployé,lstDatesF,"&lt;="&amp;C6,lstDatesD,"&gt;="&amp;C6,lstTypesC,'Types de congés'!$B$4)&gt;0</xm:f>
            <x14:dxf>
              <font>
                <color theme="3" tint="-0.24994659260841701"/>
              </font>
              <fill>
                <patternFill>
                  <bgColor theme="4"/>
                </patternFill>
              </fill>
            </x14:dxf>
          </x14:cfRule>
          <xm:sqref>C6:AR18</xm:sqref>
        </x14:conditionalFormatting>
        <x14:conditionalFormatting xmlns:xm="http://schemas.microsoft.com/office/excel/2006/main">
          <x14:cfRule type="expression" priority="7" id="{7BA81481-452F-4533-84C8-E4B1E4D25843}">
            <xm:f>COUNTIFS(lstNomsEmpl,valSelEmployé,lstDatesF,"&lt;="&amp;C6,lstDatesD,"&gt;="&amp;C6,lstTypesC,'Types de congés'!$B$5)&gt;0</xm:f>
            <x14:dxf>
              <fill>
                <patternFill>
                  <bgColor theme="8"/>
                </patternFill>
              </fill>
            </x14:dxf>
          </x14:cfRule>
          <x14:cfRule type="expression" priority="8" id="{7DF86B1D-BC96-4C1F-BA74-43CC1527B439}">
            <xm:f>COUNTIFS(lstNomsEmpl,valSelEmployé,lstDatesF,"&lt;="&amp;C6,lstDatesD,"&gt;="&amp;C6,lstTypesC,'Types de congés'!$B$6)&gt;0</xm:f>
            <x14:dxf>
              <fill>
                <patternFill>
                  <bgColor theme="6"/>
                </patternFill>
              </fill>
            </x14:dxf>
          </x14:cfRule>
          <x14:cfRule type="expression" priority="9" id="{8D7627D3-E4F4-4E54-8BDC-376A6BB31759}">
            <xm:f>COUNTIFS(lstNomsEmpl,valSelEmployé,lstDatesF,"&lt;="&amp;C6,lstDatesD,"&gt;="&amp;C6,lstTypesC,'Types de congés'!$B$7)&gt;0</xm:f>
            <x14:dxf>
              <fill>
                <patternFill>
                  <bgColor theme="7"/>
                </patternFill>
              </fill>
            </x14:dxf>
          </x14:cfRule>
          <xm:sqref>C6:AR18</xm:sqref>
        </x14:conditionalFormatting>
      </x14:conditionalFormattings>
    </ext>
    <ext xmlns:x14="http://schemas.microsoft.com/office/spreadsheetml/2009/9/main" uri="{CCE6A557-97BC-4b89-ADB6-D9C93CAAB3DF}">
      <x14:dataValidations xmlns:xm="http://schemas.microsoft.com/office/excel/2006/main" xWindow="2257" yWindow="418" count="1">
        <x14:dataValidation type="list" allowBlank="1" showErrorMessage="1">
          <x14:formula1>
            <xm:f>'Liste des employés'!$B$4:$B$25</xm:f>
          </x14:formula1>
          <xm:sqref>C2:I2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249977111117893"/>
    <pageSetUpPr autoPageBreaks="0" fitToPage="1"/>
  </sheetPr>
  <dimension ref="A1:F341"/>
  <sheetViews>
    <sheetView showGridLines="0" topLeftCell="A58" workbookViewId="0">
      <selection activeCell="B78" sqref="B78"/>
    </sheetView>
  </sheetViews>
  <sheetFormatPr baseColWidth="10" defaultColWidth="9" defaultRowHeight="30" customHeight="1" x14ac:dyDescent="0.3"/>
  <cols>
    <col min="1" max="1" width="2.625" style="39" customWidth="1"/>
    <col min="2" max="2" width="25.625" style="38" customWidth="1"/>
    <col min="3" max="4" width="19.875" style="38" customWidth="1"/>
    <col min="5" max="5" width="19.625" style="38" customWidth="1"/>
    <col min="6" max="6" width="12.25" style="38" customWidth="1"/>
    <col min="7" max="7" width="2.625" style="39" customWidth="1"/>
    <col min="8" max="16384" width="9" style="39"/>
  </cols>
  <sheetData>
    <row r="1" spans="1:6" ht="39.950000000000003" customHeight="1" x14ac:dyDescent="0.3">
      <c r="A1" s="36"/>
      <c r="B1" s="37" t="s">
        <v>60</v>
      </c>
      <c r="C1" s="36"/>
      <c r="D1" s="36"/>
    </row>
    <row r="2" spans="1:6" ht="15" customHeight="1" x14ac:dyDescent="0.3"/>
    <row r="3" spans="1:6" ht="30" customHeight="1" x14ac:dyDescent="0.3">
      <c r="B3" s="40" t="s">
        <v>61</v>
      </c>
      <c r="C3" s="40" t="s">
        <v>62</v>
      </c>
      <c r="D3" s="40" t="s">
        <v>63</v>
      </c>
      <c r="E3" s="40" t="s">
        <v>64</v>
      </c>
      <c r="F3" s="40" t="s">
        <v>66</v>
      </c>
    </row>
    <row r="4" spans="1:6" ht="30" customHeight="1" x14ac:dyDescent="0.3">
      <c r="B4" s="41" t="s">
        <v>91</v>
      </c>
      <c r="C4" s="42">
        <f ca="1">IF(Suivi_des_congés[[#This Row],[Nom de l’employé]]="","",DATE(YEAR(TODAY()),6,13))</f>
        <v>43264</v>
      </c>
      <c r="D4" s="42">
        <f ca="1">IF(Suivi_des_congés[[#This Row],[Nom de l’employé]]="","",DATE(YEAR(TODAY()),6,15))</f>
        <v>43266</v>
      </c>
      <c r="E4" s="41" t="s">
        <v>65</v>
      </c>
      <c r="F4" s="43">
        <f ca="1">IF(Suivi_des_congés[[#This Row],[Nom de l’employé]]="","",NETWORKDAYS(Suivi_des_congés[[#This Row],[Date de début]],Suivi_des_congés[[#This Row],[Date de fin]],lstCongés))</f>
        <v>3</v>
      </c>
    </row>
    <row r="5" spans="1:6" ht="30" customHeight="1" x14ac:dyDescent="0.3">
      <c r="B5" s="41" t="s">
        <v>91</v>
      </c>
      <c r="C5" s="42">
        <f ca="1">IF(Suivi_des_congés[[#This Row],[Nom de l’employé]]="","",DATE(YEAR(TODAY()),1,22))</f>
        <v>43122</v>
      </c>
      <c r="D5" s="42">
        <f ca="1">IF(Suivi_des_congés[[#This Row],[Nom de l’employé]]="","",DATE(YEAR(TODAY()),1,26))</f>
        <v>43126</v>
      </c>
      <c r="E5" s="41" t="s">
        <v>74</v>
      </c>
      <c r="F5" s="43">
        <f ca="1">IF(Suivi_des_congés[[#This Row],[Nom de l’employé]]="","",NETWORKDAYS(Suivi_des_congés[[#This Row],[Date de début]],Suivi_des_congés[[#This Row],[Date de fin]],lstCongés))</f>
        <v>5</v>
      </c>
    </row>
    <row r="6" spans="1:6" ht="30" customHeight="1" x14ac:dyDescent="0.3">
      <c r="B6" s="41" t="s">
        <v>91</v>
      </c>
      <c r="C6" s="42">
        <f ca="1">IF(Suivi_des_congés[[#This Row],[Nom de l’employé]]="","",DATE(YEAR(TODAY()),1,2))</f>
        <v>43102</v>
      </c>
      <c r="D6" s="42">
        <f ca="1">IF(Suivi_des_congés[[#This Row],[Nom de l’employé]]="","",DATE(YEAR(TODAY()),1,5))</f>
        <v>43105</v>
      </c>
      <c r="E6" s="41" t="s">
        <v>33</v>
      </c>
      <c r="F6" s="43">
        <f ca="1">IF(Suivi_des_congés[[#This Row],[Nom de l’employé]]="","",NETWORKDAYS(Suivi_des_congés[[#This Row],[Date de début]],Suivi_des_congés[[#This Row],[Date de fin]],lstCongés))</f>
        <v>4</v>
      </c>
    </row>
    <row r="7" spans="1:6" ht="30" customHeight="1" x14ac:dyDescent="0.3">
      <c r="B7" s="41" t="s">
        <v>91</v>
      </c>
      <c r="C7" s="42">
        <f ca="1">IF(Suivi_des_congés[[#This Row],[Nom de l’employé]]="","",DATE(YEAR(TODAY()),5,7))</f>
        <v>43227</v>
      </c>
      <c r="D7" s="42">
        <f ca="1">IF(Suivi_des_congés[[#This Row],[Nom de l’employé]]="","",DATE(YEAR(TODAY()),5,8))</f>
        <v>43228</v>
      </c>
      <c r="E7" s="41" t="s">
        <v>33</v>
      </c>
      <c r="F7" s="43">
        <f ca="1">IF(Suivi_des_congés[[#This Row],[Nom de l’employé]]="","",NETWORKDAYS(Suivi_des_congés[[#This Row],[Date de début]],Suivi_des_congés[[#This Row],[Date de fin]],lstCongés))</f>
        <v>1</v>
      </c>
    </row>
    <row r="8" spans="1:6" ht="30" customHeight="1" x14ac:dyDescent="0.3">
      <c r="B8" s="41" t="s">
        <v>92</v>
      </c>
      <c r="C8" s="42">
        <f ca="1">IF(Suivi_des_congés[[#This Row],[Nom de l’employé]]="","",DATE(YEAR(TODAY()),7,2))</f>
        <v>43283</v>
      </c>
      <c r="D8" s="42">
        <f ca="1">IF(Suivi_des_congés[[#This Row],[Nom de l’employé]]="","",DATE(YEAR(TODAY()),7,13))</f>
        <v>43294</v>
      </c>
      <c r="E8" s="41" t="s">
        <v>33</v>
      </c>
      <c r="F8" s="43">
        <f ca="1">IF(Suivi_des_congés[[#This Row],[Nom de l’employé]]="","",NETWORKDAYS(Suivi_des_congés[[#This Row],[Date de début]],Suivi_des_congés[[#This Row],[Date de fin]],lstCongés))</f>
        <v>10</v>
      </c>
    </row>
    <row r="9" spans="1:6" ht="30" customHeight="1" x14ac:dyDescent="0.3">
      <c r="B9" s="41" t="s">
        <v>92</v>
      </c>
      <c r="C9" s="42">
        <f ca="1">IF(Suivi_des_congés[[#This Row],[Nom de l’employé]]="","",DATE(YEAR(TODAY()),6,21))</f>
        <v>43272</v>
      </c>
      <c r="D9" s="42">
        <f ca="1">IF(Suivi_des_congés[[#This Row],[Nom de l’employé]]="","",DATE(YEAR(TODAY()),6,22))</f>
        <v>43273</v>
      </c>
      <c r="E9" s="41" t="s">
        <v>65</v>
      </c>
      <c r="F9" s="43">
        <f ca="1">IF(Suivi_des_congés[[#This Row],[Nom de l’employé]]="","",NETWORKDAYS(Suivi_des_congés[[#This Row],[Date de début]],Suivi_des_congés[[#This Row],[Date de fin]],lstCongés))</f>
        <v>2</v>
      </c>
    </row>
    <row r="10" spans="1:6" ht="30" customHeight="1" x14ac:dyDescent="0.3">
      <c r="B10" s="41" t="s">
        <v>92</v>
      </c>
      <c r="C10" s="42">
        <f ca="1">IF(Suivi_des_congés[[#This Row],[Nom de l’employé]]="","",DATE(YEAR(TODAY()),2,5))</f>
        <v>43136</v>
      </c>
      <c r="D10" s="42">
        <f ca="1">IF(Suivi_des_congés[[#This Row],[Nom de l’employé]]="","",DATE(YEAR(TODAY()),2,9))</f>
        <v>43140</v>
      </c>
      <c r="E10" s="41" t="s">
        <v>74</v>
      </c>
      <c r="F10" s="43">
        <f ca="1">IF(Suivi_des_congés[[#This Row],[Nom de l’employé]]="","",NETWORKDAYS(Suivi_des_congés[[#This Row],[Date de début]],Suivi_des_congés[[#This Row],[Date de fin]],lstCongés))</f>
        <v>5</v>
      </c>
    </row>
    <row r="11" spans="1:6" ht="30" customHeight="1" x14ac:dyDescent="0.3">
      <c r="B11" s="41" t="s">
        <v>92</v>
      </c>
      <c r="C11" s="42">
        <f ca="1">IF(Suivi_des_congés[[#This Row],[Nom de l’employé]]="","",DATE(YEAR(TODAY()),1,2))</f>
        <v>43102</v>
      </c>
      <c r="D11" s="42">
        <f ca="1">IF(Suivi_des_congés[[#This Row],[Nom de l’employé]]="","",DATE(YEAR(TODAY()),1,5))</f>
        <v>43105</v>
      </c>
      <c r="E11" s="41" t="s">
        <v>33</v>
      </c>
      <c r="F11" s="43">
        <f ca="1">IF(Suivi_des_congés[[#This Row],[Nom de l’employé]]="","",NETWORKDAYS(Suivi_des_congés[[#This Row],[Date de début]],Suivi_des_congés[[#This Row],[Date de fin]],lstCongés))</f>
        <v>4</v>
      </c>
    </row>
    <row r="12" spans="1:6" ht="30" customHeight="1" x14ac:dyDescent="0.3">
      <c r="B12" s="41" t="s">
        <v>92</v>
      </c>
      <c r="C12" s="42">
        <f ca="1">IF(Suivi_des_congés[[#This Row],[Nom de l’employé]]="","",DATE(YEAR(TODAY()),4,27))</f>
        <v>43217</v>
      </c>
      <c r="D12" s="42">
        <f ca="1">IF(Suivi_des_congés[[#This Row],[Nom de l’employé]]="","",DATE(YEAR(TODAY()),4,27))</f>
        <v>43217</v>
      </c>
      <c r="E12" s="41" t="s">
        <v>33</v>
      </c>
      <c r="F12" s="43">
        <f ca="1">IF(Suivi_des_congés[[#This Row],[Nom de l’employé]]="","",NETWORKDAYS(Suivi_des_congés[[#This Row],[Date de début]],Suivi_des_congés[[#This Row],[Date de fin]],lstCongés))</f>
        <v>1</v>
      </c>
    </row>
    <row r="13" spans="1:6" ht="30" customHeight="1" x14ac:dyDescent="0.3">
      <c r="B13" s="41" t="s">
        <v>92</v>
      </c>
      <c r="C13" s="42">
        <f ca="1">IF(Suivi_des_congés[[#This Row],[Nom de l’employé]]="","",DATE(YEAR(TODAY()),4,30))</f>
        <v>43220</v>
      </c>
      <c r="D13" s="42">
        <f ca="1">IF(Suivi_des_congés[[#This Row],[Nom de l’employé]]="","",DATE(YEAR(TODAY()),4,30))</f>
        <v>43220</v>
      </c>
      <c r="E13" s="41" t="s">
        <v>33</v>
      </c>
      <c r="F13" s="43">
        <f ca="1">IF(Suivi_des_congés[[#This Row],[Nom de l’employé]]="","",NETWORKDAYS(Suivi_des_congés[[#This Row],[Date de début]],Suivi_des_congés[[#This Row],[Date de fin]],lstCongés))</f>
        <v>1</v>
      </c>
    </row>
    <row r="14" spans="1:6" ht="30" customHeight="1" x14ac:dyDescent="0.3">
      <c r="B14" s="41" t="s">
        <v>92</v>
      </c>
      <c r="C14" s="42">
        <f ca="1">IF(Suivi_des_congés[[#This Row],[Nom de l’employé]]="","",DATE(YEAR(TODAY()),5,11))</f>
        <v>43231</v>
      </c>
      <c r="D14" s="42">
        <f ca="1">IF(Suivi_des_congés[[#This Row],[Nom de l’employé]]="","",DATE(YEAR(TODAY()),5,11))</f>
        <v>43231</v>
      </c>
      <c r="E14" s="41" t="s">
        <v>33</v>
      </c>
      <c r="F14" s="43">
        <f ca="1">IF(Suivi_des_congés[[#This Row],[Nom de l’employé]]="","",NETWORKDAYS(Suivi_des_congés[[#This Row],[Date de début]],Suivi_des_congés[[#This Row],[Date de fin]],lstCongés))</f>
        <v>1</v>
      </c>
    </row>
    <row r="15" spans="1:6" ht="30" customHeight="1" x14ac:dyDescent="0.3">
      <c r="B15" s="41" t="s">
        <v>92</v>
      </c>
      <c r="C15" s="42">
        <f ca="1">IF(Suivi_des_congés[[#This Row],[Nom de l’employé]]="","",DATE(YEAR(TODAY()),6,25))</f>
        <v>43276</v>
      </c>
      <c r="D15" s="42">
        <f ca="1">IF(Suivi_des_congés[[#This Row],[Nom de l’employé]]="","",DATE(YEAR(TODAY()),6,29))</f>
        <v>43280</v>
      </c>
      <c r="E15" s="41" t="s">
        <v>65</v>
      </c>
      <c r="F15" s="43">
        <f ca="1">IF(Suivi_des_congés[[#This Row],[Nom de l’employé]]="","",NETWORKDAYS(Suivi_des_congés[[#This Row],[Date de début]],Suivi_des_congés[[#This Row],[Date de fin]],lstCongés))</f>
        <v>5</v>
      </c>
    </row>
    <row r="16" spans="1:6" ht="30" customHeight="1" x14ac:dyDescent="0.3">
      <c r="B16" s="41" t="s">
        <v>93</v>
      </c>
      <c r="C16" s="42">
        <f ca="1">IF(Suivi_des_congés[[#This Row],[Nom de l’employé]]="","",DATE(YEAR(TODAY()),8,13))</f>
        <v>43325</v>
      </c>
      <c r="D16" s="42">
        <f ca="1">IF(Suivi_des_congés[[#This Row],[Nom de l’employé]]="","",DATE(YEAR(TODAY()),8,31))</f>
        <v>43343</v>
      </c>
      <c r="E16" s="41" t="s">
        <v>33</v>
      </c>
      <c r="F16" s="43">
        <f ca="1">IF(Suivi_des_congés[[#This Row],[Nom de l’employé]]="","",NETWORKDAYS(Suivi_des_congés[[#This Row],[Date de début]],Suivi_des_congés[[#This Row],[Date de fin]],lstCongés))</f>
        <v>14</v>
      </c>
    </row>
    <row r="17" spans="2:6" ht="30" customHeight="1" x14ac:dyDescent="0.3">
      <c r="B17" s="41" t="s">
        <v>93</v>
      </c>
      <c r="C17" s="42">
        <f ca="1">IF(Suivi_des_congés[[#This Row],[Nom de l’employé]]="","",DATE(YEAR(TODAY()),1,2))</f>
        <v>43102</v>
      </c>
      <c r="D17" s="42">
        <f ca="1">IF(Suivi_des_congés[[#This Row],[Nom de l’employé]]="","",DATE(YEAR(TODAY()),2,14))</f>
        <v>43145</v>
      </c>
      <c r="E17" s="41" t="s">
        <v>65</v>
      </c>
      <c r="F17" s="43">
        <f ca="1">IF(Suivi_des_congés[[#This Row],[Nom de l’employé]]="","",NETWORKDAYS(Suivi_des_congés[[#This Row],[Date de début]],Suivi_des_congés[[#This Row],[Date de fin]],lstCongés))</f>
        <v>32</v>
      </c>
    </row>
    <row r="18" spans="2:6" ht="30" customHeight="1" x14ac:dyDescent="0.3">
      <c r="B18" s="41" t="s">
        <v>93</v>
      </c>
      <c r="C18" s="42">
        <f ca="1">IF(Suivi_des_congés[[#This Row],[Nom de l’employé]]="","",DATE(YEAR(TODAY()),4,3))</f>
        <v>43193</v>
      </c>
      <c r="D18" s="42">
        <f ca="1">IF(Suivi_des_congés[[#This Row],[Nom de l’employé]]="","",DATE(YEAR(TODAY()),4,3))</f>
        <v>43193</v>
      </c>
      <c r="E18" s="41" t="s">
        <v>33</v>
      </c>
      <c r="F18" s="43">
        <f ca="1">IF(Suivi_des_congés[[#This Row],[Nom de l’employé]]="","",NETWORKDAYS(Suivi_des_congés[[#This Row],[Date de début]],Suivi_des_congés[[#This Row],[Date de fin]],lstCongés))</f>
        <v>1</v>
      </c>
    </row>
    <row r="19" spans="2:6" ht="30" customHeight="1" x14ac:dyDescent="0.3">
      <c r="B19" s="41" t="s">
        <v>93</v>
      </c>
      <c r="C19" s="42">
        <f ca="1">IF(Suivi_des_congés[[#This Row],[Nom de l’employé]]="","",DATE(YEAR(TODAY()),5,11))</f>
        <v>43231</v>
      </c>
      <c r="D19" s="42">
        <f ca="1">IF(Suivi_des_congés[[#This Row],[Nom de l’employé]]="","",DATE(YEAR(TODAY()),5,11))</f>
        <v>43231</v>
      </c>
      <c r="E19" s="41" t="s">
        <v>33</v>
      </c>
      <c r="F19" s="43">
        <f ca="1">IF(Suivi_des_congés[[#This Row],[Nom de l’employé]]="","",NETWORKDAYS(Suivi_des_congés[[#This Row],[Date de début]],Suivi_des_congés[[#This Row],[Date de fin]],lstCongés))</f>
        <v>1</v>
      </c>
    </row>
    <row r="20" spans="2:6" ht="30" customHeight="1" x14ac:dyDescent="0.3">
      <c r="B20" s="41" t="s">
        <v>93</v>
      </c>
      <c r="C20" s="42">
        <f ca="1">IF(Suivi_des_congés[[#This Row],[Nom de l’employé]]="","",DATE(YEAR(TODAY()),7,10))</f>
        <v>43291</v>
      </c>
      <c r="D20" s="42">
        <f ca="1">IF(Suivi_des_congés[[#This Row],[Nom de l’employé]]="","",DATE(YEAR(TODAY()),7,10))</f>
        <v>43291</v>
      </c>
      <c r="E20" s="41" t="s">
        <v>33</v>
      </c>
      <c r="F20" s="43">
        <f ca="1">IF(Suivi_des_congés[[#This Row],[Nom de l’employé]]="","",NETWORKDAYS(Suivi_des_congés[[#This Row],[Date de début]],Suivi_des_congés[[#This Row],[Date de fin]],lstCongés))</f>
        <v>1</v>
      </c>
    </row>
    <row r="21" spans="2:6" ht="30" customHeight="1" x14ac:dyDescent="0.3">
      <c r="B21" s="41" t="s">
        <v>94</v>
      </c>
      <c r="C21" s="42">
        <f ca="1">IF(Suivi_des_congés[[#This Row],[Nom de l’employé]]="","",DATE(YEAR(TODAY()),7,12 ))</f>
        <v>43293</v>
      </c>
      <c r="D21" s="42">
        <f ca="1">IF(Suivi_des_congés[[#This Row],[Nom de l’employé]]="","",DATE(YEAR(TODAY()),7,13))</f>
        <v>43294</v>
      </c>
      <c r="E21" s="41" t="s">
        <v>33</v>
      </c>
      <c r="F21" s="43">
        <f ca="1">IF(Suivi_des_congés[[#This Row],[Nom de l’employé]]="","",NETWORKDAYS(Suivi_des_congés[[#This Row],[Date de début]],Suivi_des_congés[[#This Row],[Date de fin]],lstCongés))</f>
        <v>2</v>
      </c>
    </row>
    <row r="22" spans="2:6" ht="30" customHeight="1" x14ac:dyDescent="0.3">
      <c r="B22" s="41" t="s">
        <v>94</v>
      </c>
      <c r="C22" s="42">
        <f ca="1">IF(Suivi_des_congés[[#This Row],[Nom de l’employé]]="","",DATE(YEAR(TODAY()),4,30))</f>
        <v>43220</v>
      </c>
      <c r="D22" s="42">
        <f ca="1">IF(Suivi_des_congés[[#This Row],[Nom de l’employé]]="","",DATE(YEAR(TODAY()),4,30))</f>
        <v>43220</v>
      </c>
      <c r="E22" s="41" t="s">
        <v>33</v>
      </c>
      <c r="F22" s="43">
        <f ca="1">IF(Suivi_des_congés[[#This Row],[Nom de l’employé]]="","",NETWORKDAYS(Suivi_des_congés[[#This Row],[Date de début]],Suivi_des_congés[[#This Row],[Date de fin]],lstCongés))</f>
        <v>1</v>
      </c>
    </row>
    <row r="23" spans="2:6" ht="30" customHeight="1" x14ac:dyDescent="0.3">
      <c r="B23" s="41" t="s">
        <v>94</v>
      </c>
      <c r="C23" s="42">
        <f ca="1">IF(Suivi_des_congés[[#This Row],[Nom de l’employé]]="","",DATE(YEAR(TODAY()),5,7))</f>
        <v>43227</v>
      </c>
      <c r="D23" s="42">
        <f ca="1">IF(Suivi_des_congés[[#This Row],[Nom de l’employé]]="","",DATE(YEAR(TODAY()),5,9))</f>
        <v>43229</v>
      </c>
      <c r="E23" s="41" t="s">
        <v>33</v>
      </c>
      <c r="F23" s="43">
        <f ca="1">IF(Suivi_des_congés[[#This Row],[Nom de l’employé]]="","",NETWORKDAYS(Suivi_des_congés[[#This Row],[Date de début]],Suivi_des_congés[[#This Row],[Date de fin]],lstCongés))</f>
        <v>2</v>
      </c>
    </row>
    <row r="24" spans="2:6" ht="30" customHeight="1" x14ac:dyDescent="0.3">
      <c r="B24" s="41" t="s">
        <v>94</v>
      </c>
      <c r="C24" s="42">
        <f ca="1">IF(Suivi_des_congés[[#This Row],[Nom de l’employé]]="","",DATE(YEAR(TODAY()),7,9))</f>
        <v>43290</v>
      </c>
      <c r="D24" s="42">
        <f ca="1">IF(Suivi_des_congés[[#This Row],[Nom de l’employé]]="","",DATE(YEAR(TODAY()),7,9))</f>
        <v>43290</v>
      </c>
      <c r="E24" s="41" t="s">
        <v>65</v>
      </c>
      <c r="F24" s="43">
        <f ca="1">IF(Suivi_des_congés[[#This Row],[Nom de l’employé]]="","",NETWORKDAYS(Suivi_des_congés[[#This Row],[Date de début]],Suivi_des_congés[[#This Row],[Date de fin]],lstCongés))</f>
        <v>1</v>
      </c>
    </row>
    <row r="25" spans="2:6" ht="30" customHeight="1" x14ac:dyDescent="0.3">
      <c r="B25" s="41" t="s">
        <v>95</v>
      </c>
      <c r="C25" s="42">
        <f ca="1">IF(Suivi_des_congés[[#This Row],[Nom de l’employé]]="","",DATE(YEAR(TODAY()),7,13 ))</f>
        <v>43294</v>
      </c>
      <c r="D25" s="42">
        <f ca="1">IF(Suivi_des_congés[[#This Row],[Nom de l’employé]]="","",DATE(YEAR(TODAY()),8,3))</f>
        <v>43315</v>
      </c>
      <c r="E25" s="41" t="s">
        <v>33</v>
      </c>
      <c r="F25" s="43">
        <f ca="1">IF(Suivi_des_congés[[#This Row],[Nom de l’employé]]="","",NETWORKDAYS(Suivi_des_congés[[#This Row],[Date de début]],Suivi_des_congés[[#This Row],[Date de fin]],lstCongés))</f>
        <v>16</v>
      </c>
    </row>
    <row r="26" spans="2:6" ht="30" customHeight="1" x14ac:dyDescent="0.3">
      <c r="B26" s="41" t="s">
        <v>95</v>
      </c>
      <c r="C26" s="42">
        <f ca="1">IF(Suivi_des_congés[[#This Row],[Nom de l’employé]]="","",DATE(YEAR(TODAY()),1,2))</f>
        <v>43102</v>
      </c>
      <c r="D26" s="42">
        <f ca="1">IF(Suivi_des_congés[[#This Row],[Nom de l’employé]]="","",DATE(YEAR(TODAY()),1,2))</f>
        <v>43102</v>
      </c>
      <c r="E26" s="41" t="s">
        <v>33</v>
      </c>
      <c r="F26" s="43">
        <f ca="1">IF(Suivi_des_congés[[#This Row],[Nom de l’employé]]="","",NETWORKDAYS(Suivi_des_congés[[#This Row],[Date de début]],Suivi_des_congés[[#This Row],[Date de fin]],lstCongés))</f>
        <v>1</v>
      </c>
    </row>
    <row r="27" spans="2:6" ht="30" customHeight="1" x14ac:dyDescent="0.3">
      <c r="B27" s="41" t="s">
        <v>95</v>
      </c>
      <c r="C27" s="42">
        <f ca="1">IF(Suivi_des_congés[[#This Row],[Nom de l’employé]]="","",DATE(YEAR(TODAY()),2,26))</f>
        <v>43157</v>
      </c>
      <c r="D27" s="42">
        <f ca="1">IF(Suivi_des_congés[[#This Row],[Nom de l’employé]]="","",DATE(YEAR(TODAY()),3,2))</f>
        <v>43161</v>
      </c>
      <c r="E27" s="41" t="s">
        <v>33</v>
      </c>
      <c r="F27" s="43">
        <f ca="1">IF(Suivi_des_congés[[#This Row],[Nom de l’employé]]="","",NETWORKDAYS(Suivi_des_congés[[#This Row],[Date de début]],Suivi_des_congés[[#This Row],[Date de fin]],lstCongés))</f>
        <v>5</v>
      </c>
    </row>
    <row r="28" spans="2:6" ht="30" customHeight="1" x14ac:dyDescent="0.3">
      <c r="B28" s="41" t="s">
        <v>95</v>
      </c>
      <c r="C28" s="42">
        <f ca="1">IF(Suivi_des_congés[[#This Row],[Nom de l’employé]]="","",DATE(YEAR(TODAY()),4,30))</f>
        <v>43220</v>
      </c>
      <c r="D28" s="42">
        <f ca="1">IF(Suivi_des_congés[[#This Row],[Nom de l’employé]]="","",DATE(YEAR(TODAY()),5,4))</f>
        <v>43224</v>
      </c>
      <c r="E28" s="41" t="s">
        <v>33</v>
      </c>
      <c r="F28" s="43">
        <f ca="1">IF(Suivi_des_congés[[#This Row],[Nom de l’employé]]="","",NETWORKDAYS(Suivi_des_congés[[#This Row],[Date de début]],Suivi_des_congés[[#This Row],[Date de fin]],lstCongés))</f>
        <v>4</v>
      </c>
    </row>
    <row r="29" spans="2:6" ht="30" customHeight="1" x14ac:dyDescent="0.3">
      <c r="B29" s="41" t="s">
        <v>96</v>
      </c>
      <c r="C29" s="42">
        <f ca="1">IF(Suivi_des_congés[[#This Row],[Nom de l’employé]]="","",DATE(YEAR(TODAY()),5,14))</f>
        <v>43234</v>
      </c>
      <c r="D29" s="42">
        <f ca="1">IF(Suivi_des_congés[[#This Row],[Nom de l’employé]]="","",DATE(YEAR(TODAY()),6,1))</f>
        <v>43252</v>
      </c>
      <c r="E29" s="41" t="s">
        <v>65</v>
      </c>
      <c r="F29" s="43">
        <f ca="1">IF(Suivi_des_congés[[#This Row],[Nom de l’employé]]="","",NETWORKDAYS(Suivi_des_congés[[#This Row],[Date de début]],Suivi_des_congés[[#This Row],[Date de fin]],lstCongés))</f>
        <v>14</v>
      </c>
    </row>
    <row r="30" spans="2:6" ht="30" customHeight="1" x14ac:dyDescent="0.3">
      <c r="B30" s="41" t="s">
        <v>96</v>
      </c>
      <c r="C30" s="42">
        <f ca="1">IF(Suivi_des_congés[[#This Row],[Nom de l’employé]]="","",DATE(YEAR(TODAY()),5,7))</f>
        <v>43227</v>
      </c>
      <c r="D30" s="42">
        <f ca="1">IF(Suivi_des_congés[[#This Row],[Nom de l’employé]]="","",DATE(YEAR(TODAY()),5,11))</f>
        <v>43231</v>
      </c>
      <c r="E30" s="41" t="s">
        <v>33</v>
      </c>
      <c r="F30" s="43">
        <f ca="1">IF(Suivi_des_congés[[#This Row],[Nom de l’employé]]="","",NETWORKDAYS(Suivi_des_congés[[#This Row],[Date de début]],Suivi_des_congés[[#This Row],[Date de fin]],lstCongés))</f>
        <v>3</v>
      </c>
    </row>
    <row r="31" spans="2:6" ht="30" customHeight="1" x14ac:dyDescent="0.3">
      <c r="B31" s="41" t="s">
        <v>97</v>
      </c>
      <c r="C31" s="42">
        <f ca="1">IF(Suivi_des_congés[[#This Row],[Nom de l’employé]]="","",DATE(YEAR(TODAY()),7,2))</f>
        <v>43283</v>
      </c>
      <c r="D31" s="42">
        <f ca="1">IF(Suivi_des_congés[[#This Row],[Nom de l’employé]]="","",DATE(YEAR(TODAY()),7,6))</f>
        <v>43287</v>
      </c>
      <c r="E31" s="41" t="s">
        <v>33</v>
      </c>
      <c r="F31" s="43">
        <f ca="1">IF(Suivi_des_congés[[#This Row],[Nom de l’employé]]="","",NETWORKDAYS(Suivi_des_congés[[#This Row],[Date de début]],Suivi_des_congés[[#This Row],[Date de fin]],lstCongés))</f>
        <v>5</v>
      </c>
    </row>
    <row r="32" spans="2:6" ht="30" customHeight="1" x14ac:dyDescent="0.3">
      <c r="B32" s="41" t="s">
        <v>97</v>
      </c>
      <c r="C32" s="42">
        <f ca="1">IF(Suivi_des_congés[[#This Row],[Nom de l’employé]]="","",DATE(YEAR(TODAY()),8,6))</f>
        <v>43318</v>
      </c>
      <c r="D32" s="42">
        <f ca="1">IF(Suivi_des_congés[[#This Row],[Nom de l’employé]]="","",DATE(YEAR(TODAY()),8,10))</f>
        <v>43322</v>
      </c>
      <c r="E32" s="41" t="s">
        <v>33</v>
      </c>
      <c r="F32" s="43">
        <f ca="1">IF(Suivi_des_congés[[#This Row],[Nom de l’employé]]="","",NETWORKDAYS(Suivi_des_congés[[#This Row],[Date de début]],Suivi_des_congés[[#This Row],[Date de fin]],lstCongés))</f>
        <v>5</v>
      </c>
    </row>
    <row r="33" spans="2:6" ht="30" customHeight="1" x14ac:dyDescent="0.3">
      <c r="B33" s="41" t="s">
        <v>97</v>
      </c>
      <c r="C33" s="42">
        <f ca="1">IF(Suivi_des_congés[[#This Row],[Nom de l’employé]]="","",DATE(YEAR(TODAY()),1,22))</f>
        <v>43122</v>
      </c>
      <c r="D33" s="42">
        <f ca="1">IF(Suivi_des_congés[[#This Row],[Nom de l’employé]]="","",DATE(YEAR(TODAY()),1,23))</f>
        <v>43123</v>
      </c>
      <c r="E33" s="41" t="s">
        <v>74</v>
      </c>
      <c r="F33" s="43">
        <f ca="1">IF(Suivi_des_congés[[#This Row],[Nom de l’employé]]="","",NETWORKDAYS(Suivi_des_congés[[#This Row],[Date de début]],Suivi_des_congés[[#This Row],[Date de fin]],lstCongés))</f>
        <v>2</v>
      </c>
    </row>
    <row r="34" spans="2:6" ht="30" customHeight="1" x14ac:dyDescent="0.3">
      <c r="B34" s="41" t="s">
        <v>97</v>
      </c>
      <c r="C34" s="42">
        <f ca="1">IF(Suivi_des_congés[[#This Row],[Nom de l’employé]]="","",DATE(YEAR(TODAY()),9,13))</f>
        <v>43356</v>
      </c>
      <c r="D34" s="42">
        <f ca="1">IF(Suivi_des_congés[[#This Row],[Nom de l’employé]]="","",DATE(YEAR(TODAY()),9,14))</f>
        <v>43357</v>
      </c>
      <c r="E34" s="41" t="s">
        <v>74</v>
      </c>
      <c r="F34" s="43">
        <f ca="1">IF(Suivi_des_congés[[#This Row],[Nom de l’employé]]="","",NETWORKDAYS(Suivi_des_congés[[#This Row],[Date de début]],Suivi_des_congés[[#This Row],[Date de fin]],lstCongés))</f>
        <v>2</v>
      </c>
    </row>
    <row r="35" spans="2:6" ht="30" customHeight="1" x14ac:dyDescent="0.3">
      <c r="B35" s="41" t="s">
        <v>97</v>
      </c>
      <c r="C35" s="42">
        <f ca="1">IF(Suivi_des_congés[[#This Row],[Nom de l’employé]]="","",DATE(YEAR(TODAY()),9,20))</f>
        <v>43363</v>
      </c>
      <c r="D35" s="42">
        <f ca="1">IF(Suivi_des_congés[[#This Row],[Nom de l’employé]]="","",DATE(YEAR(TODAY()),9,21))</f>
        <v>43364</v>
      </c>
      <c r="E35" s="41" t="s">
        <v>74</v>
      </c>
      <c r="F35" s="43">
        <f ca="1">IF(Suivi_des_congés[[#This Row],[Nom de l’employé]]="","",NETWORKDAYS(Suivi_des_congés[[#This Row],[Date de début]],Suivi_des_congés[[#This Row],[Date de fin]],lstCongés))</f>
        <v>2</v>
      </c>
    </row>
    <row r="36" spans="2:6" ht="30" customHeight="1" x14ac:dyDescent="0.3">
      <c r="B36" s="41" t="s">
        <v>98</v>
      </c>
      <c r="C36" s="42">
        <f ca="1">IF(Suivi_des_congés[[#This Row],[Nom de l’employé]]="","",DATE(YEAR(TODAY()),6,27))</f>
        <v>43278</v>
      </c>
      <c r="D36" s="42">
        <f ca="1">IF(Suivi_des_congés[[#This Row],[Nom de l’employé]]="","",DATE(YEAR(TODAY()),7,6))</f>
        <v>43287</v>
      </c>
      <c r="E36" s="41" t="s">
        <v>33</v>
      </c>
      <c r="F36" s="43">
        <f ca="1">IF(Suivi_des_congés[[#This Row],[Nom de l’employé]]="","",NETWORKDAYS(Suivi_des_congés[[#This Row],[Date de début]],Suivi_des_congés[[#This Row],[Date de fin]],lstCongés))</f>
        <v>8</v>
      </c>
    </row>
    <row r="37" spans="2:6" ht="30" customHeight="1" x14ac:dyDescent="0.3">
      <c r="B37" s="41" t="s">
        <v>98</v>
      </c>
      <c r="C37" s="42">
        <f ca="1">IF(Suivi_des_congés[[#This Row],[Nom de l’employé]]="","",DATE(YEAR(TODAY()),8,13))</f>
        <v>43325</v>
      </c>
      <c r="D37" s="42">
        <f ca="1">IF(Suivi_des_congés[[#This Row],[Nom de l’employé]]="","",DATE(YEAR(TODAY()),8,24))</f>
        <v>43336</v>
      </c>
      <c r="E37" s="41" t="s">
        <v>33</v>
      </c>
      <c r="F37" s="43">
        <f ca="1">IF(Suivi_des_congés[[#This Row],[Nom de l’employé]]="","",NETWORKDAYS(Suivi_des_congés[[#This Row],[Date de début]],Suivi_des_congés[[#This Row],[Date de fin]],lstCongés))</f>
        <v>9</v>
      </c>
    </row>
    <row r="38" spans="2:6" ht="30" customHeight="1" x14ac:dyDescent="0.3">
      <c r="B38" s="41" t="s">
        <v>99</v>
      </c>
      <c r="C38" s="42">
        <f ca="1">IF(Suivi_des_congés[[#This Row],[Nom de l’employé]]="","",DATE(YEAR(TODAY()),8,6))</f>
        <v>43318</v>
      </c>
      <c r="D38" s="42">
        <f ca="1">IF(Suivi_des_congés[[#This Row],[Nom de l’employé]]="","",DATE(YEAR(TODAY()),8,17))</f>
        <v>43329</v>
      </c>
      <c r="E38" s="41" t="s">
        <v>33</v>
      </c>
      <c r="F38" s="43">
        <f ca="1">IF(Suivi_des_congés[[#This Row],[Nom de l’employé]]="","",NETWORKDAYS(Suivi_des_congés[[#This Row],[Date de début]],Suivi_des_congés[[#This Row],[Date de fin]],lstCongés))</f>
        <v>9</v>
      </c>
    </row>
    <row r="39" spans="2:6" ht="30" customHeight="1" x14ac:dyDescent="0.3">
      <c r="B39" s="41" t="s">
        <v>99</v>
      </c>
      <c r="C39" s="42">
        <f ca="1">IF(Suivi_des_congés[[#This Row],[Nom de l’employé]]="","",DATE(YEAR(TODAY()),1,4))</f>
        <v>43104</v>
      </c>
      <c r="D39" s="42">
        <f ca="1">IF(Suivi_des_congés[[#This Row],[Nom de l’employé]]="","",DATE(YEAR(TODAY()),1,5))</f>
        <v>43105</v>
      </c>
      <c r="E39" s="41" t="s">
        <v>74</v>
      </c>
      <c r="F39" s="43">
        <f ca="1">IF(Suivi_des_congés[[#This Row],[Nom de l’employé]]="","",NETWORKDAYS(Suivi_des_congés[[#This Row],[Date de début]],Suivi_des_congés[[#This Row],[Date de fin]],lstCongés))</f>
        <v>2</v>
      </c>
    </row>
    <row r="40" spans="2:6" ht="30" customHeight="1" x14ac:dyDescent="0.3">
      <c r="B40" s="41" t="s">
        <v>99</v>
      </c>
      <c r="C40" s="42">
        <f ca="1">IF(Suivi_des_congés[[#This Row],[Nom de l’employé]]="","",DATE(YEAR(TODAY()),1,11))</f>
        <v>43111</v>
      </c>
      <c r="D40" s="42">
        <f ca="1">IF(Suivi_des_congés[[#This Row],[Nom de l’employé]]="","",DATE(YEAR(TODAY()),1,12))</f>
        <v>43112</v>
      </c>
      <c r="E40" s="41" t="s">
        <v>74</v>
      </c>
      <c r="F40" s="43">
        <f ca="1">IF(Suivi_des_congés[[#This Row],[Nom de l’employé]]="","",NETWORKDAYS(Suivi_des_congés[[#This Row],[Date de début]],Suivi_des_congés[[#This Row],[Date de fin]],lstCongés))</f>
        <v>2</v>
      </c>
    </row>
    <row r="41" spans="2:6" ht="30" customHeight="1" x14ac:dyDescent="0.3">
      <c r="B41" s="41" t="s">
        <v>99</v>
      </c>
      <c r="C41" s="42">
        <f ca="1">IF(Suivi_des_congés[[#This Row],[Nom de l’employé]]="","",DATE(YEAR(TODAY()),1,18))</f>
        <v>43118</v>
      </c>
      <c r="D41" s="42">
        <f ca="1">IF(Suivi_des_congés[[#This Row],[Nom de l’employé]]="","",DATE(YEAR(TODAY()),1,19))</f>
        <v>43119</v>
      </c>
      <c r="E41" s="41" t="s">
        <v>74</v>
      </c>
      <c r="F41" s="43">
        <f ca="1">IF(Suivi_des_congés[[#This Row],[Nom de l’employé]]="","",NETWORKDAYS(Suivi_des_congés[[#This Row],[Date de début]],Suivi_des_congés[[#This Row],[Date de fin]],lstCongés))</f>
        <v>2</v>
      </c>
    </row>
    <row r="42" spans="2:6" ht="30" customHeight="1" x14ac:dyDescent="0.3">
      <c r="B42" s="41" t="s">
        <v>99</v>
      </c>
      <c r="C42" s="42">
        <f ca="1">IF(Suivi_des_congés[[#This Row],[Nom de l’employé]]="","",DATE(YEAR(TODAY()),1,25))</f>
        <v>43125</v>
      </c>
      <c r="D42" s="42">
        <f ca="1">IF(Suivi_des_congés[[#This Row],[Nom de l’employé]]="","",DATE(YEAR(TODAY()),1,26))</f>
        <v>43126</v>
      </c>
      <c r="E42" s="41" t="s">
        <v>74</v>
      </c>
      <c r="F42" s="43">
        <f ca="1">IF(Suivi_des_congés[[#This Row],[Nom de l’employé]]="","",NETWORKDAYS(Suivi_des_congés[[#This Row],[Date de début]],Suivi_des_congés[[#This Row],[Date de fin]],lstCongés))</f>
        <v>2</v>
      </c>
    </row>
    <row r="43" spans="2:6" ht="30" customHeight="1" x14ac:dyDescent="0.3">
      <c r="B43" s="41" t="s">
        <v>99</v>
      </c>
      <c r="C43" s="42">
        <f ca="1">IF(Suivi_des_congés[[#This Row],[Nom de l’employé]]="","",DATE(YEAR(TODAY()),5,22))</f>
        <v>43242</v>
      </c>
      <c r="D43" s="42">
        <f ca="1">IF(Suivi_des_congés[[#This Row],[Nom de l’employé]]="","",DATE(YEAR(TODAY()),5,23))</f>
        <v>43243</v>
      </c>
      <c r="E43" s="41" t="s">
        <v>74</v>
      </c>
      <c r="F43" s="43">
        <f ca="1">IF(Suivi_des_congés[[#This Row],[Nom de l’employé]]="","",NETWORKDAYS(Suivi_des_congés[[#This Row],[Date de début]],Suivi_des_congés[[#This Row],[Date de fin]],lstCongés))</f>
        <v>2</v>
      </c>
    </row>
    <row r="44" spans="2:6" ht="30" customHeight="1" x14ac:dyDescent="0.3">
      <c r="B44" s="41" t="s">
        <v>100</v>
      </c>
      <c r="C44" s="42">
        <f ca="1">IF(Suivi_des_congés[[#This Row],[Nom de l’employé]]="","",DATE(YEAR(TODAY()),8,6 ))</f>
        <v>43318</v>
      </c>
      <c r="D44" s="42">
        <f ca="1">IF(Suivi_des_congés[[#This Row],[Nom de l’employé]]="","",DATE(YEAR(TODAY()),8,24))</f>
        <v>43336</v>
      </c>
      <c r="E44" s="41" t="s">
        <v>33</v>
      </c>
      <c r="F44" s="43">
        <f ca="1">IF(Suivi_des_congés[[#This Row],[Nom de l’employé]]="","",NETWORKDAYS(Suivi_des_congés[[#This Row],[Date de début]],Suivi_des_congés[[#This Row],[Date de fin]],lstCongés))</f>
        <v>14</v>
      </c>
    </row>
    <row r="45" spans="2:6" ht="30" customHeight="1" x14ac:dyDescent="0.3">
      <c r="B45" s="41" t="s">
        <v>100</v>
      </c>
      <c r="C45" s="42">
        <f ca="1">IF(Suivi_des_congés[[#This Row],[Nom de l’employé]]="","",DATE(YEAR(TODAY()),3,19))</f>
        <v>43178</v>
      </c>
      <c r="D45" s="42">
        <f ca="1">IF(Suivi_des_congés[[#This Row],[Nom de l’employé]]="","",DATE(YEAR(TODAY()),3,23))</f>
        <v>43182</v>
      </c>
      <c r="E45" s="41" t="s">
        <v>74</v>
      </c>
      <c r="F45" s="43">
        <f ca="1">IF(Suivi_des_congés[[#This Row],[Nom de l’employé]]="","",NETWORKDAYS(Suivi_des_congés[[#This Row],[Date de début]],Suivi_des_congés[[#This Row],[Date de fin]],lstCongés))</f>
        <v>5</v>
      </c>
    </row>
    <row r="46" spans="2:6" ht="30" customHeight="1" x14ac:dyDescent="0.3">
      <c r="B46" s="41" t="s">
        <v>100</v>
      </c>
      <c r="C46" s="42">
        <f ca="1">IF(Suivi_des_congés[[#This Row],[Nom de l’employé]]="","",DATE(YEAR(TODAY()),1,2))</f>
        <v>43102</v>
      </c>
      <c r="D46" s="42">
        <f ca="1">IF(Suivi_des_congés[[#This Row],[Nom de l’employé]]="","",DATE(YEAR(TODAY()),1,5))</f>
        <v>43105</v>
      </c>
      <c r="E46" s="41" t="s">
        <v>33</v>
      </c>
      <c r="F46" s="43">
        <f ca="1">IF(Suivi_des_congés[[#This Row],[Nom de l’employé]]="","",NETWORKDAYS(Suivi_des_congés[[#This Row],[Date de début]],Suivi_des_congés[[#This Row],[Date de fin]],lstCongés))</f>
        <v>4</v>
      </c>
    </row>
    <row r="47" spans="2:6" ht="30" customHeight="1" x14ac:dyDescent="0.3">
      <c r="B47" s="41" t="s">
        <v>101</v>
      </c>
      <c r="C47" s="42">
        <f ca="1">IF(Suivi_des_congés[[#This Row],[Nom de l’employé]]="","",DATE(YEAR(TODAY()),5,7))</f>
        <v>43227</v>
      </c>
      <c r="D47" s="42">
        <f ca="1">IF(Suivi_des_congés[[#This Row],[Nom de l’employé]]="","",DATE(YEAR(TODAY()),5,8))</f>
        <v>43228</v>
      </c>
      <c r="E47" s="41" t="s">
        <v>33</v>
      </c>
      <c r="F47" s="43">
        <f ca="1">IF(Suivi_des_congés[[#This Row],[Nom de l’employé]]="","",NETWORKDAYS(Suivi_des_congés[[#This Row],[Date de début]],Suivi_des_congés[[#This Row],[Date de fin]],lstCongés))</f>
        <v>1</v>
      </c>
    </row>
    <row r="48" spans="2:6" ht="30" customHeight="1" x14ac:dyDescent="0.3">
      <c r="B48" s="41" t="s">
        <v>101</v>
      </c>
      <c r="C48" s="42">
        <f ca="1">IF(Suivi_des_congés[[#This Row],[Nom de l’employé]]="","",DATE(YEAR(TODAY()),5,22))</f>
        <v>43242</v>
      </c>
      <c r="D48" s="42">
        <f ca="1">IF(Suivi_des_congés[[#This Row],[Nom de l’employé]]="","",DATE(YEAR(TODAY()),5,25))</f>
        <v>43245</v>
      </c>
      <c r="E48" s="41" t="s">
        <v>33</v>
      </c>
      <c r="F48" s="43">
        <f ca="1">IF(Suivi_des_congés[[#This Row],[Nom de l’employé]]="","",NETWORKDAYS(Suivi_des_congés[[#This Row],[Date de début]],Suivi_des_congés[[#This Row],[Date de fin]],lstCongés))</f>
        <v>4</v>
      </c>
    </row>
    <row r="49" spans="2:6" ht="30" customHeight="1" x14ac:dyDescent="0.3">
      <c r="B49" s="41" t="s">
        <v>102</v>
      </c>
      <c r="C49" s="42">
        <f ca="1">IF(Suivi_des_congés[[#This Row],[Nom de l’employé]]="","",DATE(YEAR(TODAY()),8,27))</f>
        <v>43339</v>
      </c>
      <c r="D49" s="42">
        <f ca="1">IF(Suivi_des_congés[[#This Row],[Nom de l’employé]]="","",DATE(YEAR(TODAY()),9,14))</f>
        <v>43357</v>
      </c>
      <c r="E49" s="41" t="s">
        <v>33</v>
      </c>
      <c r="F49" s="43">
        <f ca="1">IF(Suivi_des_congés[[#This Row],[Nom de l’employé]]="","",NETWORKDAYS(Suivi_des_congés[[#This Row],[Date de début]],Suivi_des_congés[[#This Row],[Date de fin]],lstCongés))</f>
        <v>15</v>
      </c>
    </row>
    <row r="50" spans="2:6" ht="30" customHeight="1" x14ac:dyDescent="0.3">
      <c r="B50" s="41" t="s">
        <v>102</v>
      </c>
      <c r="C50" s="42">
        <f ca="1">IF(Suivi_des_congés[[#This Row],[Nom de l’employé]]="","",DATE(YEAR(TODAY()),4,3))</f>
        <v>43193</v>
      </c>
      <c r="D50" s="42">
        <f ca="1">IF(Suivi_des_congés[[#This Row],[Nom de l’employé]]="","",DATE(YEAR(TODAY()),4,6))</f>
        <v>43196</v>
      </c>
      <c r="E50" s="41" t="s">
        <v>33</v>
      </c>
      <c r="F50" s="43">
        <f ca="1">IF(Suivi_des_congés[[#This Row],[Nom de l’employé]]="","",NETWORKDAYS(Suivi_des_congés[[#This Row],[Date de début]],Suivi_des_congés[[#This Row],[Date de fin]],lstCongés))</f>
        <v>4</v>
      </c>
    </row>
    <row r="51" spans="2:6" ht="30" customHeight="1" x14ac:dyDescent="0.3">
      <c r="B51" s="41" t="s">
        <v>103</v>
      </c>
      <c r="C51" s="42">
        <f ca="1">IF(Suivi_des_congés[[#This Row],[Nom de l’employé]]="","",DATE(YEAR(TODAY()),8,20))</f>
        <v>43332</v>
      </c>
      <c r="D51" s="42">
        <f ca="1">IF(Suivi_des_congés[[#This Row],[Nom de l’employé]]="","",DATE(YEAR(TODAY()),9,7))</f>
        <v>43350</v>
      </c>
      <c r="E51" s="41" t="s">
        <v>33</v>
      </c>
      <c r="F51" s="43">
        <f ca="1">IF(Suivi_des_congés[[#This Row],[Nom de l’employé]]="","",NETWORKDAYS(Suivi_des_congés[[#This Row],[Date de début]],Suivi_des_congés[[#This Row],[Date de fin]],lstCongés))</f>
        <v>15</v>
      </c>
    </row>
    <row r="52" spans="2:6" ht="30" customHeight="1" x14ac:dyDescent="0.3">
      <c r="B52" s="41" t="s">
        <v>103</v>
      </c>
      <c r="C52" s="42">
        <f ca="1">IF(Suivi_des_congés[[#This Row],[Nom de l’employé]]="","",DATE(YEAR(TODAY()),1,2))</f>
        <v>43102</v>
      </c>
      <c r="D52" s="42">
        <f ca="1">IF(Suivi_des_congés[[#This Row],[Nom de l’employé]]="","",DATE(YEAR(TODAY()),1,2))</f>
        <v>43102</v>
      </c>
      <c r="E52" s="41" t="s">
        <v>33</v>
      </c>
      <c r="F52" s="43">
        <f ca="1">IF(Suivi_des_congés[[#This Row],[Nom de l’employé]]="","",NETWORKDAYS(Suivi_des_congés[[#This Row],[Date de début]],Suivi_des_congés[[#This Row],[Date de fin]],lstCongés))</f>
        <v>1</v>
      </c>
    </row>
    <row r="53" spans="2:6" ht="30" customHeight="1" x14ac:dyDescent="0.3">
      <c r="B53" s="41" t="s">
        <v>103</v>
      </c>
      <c r="C53" s="42">
        <f ca="1">IF(Suivi_des_congés[[#This Row],[Nom de l’employé]]="","",DATE(YEAR(TODAY()),1,29))</f>
        <v>43129</v>
      </c>
      <c r="D53" s="42">
        <f ca="1">IF(Suivi_des_congés[[#This Row],[Nom de l’employé]]="","",DATE(YEAR(TODAY()),2,2))</f>
        <v>43133</v>
      </c>
      <c r="E53" s="41" t="s">
        <v>65</v>
      </c>
      <c r="F53" s="43">
        <f ca="1">IF(Suivi_des_congés[[#This Row],[Nom de l’employé]]="","",NETWORKDAYS(Suivi_des_congés[[#This Row],[Date de début]],Suivi_des_congés[[#This Row],[Date de fin]],lstCongés))</f>
        <v>5</v>
      </c>
    </row>
    <row r="54" spans="2:6" ht="30" customHeight="1" x14ac:dyDescent="0.3">
      <c r="B54" s="41" t="s">
        <v>103</v>
      </c>
      <c r="C54" s="42">
        <f ca="1">IF(Suivi_des_congés[[#This Row],[Nom de l’employé]]="","",DATE(YEAR(TODAY()),4,30))</f>
        <v>43220</v>
      </c>
      <c r="D54" s="42">
        <f ca="1">IF(Suivi_des_congés[[#This Row],[Nom de l’employé]]="","",DATE(YEAR(TODAY()),4,30))</f>
        <v>43220</v>
      </c>
      <c r="E54" s="41" t="s">
        <v>33</v>
      </c>
      <c r="F54" s="43">
        <f ca="1">IF(Suivi_des_congés[[#This Row],[Nom de l’employé]]="","",NETWORKDAYS(Suivi_des_congés[[#This Row],[Date de début]],Suivi_des_congés[[#This Row],[Date de fin]],lstCongés))</f>
        <v>1</v>
      </c>
    </row>
    <row r="55" spans="2:6" ht="30" customHeight="1" x14ac:dyDescent="0.3">
      <c r="B55" s="41" t="s">
        <v>103</v>
      </c>
      <c r="C55" s="42">
        <f ca="1">IF(Suivi_des_congés[[#This Row],[Nom de l’employé]]="","",DATE(YEAR(TODAY()),5,7))</f>
        <v>43227</v>
      </c>
      <c r="D55" s="42">
        <f ca="1">IF(Suivi_des_congés[[#This Row],[Nom de l’employé]]="","",DATE(YEAR(TODAY()),5,11))</f>
        <v>43231</v>
      </c>
      <c r="E55" s="41" t="s">
        <v>33</v>
      </c>
      <c r="F55" s="43">
        <f ca="1">IF(Suivi_des_congés[[#This Row],[Nom de l’employé]]="","",NETWORKDAYS(Suivi_des_congés[[#This Row],[Date de début]],Suivi_des_congés[[#This Row],[Date de fin]],lstCongés))</f>
        <v>3</v>
      </c>
    </row>
    <row r="56" spans="2:6" ht="30" customHeight="1" x14ac:dyDescent="0.3">
      <c r="B56" s="41" t="s">
        <v>104</v>
      </c>
      <c r="C56" s="42">
        <f ca="1">IF(Suivi_des_congés[[#This Row],[Nom de l’employé]]="","",DATE(YEAR(TODAY()),8,13))</f>
        <v>43325</v>
      </c>
      <c r="D56" s="42">
        <f ca="1">IF(Suivi_des_congés[[#This Row],[Nom de l’employé]]="","",DATE(YEAR(TODAY()),8,24))</f>
        <v>43336</v>
      </c>
      <c r="E56" s="41" t="s">
        <v>33</v>
      </c>
      <c r="F56" s="43">
        <f ca="1">IF(Suivi_des_congés[[#This Row],[Nom de l’employé]]="","",NETWORKDAYS(Suivi_des_congés[[#This Row],[Date de début]],Suivi_des_congés[[#This Row],[Date de fin]],lstCongés))</f>
        <v>9</v>
      </c>
    </row>
    <row r="57" spans="2:6" ht="30" customHeight="1" x14ac:dyDescent="0.3">
      <c r="B57" s="41" t="s">
        <v>104</v>
      </c>
      <c r="C57" s="42">
        <f ca="1">IF(Suivi_des_congés[[#This Row],[Nom de l’employé]]="","",DATE(YEAR(TODAY()),1,15))</f>
        <v>43115</v>
      </c>
      <c r="D57" s="42">
        <f ca="1">IF(Suivi_des_congés[[#This Row],[Nom de l’employé]]="","",DATE(YEAR(TODAY()),1,15))</f>
        <v>43115</v>
      </c>
      <c r="E57" s="41" t="s">
        <v>44</v>
      </c>
      <c r="F57" s="43">
        <f ca="1">IF(Suivi_des_congés[[#This Row],[Nom de l’employé]]="","",NETWORKDAYS(Suivi_des_congés[[#This Row],[Date de début]],Suivi_des_congés[[#This Row],[Date de fin]],lstCongés))</f>
        <v>1</v>
      </c>
    </row>
    <row r="58" spans="2:6" ht="30" customHeight="1" x14ac:dyDescent="0.3">
      <c r="B58" s="41" t="s">
        <v>105</v>
      </c>
      <c r="C58" s="42">
        <f ca="1">IF(Suivi_des_congés[[#This Row],[Nom de l’employé]]="","",DATE(YEAR(TODAY()),8,27))</f>
        <v>43339</v>
      </c>
      <c r="D58" s="42">
        <f ca="1">IF(Suivi_des_congés[[#This Row],[Nom de l’employé]]="","",DATE(YEAR(TODAY()),9,7))</f>
        <v>43350</v>
      </c>
      <c r="E58" s="41" t="s">
        <v>33</v>
      </c>
      <c r="F58" s="43">
        <f ca="1">IF(Suivi_des_congés[[#This Row],[Nom de l’employé]]="","",NETWORKDAYS(Suivi_des_congés[[#This Row],[Date de début]],Suivi_des_congés[[#This Row],[Date de fin]],lstCongés))</f>
        <v>10</v>
      </c>
    </row>
    <row r="59" spans="2:6" ht="30" customHeight="1" x14ac:dyDescent="0.3">
      <c r="B59" s="41" t="s">
        <v>106</v>
      </c>
      <c r="C59" s="42">
        <f ca="1">IF(Suivi_des_congés[[#This Row],[Nom de l’employé]]="","",DATE(YEAR(TODAY()),7,23))</f>
        <v>43304</v>
      </c>
      <c r="D59" s="42">
        <f ca="1">IF(Suivi_des_congés[[#This Row],[Nom de l’employé]]="","",DATE(YEAR(TODAY()),7,23))</f>
        <v>43304</v>
      </c>
      <c r="E59" s="41" t="s">
        <v>33</v>
      </c>
      <c r="F59" s="43">
        <f ca="1">IF(Suivi_des_congés[[#This Row],[Nom de l’employé]]="","",NETWORKDAYS(Suivi_des_congés[[#This Row],[Date de début]],Suivi_des_congés[[#This Row],[Date de fin]],lstCongés))</f>
        <v>1</v>
      </c>
    </row>
    <row r="60" spans="2:6" ht="30" customHeight="1" x14ac:dyDescent="0.3">
      <c r="B60" s="41" t="s">
        <v>106</v>
      </c>
      <c r="C60" s="42">
        <f ca="1">IF(Suivi_des_congés[[#This Row],[Nom de l’employé]]="","",DATE(YEAR(TODAY()),8,6 ))</f>
        <v>43318</v>
      </c>
      <c r="D60" s="42">
        <f ca="1">IF(Suivi_des_congés[[#This Row],[Nom de l’employé]]="","",DATE(YEAR(TODAY()),8,24))</f>
        <v>43336</v>
      </c>
      <c r="E60" s="41" t="s">
        <v>33</v>
      </c>
      <c r="F60" s="43">
        <f ca="1">IF(Suivi_des_congés[[#This Row],[Nom de l’employé]]="","",NETWORKDAYS(Suivi_des_congés[[#This Row],[Date de début]],Suivi_des_congés[[#This Row],[Date de fin]],lstCongés))</f>
        <v>14</v>
      </c>
    </row>
    <row r="61" spans="2:6" ht="30" customHeight="1" x14ac:dyDescent="0.3">
      <c r="B61" s="41" t="s">
        <v>106</v>
      </c>
      <c r="C61" s="42">
        <f ca="1">IF(Suivi_des_congés[[#This Row],[Nom de l’employé]]="","",DATE(YEAR(TODAY()),1,2))</f>
        <v>43102</v>
      </c>
      <c r="D61" s="42">
        <f ca="1">IF(Suivi_des_congés[[#This Row],[Nom de l’employé]]="","",DATE(YEAR(TODAY()),1,5))</f>
        <v>43105</v>
      </c>
      <c r="E61" s="41" t="s">
        <v>65</v>
      </c>
      <c r="F61" s="43">
        <f ca="1">IF(Suivi_des_congés[[#This Row],[Nom de l’employé]]="","",NETWORKDAYS(Suivi_des_congés[[#This Row],[Date de début]],Suivi_des_congés[[#This Row],[Date de fin]],lstCongés))</f>
        <v>4</v>
      </c>
    </row>
    <row r="62" spans="2:6" ht="30" customHeight="1" x14ac:dyDescent="0.3">
      <c r="B62" s="41" t="s">
        <v>107</v>
      </c>
      <c r="C62" s="42">
        <f ca="1">IF(Suivi_des_congés[[#This Row],[Nom de l’employé]]="","",DATE(YEAR(TODAY()),7,9))</f>
        <v>43290</v>
      </c>
      <c r="D62" s="42">
        <f ca="1">IF(Suivi_des_congés[[#This Row],[Nom de l’employé]]="","",DATE(YEAR(TODAY()),7,9))</f>
        <v>43290</v>
      </c>
      <c r="E62" s="41" t="s">
        <v>33</v>
      </c>
      <c r="F62" s="43">
        <f ca="1">IF(Suivi_des_congés[[#This Row],[Nom de l’employé]]="","",NETWORKDAYS(Suivi_des_congés[[#This Row],[Date de début]],Suivi_des_congés[[#This Row],[Date de fin]],lstCongés))</f>
        <v>1</v>
      </c>
    </row>
    <row r="63" spans="2:6" ht="30" customHeight="1" x14ac:dyDescent="0.3">
      <c r="B63" s="41" t="s">
        <v>107</v>
      </c>
      <c r="C63" s="42">
        <f ca="1">IF(Suivi_des_congés[[#This Row],[Nom de l’employé]]="","",DATE(YEAR(TODAY()),7,30))</f>
        <v>43311</v>
      </c>
      <c r="D63" s="42">
        <f ca="1">IF(Suivi_des_congés[[#This Row],[Nom de l’employé]]="","",DATE(YEAR(TODAY()),8,17))</f>
        <v>43329</v>
      </c>
      <c r="E63" s="41" t="s">
        <v>33</v>
      </c>
      <c r="F63" s="43">
        <f ca="1">IF(Suivi_des_congés[[#This Row],[Nom de l’employé]]="","",NETWORKDAYS(Suivi_des_congés[[#This Row],[Date de début]],Suivi_des_congés[[#This Row],[Date de fin]],lstCongés))</f>
        <v>14</v>
      </c>
    </row>
    <row r="64" spans="2:6" ht="30" customHeight="1" x14ac:dyDescent="0.3">
      <c r="B64" s="41" t="s">
        <v>107</v>
      </c>
      <c r="C64" s="42">
        <f ca="1">IF(Suivi_des_congés[[#This Row],[Nom de l’employé]]="","",DATE(YEAR(TODAY()),1,2))</f>
        <v>43102</v>
      </c>
      <c r="D64" s="42">
        <f ca="1">IF(Suivi_des_congés[[#This Row],[Nom de l’employé]]="","",DATE(YEAR(TODAY()),1,2))</f>
        <v>43102</v>
      </c>
      <c r="E64" s="41" t="s">
        <v>33</v>
      </c>
      <c r="F64" s="43">
        <f ca="1">IF(Suivi_des_congés[[#This Row],[Nom de l’employé]]="","",NETWORKDAYS(Suivi_des_congés[[#This Row],[Date de début]],Suivi_des_congés[[#This Row],[Date de fin]],lstCongés))</f>
        <v>1</v>
      </c>
    </row>
    <row r="65" spans="2:6" ht="30" customHeight="1" x14ac:dyDescent="0.3">
      <c r="B65" s="41" t="s">
        <v>107</v>
      </c>
      <c r="C65" s="42">
        <f ca="1">IF(Suivi_des_congés[[#This Row],[Nom de l’employé]]="","",DATE(YEAR(TODAY()),4,30))</f>
        <v>43220</v>
      </c>
      <c r="D65" s="42">
        <f ca="1">IF(Suivi_des_congés[[#This Row],[Nom de l’employé]]="","",DATE(YEAR(TODAY()),4,30))</f>
        <v>43220</v>
      </c>
      <c r="E65" s="41" t="s">
        <v>33</v>
      </c>
      <c r="F65" s="43">
        <f ca="1">IF(Suivi_des_congés[[#This Row],[Nom de l’employé]]="","",NETWORKDAYS(Suivi_des_congés[[#This Row],[Date de début]],Suivi_des_congés[[#This Row],[Date de fin]],lstCongés))</f>
        <v>1</v>
      </c>
    </row>
    <row r="66" spans="2:6" ht="30" customHeight="1" x14ac:dyDescent="0.3">
      <c r="B66" s="41" t="s">
        <v>107</v>
      </c>
      <c r="C66" s="42">
        <f ca="1">IF(Suivi_des_congés[[#This Row],[Nom de l’employé]]="","",DATE(YEAR(TODAY()),5,11))</f>
        <v>43231</v>
      </c>
      <c r="D66" s="42">
        <f ca="1">IF(Suivi_des_congés[[#This Row],[Nom de l’employé]]="","",DATE(YEAR(TODAY()),5,11))</f>
        <v>43231</v>
      </c>
      <c r="E66" s="41" t="s">
        <v>33</v>
      </c>
      <c r="F66" s="43">
        <f ca="1">IF(Suivi_des_congés[[#This Row],[Nom de l’employé]]="","",NETWORKDAYS(Suivi_des_congés[[#This Row],[Date de début]],Suivi_des_congés[[#This Row],[Date de fin]],lstCongés))</f>
        <v>1</v>
      </c>
    </row>
    <row r="67" spans="2:6" ht="30" customHeight="1" x14ac:dyDescent="0.3">
      <c r="B67" s="41" t="s">
        <v>108</v>
      </c>
      <c r="C67" s="42">
        <f ca="1">IF(Suivi_des_congés[[#This Row],[Nom de l’employé]]="","",DATE(YEAR(TODAY()),7,23))</f>
        <v>43304</v>
      </c>
      <c r="D67" s="42">
        <f ca="1">IF(Suivi_des_congés[[#This Row],[Nom de l’employé]]="","",DATE(YEAR(TODAY()),8,3))</f>
        <v>43315</v>
      </c>
      <c r="E67" s="41" t="s">
        <v>33</v>
      </c>
      <c r="F67" s="43">
        <f ca="1">IF(Suivi_des_congés[[#This Row],[Nom de l’employé]]="","",NETWORKDAYS(Suivi_des_congés[[#This Row],[Date de début]],Suivi_des_congés[[#This Row],[Date de fin]],lstCongés))</f>
        <v>10</v>
      </c>
    </row>
    <row r="68" spans="2:6" ht="30" customHeight="1" x14ac:dyDescent="0.3">
      <c r="B68" s="41" t="s">
        <v>109</v>
      </c>
      <c r="C68" s="42">
        <f ca="1">IF(Suivi_des_congés[[#This Row],[Nom de l’employé]]="","",DATE(YEAR(TODAY()),8,6 ))</f>
        <v>43318</v>
      </c>
      <c r="D68" s="42">
        <f ca="1">IF(Suivi_des_congés[[#This Row],[Nom de l’employé]]="","",DATE(YEAR(TODAY()),8,24))</f>
        <v>43336</v>
      </c>
      <c r="E68" s="41" t="s">
        <v>33</v>
      </c>
      <c r="F68" s="43">
        <f ca="1">IF(Suivi_des_congés[[#This Row],[Nom de l’employé]]="","",NETWORKDAYS(Suivi_des_congés[[#This Row],[Date de début]],Suivi_des_congés[[#This Row],[Date de fin]],lstCongés))</f>
        <v>14</v>
      </c>
    </row>
    <row r="69" spans="2:6" ht="30" customHeight="1" x14ac:dyDescent="0.3">
      <c r="B69" s="41" t="s">
        <v>109</v>
      </c>
      <c r="C69" s="42">
        <f ca="1">IF(Suivi_des_congés[[#This Row],[Nom de l’employé]]="","",DATE(YEAR(TODAY()),1,2))</f>
        <v>43102</v>
      </c>
      <c r="D69" s="42">
        <f ca="1">IF(Suivi_des_congés[[#This Row],[Nom de l’employé]]="","",DATE(YEAR(TODAY()),1,5))</f>
        <v>43105</v>
      </c>
      <c r="E69" s="41" t="s">
        <v>33</v>
      </c>
      <c r="F69" s="43">
        <f ca="1">IF(Suivi_des_congés[[#This Row],[Nom de l’employé]]="","",NETWORKDAYS(Suivi_des_congés[[#This Row],[Date de début]],Suivi_des_congés[[#This Row],[Date de fin]],lstCongés))</f>
        <v>4</v>
      </c>
    </row>
    <row r="70" spans="2:6" ht="30" customHeight="1" x14ac:dyDescent="0.3">
      <c r="B70" s="41" t="s">
        <v>109</v>
      </c>
      <c r="C70" s="42">
        <f ca="1">IF(Suivi_des_congés[[#This Row],[Nom de l’employé]]="","",DATE(YEAR(TODAY()),5,7))</f>
        <v>43227</v>
      </c>
      <c r="D70" s="42">
        <f ca="1">IF(Suivi_des_congés[[#This Row],[Nom de l’employé]]="","",DATE(YEAR(TODAY()),5,8))</f>
        <v>43228</v>
      </c>
      <c r="E70" s="41" t="s">
        <v>33</v>
      </c>
      <c r="F70" s="43">
        <f ca="1">IF(Suivi_des_congés[[#This Row],[Nom de l’employé]]="","",NETWORKDAYS(Suivi_des_congés[[#This Row],[Date de début]],Suivi_des_congés[[#This Row],[Date de fin]],lstCongés))</f>
        <v>1</v>
      </c>
    </row>
    <row r="71" spans="2:6" ht="30" customHeight="1" x14ac:dyDescent="0.3">
      <c r="B71" s="41" t="s">
        <v>110</v>
      </c>
      <c r="C71" s="42">
        <f ca="1">IF(Suivi_des_congés[[#This Row],[Nom de l’employé]]="","",DATE(YEAR(TODAY()),8,16))</f>
        <v>43328</v>
      </c>
      <c r="D71" s="42">
        <f ca="1">IF(Suivi_des_congés[[#This Row],[Nom de l’employé]]="","",DATE(YEAR(TODAY()),8,24))</f>
        <v>43336</v>
      </c>
      <c r="E71" s="41" t="s">
        <v>33</v>
      </c>
      <c r="F71" s="43">
        <f ca="1">IF(Suivi_des_congés[[#This Row],[Nom de l’employé]]="","",NETWORKDAYS(Suivi_des_congés[[#This Row],[Date de début]],Suivi_des_congés[[#This Row],[Date de fin]],lstCongés))</f>
        <v>7</v>
      </c>
    </row>
    <row r="72" spans="2:6" ht="30" customHeight="1" x14ac:dyDescent="0.3">
      <c r="B72" s="41" t="s">
        <v>110</v>
      </c>
      <c r="C72" s="42">
        <f ca="1">IF(Suivi_des_congés[[#This Row],[Nom de l’employé]]="","",DATE(YEAR(TODAY()),6,19))</f>
        <v>43270</v>
      </c>
      <c r="D72" s="42">
        <f ca="1">IF(Suivi_des_congés[[#This Row],[Nom de l’employé]]="","",DATE(YEAR(TODAY()),6,22))</f>
        <v>43273</v>
      </c>
      <c r="E72" s="41" t="s">
        <v>65</v>
      </c>
      <c r="F72" s="43">
        <f ca="1">IF(Suivi_des_congés[[#This Row],[Nom de l’employé]]="","",NETWORKDAYS(Suivi_des_congés[[#This Row],[Date de début]],Suivi_des_congés[[#This Row],[Date de fin]],lstCongés))</f>
        <v>4</v>
      </c>
    </row>
    <row r="73" spans="2:6" ht="30" customHeight="1" x14ac:dyDescent="0.3">
      <c r="B73" s="41" t="s">
        <v>111</v>
      </c>
      <c r="C73" s="42">
        <f ca="1">IF(Suivi_des_congés[[#This Row],[Nom de l’employé]]="","",DATE(YEAR(TODAY()),7,5))</f>
        <v>43286</v>
      </c>
      <c r="D73" s="42">
        <f ca="1">IF(Suivi_des_congés[[#This Row],[Nom de l’employé]]="","",DATE(YEAR(TODAY()),7,5))</f>
        <v>43286</v>
      </c>
      <c r="E73" s="41" t="s">
        <v>33</v>
      </c>
      <c r="F73" s="43">
        <f ca="1">IF(Suivi_des_congés[[#This Row],[Nom de l’employé]]="","",NETWORKDAYS(Suivi_des_congés[[#This Row],[Date de début]],Suivi_des_congés[[#This Row],[Date de fin]],lstCongés))</f>
        <v>1</v>
      </c>
    </row>
    <row r="74" spans="2:6" ht="30" customHeight="1" x14ac:dyDescent="0.3">
      <c r="B74" s="41" t="s">
        <v>111</v>
      </c>
      <c r="C74" s="42">
        <f ca="1">IF(Suivi_des_congés[[#This Row],[Nom de l’employé]]="","",DATE(YEAR(TODAY()),8,9))</f>
        <v>43321</v>
      </c>
      <c r="D74" s="42">
        <f ca="1">IF(Suivi_des_congés[[#This Row],[Nom de l’employé]]="","",DATE(YEAR(TODAY()),8,24))</f>
        <v>43336</v>
      </c>
      <c r="E74" s="41" t="s">
        <v>33</v>
      </c>
      <c r="F74" s="43">
        <f ca="1">IF(Suivi_des_congés[[#This Row],[Nom de l’employé]]="","",NETWORKDAYS(Suivi_des_congés[[#This Row],[Date de début]],Suivi_des_congés[[#This Row],[Date de fin]],lstCongés))</f>
        <v>11</v>
      </c>
    </row>
    <row r="75" spans="2:6" ht="30" customHeight="1" x14ac:dyDescent="0.3">
      <c r="B75" s="41" t="s">
        <v>112</v>
      </c>
      <c r="C75" s="42">
        <f ca="1">IF(Suivi_des_congés[[#This Row],[Nom de l’employé]]="","",DATE(YEAR(TODAY()),7,23))</f>
        <v>43304</v>
      </c>
      <c r="D75" s="42">
        <f ca="1">IF(Suivi_des_congés[[#This Row],[Nom de l’employé]]="","",DATE(YEAR(TODAY()),8,17))</f>
        <v>43329</v>
      </c>
      <c r="E75" s="41" t="s">
        <v>33</v>
      </c>
      <c r="F75" s="43">
        <f ca="1">IF(Suivi_des_congés[[#This Row],[Nom de l’employé]]="","",NETWORKDAYS(Suivi_des_congés[[#This Row],[Date de début]],Suivi_des_congés[[#This Row],[Date de fin]],lstCongés))</f>
        <v>19</v>
      </c>
    </row>
    <row r="76" spans="2:6" ht="30" customHeight="1" x14ac:dyDescent="0.3">
      <c r="B76" s="41" t="s">
        <v>112</v>
      </c>
      <c r="C76" s="42">
        <f ca="1">IF(Suivi_des_congés[[#This Row],[Nom de l’employé]]="","",DATE(YEAR(TODAY()),1,2))</f>
        <v>43102</v>
      </c>
      <c r="D76" s="42">
        <f ca="1">IF(Suivi_des_congés[[#This Row],[Nom de l’employé]]="","",DATE(YEAR(TODAY()),1,5))</f>
        <v>43105</v>
      </c>
      <c r="E76" s="41" t="s">
        <v>33</v>
      </c>
      <c r="F76" s="43">
        <f ca="1">IF(Suivi_des_congés[[#This Row],[Nom de l’employé]]="","",NETWORKDAYS(Suivi_des_congés[[#This Row],[Date de début]],Suivi_des_congés[[#This Row],[Date de fin]],lstCongés))</f>
        <v>4</v>
      </c>
    </row>
    <row r="77" spans="2:6" ht="30" customHeight="1" x14ac:dyDescent="0.3">
      <c r="B77" s="41" t="s">
        <v>112</v>
      </c>
      <c r="C77" s="42">
        <f ca="1">IF(Suivi_des_congés[[#This Row],[Nom de l’employé]]="","",DATE(YEAR(TODAY()),4,30))</f>
        <v>43220</v>
      </c>
      <c r="D77" s="42">
        <f ca="1">IF(Suivi_des_congés[[#This Row],[Nom de l’employé]]="","",DATE(YEAR(TODAY()),4,30))</f>
        <v>43220</v>
      </c>
      <c r="E77" s="41" t="s">
        <v>33</v>
      </c>
      <c r="F77" s="43">
        <f ca="1">IF(Suivi_des_congés[[#This Row],[Nom de l’employé]]="","",NETWORKDAYS(Suivi_des_congés[[#This Row],[Date de début]],Suivi_des_congés[[#This Row],[Date de fin]],lstCongés))</f>
        <v>1</v>
      </c>
    </row>
    <row r="78" spans="2:6" ht="30" customHeight="1" x14ac:dyDescent="0.3">
      <c r="B78" s="41" t="s">
        <v>112</v>
      </c>
      <c r="C78" s="42">
        <f ca="1">IF(Suivi_des_congés[[#This Row],[Nom de l’employé]]="","",DATE(YEAR(TODAY()),5,11))</f>
        <v>43231</v>
      </c>
      <c r="D78" s="42">
        <f ca="1">IF(Suivi_des_congés[[#This Row],[Nom de l’employé]]="","",DATE(YEAR(TODAY()),5,11))</f>
        <v>43231</v>
      </c>
      <c r="E78" s="41" t="s">
        <v>33</v>
      </c>
      <c r="F78" s="43">
        <f ca="1">IF(Suivi_des_congés[[#This Row],[Nom de l’employé]]="","",NETWORKDAYS(Suivi_des_congés[[#This Row],[Date de début]],Suivi_des_congés[[#This Row],[Date de fin]],lstCongés))</f>
        <v>1</v>
      </c>
    </row>
    <row r="79" spans="2:6" ht="30" customHeight="1" x14ac:dyDescent="0.3">
      <c r="B79" s="41"/>
      <c r="C79" s="42" t="str">
        <f ca="1">IF(Suivi_des_congés[[#This Row],[Nom de l’employé]]="","",DATE(YEAR(TODAY()),1,8))</f>
        <v/>
      </c>
      <c r="D79" s="42" t="str">
        <f ca="1">IF(Suivi_des_congés[[#This Row],[Nom de l’employé]]="","",DATE(YEAR(TODAY()),1,12))</f>
        <v/>
      </c>
      <c r="E79" s="41"/>
      <c r="F79" s="43" t="str">
        <f>IF(Suivi_des_congés[[#This Row],[Nom de l’employé]]="","",NETWORKDAYS(Suivi_des_congés[[#This Row],[Date de début]],Suivi_des_congés[[#This Row],[Date de fin]],lstCongés))</f>
        <v/>
      </c>
    </row>
    <row r="80" spans="2:6" ht="30" customHeight="1" x14ac:dyDescent="0.3">
      <c r="B80" s="41"/>
      <c r="C80" s="42" t="str">
        <f ca="1">IF(Suivi_des_congés[[#This Row],[Nom de l’employé]]="","",DATE(YEAR(TODAY()),1,8))</f>
        <v/>
      </c>
      <c r="D80" s="42" t="str">
        <f ca="1">IF(Suivi_des_congés[[#This Row],[Nom de l’employé]]="","",DATE(YEAR(TODAY()),1,12))</f>
        <v/>
      </c>
      <c r="E80" s="41"/>
      <c r="F80" s="43" t="str">
        <f>IF(Suivi_des_congés[[#This Row],[Nom de l’employé]]="","",NETWORKDAYS(Suivi_des_congés[[#This Row],[Date de début]],Suivi_des_congés[[#This Row],[Date de fin]],lstCongés))</f>
        <v/>
      </c>
    </row>
    <row r="81" spans="2:6" ht="30" customHeight="1" x14ac:dyDescent="0.3">
      <c r="B81" s="41"/>
      <c r="C81" s="42" t="str">
        <f ca="1">IF(Suivi_des_congés[[#This Row],[Nom de l’employé]]="","",DATE(YEAR(TODAY()),1,8))</f>
        <v/>
      </c>
      <c r="D81" s="42" t="str">
        <f ca="1">IF(Suivi_des_congés[[#This Row],[Nom de l’employé]]="","",DATE(YEAR(TODAY()),1,12))</f>
        <v/>
      </c>
      <c r="E81" s="41"/>
      <c r="F81" s="43" t="str">
        <f>IF(Suivi_des_congés[[#This Row],[Nom de l’employé]]="","",NETWORKDAYS(Suivi_des_congés[[#This Row],[Date de début]],Suivi_des_congés[[#This Row],[Date de fin]],lstCongés))</f>
        <v/>
      </c>
    </row>
    <row r="82" spans="2:6" ht="30" customHeight="1" x14ac:dyDescent="0.3">
      <c r="B82" s="41"/>
      <c r="C82" s="42" t="str">
        <f ca="1">IF(Suivi_des_congés[[#This Row],[Nom de l’employé]]="","",DATE(YEAR(TODAY()),1,8))</f>
        <v/>
      </c>
      <c r="D82" s="42" t="str">
        <f ca="1">IF(Suivi_des_congés[[#This Row],[Nom de l’employé]]="","",DATE(YEAR(TODAY()),1,12))</f>
        <v/>
      </c>
      <c r="E82" s="41"/>
      <c r="F82" s="43" t="str">
        <f>IF(Suivi_des_congés[[#This Row],[Nom de l’employé]]="","",NETWORKDAYS(Suivi_des_congés[[#This Row],[Date de début]],Suivi_des_congés[[#This Row],[Date de fin]],lstCongés))</f>
        <v/>
      </c>
    </row>
    <row r="83" spans="2:6" ht="30" customHeight="1" x14ac:dyDescent="0.3">
      <c r="B83" s="41"/>
      <c r="C83" s="42" t="str">
        <f ca="1">IF(Suivi_des_congés[[#This Row],[Nom de l’employé]]="","",DATE(YEAR(TODAY()),1,8))</f>
        <v/>
      </c>
      <c r="D83" s="42" t="str">
        <f ca="1">IF(Suivi_des_congés[[#This Row],[Nom de l’employé]]="","",DATE(YEAR(TODAY()),1,12))</f>
        <v/>
      </c>
      <c r="E83" s="41"/>
      <c r="F83" s="43" t="str">
        <f>IF(Suivi_des_congés[[#This Row],[Nom de l’employé]]="","",NETWORKDAYS(Suivi_des_congés[[#This Row],[Date de début]],Suivi_des_congés[[#This Row],[Date de fin]],lstCongés))</f>
        <v/>
      </c>
    </row>
    <row r="84" spans="2:6" ht="30" customHeight="1" x14ac:dyDescent="0.3">
      <c r="B84" s="41"/>
      <c r="C84" s="42" t="str">
        <f ca="1">IF(Suivi_des_congés[[#This Row],[Nom de l’employé]]="","",DATE(YEAR(TODAY()),1,8))</f>
        <v/>
      </c>
      <c r="D84" s="42" t="str">
        <f ca="1">IF(Suivi_des_congés[[#This Row],[Nom de l’employé]]="","",DATE(YEAR(TODAY()),1,12))</f>
        <v/>
      </c>
      <c r="E84" s="41"/>
      <c r="F84" s="43" t="str">
        <f>IF(Suivi_des_congés[[#This Row],[Nom de l’employé]]="","",NETWORKDAYS(Suivi_des_congés[[#This Row],[Date de début]],Suivi_des_congés[[#This Row],[Date de fin]],lstCongés))</f>
        <v/>
      </c>
    </row>
    <row r="85" spans="2:6" ht="30" customHeight="1" x14ac:dyDescent="0.3">
      <c r="B85" s="41"/>
      <c r="C85" s="42" t="str">
        <f ca="1">IF(Suivi_des_congés[[#This Row],[Nom de l’employé]]="","",DATE(YEAR(TODAY()),1,8))</f>
        <v/>
      </c>
      <c r="D85" s="42" t="str">
        <f ca="1">IF(Suivi_des_congés[[#This Row],[Nom de l’employé]]="","",DATE(YEAR(TODAY()),1,12))</f>
        <v/>
      </c>
      <c r="E85" s="41"/>
      <c r="F85" s="43" t="str">
        <f>IF(Suivi_des_congés[[#This Row],[Nom de l’employé]]="","",NETWORKDAYS(Suivi_des_congés[[#This Row],[Date de début]],Suivi_des_congés[[#This Row],[Date de fin]],lstCongés))</f>
        <v/>
      </c>
    </row>
    <row r="86" spans="2:6" ht="30" customHeight="1" x14ac:dyDescent="0.3">
      <c r="B86" s="41"/>
      <c r="C86" s="42" t="str">
        <f ca="1">IF(Suivi_des_congés[[#This Row],[Nom de l’employé]]="","",DATE(YEAR(TODAY()),1,8))</f>
        <v/>
      </c>
      <c r="D86" s="42" t="str">
        <f ca="1">IF(Suivi_des_congés[[#This Row],[Nom de l’employé]]="","",DATE(YEAR(TODAY()),1,12))</f>
        <v/>
      </c>
      <c r="E86" s="41"/>
      <c r="F86" s="43" t="str">
        <f>IF(Suivi_des_congés[[#This Row],[Nom de l’employé]]="","",NETWORKDAYS(Suivi_des_congés[[#This Row],[Date de début]],Suivi_des_congés[[#This Row],[Date de fin]],lstCongés))</f>
        <v/>
      </c>
    </row>
    <row r="87" spans="2:6" ht="30" customHeight="1" x14ac:dyDescent="0.3">
      <c r="B87" s="41"/>
      <c r="C87" s="42" t="str">
        <f ca="1">IF(Suivi_des_congés[[#This Row],[Nom de l’employé]]="","",DATE(YEAR(TODAY()),1,8))</f>
        <v/>
      </c>
      <c r="D87" s="42" t="str">
        <f ca="1">IF(Suivi_des_congés[[#This Row],[Nom de l’employé]]="","",DATE(YEAR(TODAY()),1,12))</f>
        <v/>
      </c>
      <c r="E87" s="41"/>
      <c r="F87" s="43" t="str">
        <f>IF(Suivi_des_congés[[#This Row],[Nom de l’employé]]="","",NETWORKDAYS(Suivi_des_congés[[#This Row],[Date de début]],Suivi_des_congés[[#This Row],[Date de fin]],lstCongés))</f>
        <v/>
      </c>
    </row>
    <row r="88" spans="2:6" ht="30" customHeight="1" x14ac:dyDescent="0.3">
      <c r="B88" s="41"/>
      <c r="C88" s="42" t="str">
        <f ca="1">IF(Suivi_des_congés[[#This Row],[Nom de l’employé]]="","",DATE(YEAR(TODAY()),1,8))</f>
        <v/>
      </c>
      <c r="D88" s="42" t="str">
        <f ca="1">IF(Suivi_des_congés[[#This Row],[Nom de l’employé]]="","",DATE(YEAR(TODAY()),1,12))</f>
        <v/>
      </c>
      <c r="E88" s="41"/>
      <c r="F88" s="43" t="str">
        <f>IF(Suivi_des_congés[[#This Row],[Nom de l’employé]]="","",NETWORKDAYS(Suivi_des_congés[[#This Row],[Date de début]],Suivi_des_congés[[#This Row],[Date de fin]],lstCongés))</f>
        <v/>
      </c>
    </row>
    <row r="89" spans="2:6" ht="30" customHeight="1" x14ac:dyDescent="0.3">
      <c r="B89" s="41"/>
      <c r="C89" s="42" t="str">
        <f ca="1">IF(Suivi_des_congés[[#This Row],[Nom de l’employé]]="","",DATE(YEAR(TODAY()),1,8))</f>
        <v/>
      </c>
      <c r="D89" s="42" t="str">
        <f ca="1">IF(Suivi_des_congés[[#This Row],[Nom de l’employé]]="","",DATE(YEAR(TODAY()),1,12))</f>
        <v/>
      </c>
      <c r="E89" s="41"/>
      <c r="F89" s="43" t="str">
        <f>IF(Suivi_des_congés[[#This Row],[Nom de l’employé]]="","",NETWORKDAYS(Suivi_des_congés[[#This Row],[Date de début]],Suivi_des_congés[[#This Row],[Date de fin]],lstCongés))</f>
        <v/>
      </c>
    </row>
    <row r="90" spans="2:6" ht="30" customHeight="1" x14ac:dyDescent="0.3">
      <c r="B90" s="41"/>
      <c r="C90" s="42" t="str">
        <f ca="1">IF(Suivi_des_congés[[#This Row],[Nom de l’employé]]="","",DATE(YEAR(TODAY()),1,8))</f>
        <v/>
      </c>
      <c r="D90" s="42" t="str">
        <f ca="1">IF(Suivi_des_congés[[#This Row],[Nom de l’employé]]="","",DATE(YEAR(TODAY()),1,12))</f>
        <v/>
      </c>
      <c r="E90" s="41"/>
      <c r="F90" s="43" t="str">
        <f>IF(Suivi_des_congés[[#This Row],[Nom de l’employé]]="","",NETWORKDAYS(Suivi_des_congés[[#This Row],[Date de début]],Suivi_des_congés[[#This Row],[Date de fin]],lstCongés))</f>
        <v/>
      </c>
    </row>
    <row r="91" spans="2:6" ht="30" customHeight="1" x14ac:dyDescent="0.3">
      <c r="B91" s="41"/>
      <c r="C91" s="42" t="str">
        <f ca="1">IF(Suivi_des_congés[[#This Row],[Nom de l’employé]]="","",DATE(YEAR(TODAY()),1,8))</f>
        <v/>
      </c>
      <c r="D91" s="42" t="str">
        <f ca="1">IF(Suivi_des_congés[[#This Row],[Nom de l’employé]]="","",DATE(YEAR(TODAY()),1,12))</f>
        <v/>
      </c>
      <c r="E91" s="41"/>
      <c r="F91" s="43" t="str">
        <f>IF(Suivi_des_congés[[#This Row],[Nom de l’employé]]="","",NETWORKDAYS(Suivi_des_congés[[#This Row],[Date de début]],Suivi_des_congés[[#This Row],[Date de fin]],lstCongés))</f>
        <v/>
      </c>
    </row>
    <row r="92" spans="2:6" ht="30" customHeight="1" x14ac:dyDescent="0.3">
      <c r="B92" s="41"/>
      <c r="C92" s="42" t="str">
        <f ca="1">IF(Suivi_des_congés[[#This Row],[Nom de l’employé]]="","",DATE(YEAR(TODAY()),1,8))</f>
        <v/>
      </c>
      <c r="D92" s="42" t="str">
        <f ca="1">IF(Suivi_des_congés[[#This Row],[Nom de l’employé]]="","",DATE(YEAR(TODAY()),1,12))</f>
        <v/>
      </c>
      <c r="E92" s="41"/>
      <c r="F92" s="43" t="str">
        <f>IF(Suivi_des_congés[[#This Row],[Nom de l’employé]]="","",NETWORKDAYS(Suivi_des_congés[[#This Row],[Date de début]],Suivi_des_congés[[#This Row],[Date de fin]],lstCongés))</f>
        <v/>
      </c>
    </row>
    <row r="93" spans="2:6" ht="30" customHeight="1" x14ac:dyDescent="0.3">
      <c r="B93" s="41"/>
      <c r="C93" s="42" t="str">
        <f ca="1">IF(Suivi_des_congés[[#This Row],[Nom de l’employé]]="","",DATE(YEAR(TODAY()),1,8))</f>
        <v/>
      </c>
      <c r="D93" s="42" t="str">
        <f ca="1">IF(Suivi_des_congés[[#This Row],[Nom de l’employé]]="","",DATE(YEAR(TODAY()),1,12))</f>
        <v/>
      </c>
      <c r="E93" s="41"/>
      <c r="F93" s="43" t="str">
        <f>IF(Suivi_des_congés[[#This Row],[Nom de l’employé]]="","",NETWORKDAYS(Suivi_des_congés[[#This Row],[Date de début]],Suivi_des_congés[[#This Row],[Date de fin]],lstCongés))</f>
        <v/>
      </c>
    </row>
    <row r="94" spans="2:6" ht="30" customHeight="1" x14ac:dyDescent="0.3">
      <c r="B94" s="41"/>
      <c r="C94" s="42" t="str">
        <f ca="1">IF(Suivi_des_congés[[#This Row],[Nom de l’employé]]="","",DATE(YEAR(TODAY()),1,8))</f>
        <v/>
      </c>
      <c r="D94" s="42" t="str">
        <f ca="1">IF(Suivi_des_congés[[#This Row],[Nom de l’employé]]="","",DATE(YEAR(TODAY()),1,12))</f>
        <v/>
      </c>
      <c r="E94" s="41"/>
      <c r="F94" s="43" t="str">
        <f>IF(Suivi_des_congés[[#This Row],[Nom de l’employé]]="","",NETWORKDAYS(Suivi_des_congés[[#This Row],[Date de début]],Suivi_des_congés[[#This Row],[Date de fin]],lstCongés))</f>
        <v/>
      </c>
    </row>
    <row r="95" spans="2:6" ht="30" customHeight="1" x14ac:dyDescent="0.3">
      <c r="B95" s="41"/>
      <c r="C95" s="42" t="str">
        <f ca="1">IF(Suivi_des_congés[[#This Row],[Nom de l’employé]]="","",DATE(YEAR(TODAY()),1,8))</f>
        <v/>
      </c>
      <c r="D95" s="42" t="str">
        <f ca="1">IF(Suivi_des_congés[[#This Row],[Nom de l’employé]]="","",DATE(YEAR(TODAY()),1,12))</f>
        <v/>
      </c>
      <c r="E95" s="41"/>
      <c r="F95" s="43" t="str">
        <f>IF(Suivi_des_congés[[#This Row],[Nom de l’employé]]="","",NETWORKDAYS(Suivi_des_congés[[#This Row],[Date de début]],Suivi_des_congés[[#This Row],[Date de fin]],lstCongés))</f>
        <v/>
      </c>
    </row>
    <row r="96" spans="2:6" ht="30" customHeight="1" x14ac:dyDescent="0.3">
      <c r="B96" s="41"/>
      <c r="C96" s="42" t="str">
        <f ca="1">IF(Suivi_des_congés[[#This Row],[Nom de l’employé]]="","",DATE(YEAR(TODAY()),1,8))</f>
        <v/>
      </c>
      <c r="D96" s="42" t="str">
        <f ca="1">IF(Suivi_des_congés[[#This Row],[Nom de l’employé]]="","",DATE(YEAR(TODAY()),1,12))</f>
        <v/>
      </c>
      <c r="E96" s="41"/>
      <c r="F96" s="43" t="str">
        <f>IF(Suivi_des_congés[[#This Row],[Nom de l’employé]]="","",NETWORKDAYS(Suivi_des_congés[[#This Row],[Date de début]],Suivi_des_congés[[#This Row],[Date de fin]],lstCongés))</f>
        <v/>
      </c>
    </row>
    <row r="97" spans="2:6" ht="30" customHeight="1" x14ac:dyDescent="0.3">
      <c r="B97" s="41"/>
      <c r="C97" s="42" t="str">
        <f ca="1">IF(Suivi_des_congés[[#This Row],[Nom de l’employé]]="","",DATE(YEAR(TODAY()),1,8))</f>
        <v/>
      </c>
      <c r="D97" s="42" t="str">
        <f ca="1">IF(Suivi_des_congés[[#This Row],[Nom de l’employé]]="","",DATE(YEAR(TODAY()),1,12))</f>
        <v/>
      </c>
      <c r="E97" s="41"/>
      <c r="F97" s="43" t="str">
        <f>IF(Suivi_des_congés[[#This Row],[Nom de l’employé]]="","",NETWORKDAYS(Suivi_des_congés[[#This Row],[Date de début]],Suivi_des_congés[[#This Row],[Date de fin]],lstCongés))</f>
        <v/>
      </c>
    </row>
    <row r="98" spans="2:6" ht="30" customHeight="1" x14ac:dyDescent="0.3">
      <c r="B98" s="41"/>
      <c r="C98" s="42" t="str">
        <f ca="1">IF(Suivi_des_congés[[#This Row],[Nom de l’employé]]="","",DATE(YEAR(TODAY()),1,8))</f>
        <v/>
      </c>
      <c r="D98" s="42" t="str">
        <f ca="1">IF(Suivi_des_congés[[#This Row],[Nom de l’employé]]="","",DATE(YEAR(TODAY()),1,12))</f>
        <v/>
      </c>
      <c r="E98" s="41"/>
      <c r="F98" s="43" t="str">
        <f>IF(Suivi_des_congés[[#This Row],[Nom de l’employé]]="","",NETWORKDAYS(Suivi_des_congés[[#This Row],[Date de début]],Suivi_des_congés[[#This Row],[Date de fin]],lstCongés))</f>
        <v/>
      </c>
    </row>
    <row r="99" spans="2:6" ht="30" customHeight="1" x14ac:dyDescent="0.3">
      <c r="B99" s="41"/>
      <c r="C99" s="42" t="str">
        <f ca="1">IF(Suivi_des_congés[[#This Row],[Nom de l’employé]]="","",DATE(YEAR(TODAY()),1,8))</f>
        <v/>
      </c>
      <c r="D99" s="42" t="str">
        <f ca="1">IF(Suivi_des_congés[[#This Row],[Nom de l’employé]]="","",DATE(YEAR(TODAY()),1,12))</f>
        <v/>
      </c>
      <c r="E99" s="41"/>
      <c r="F99" s="43" t="str">
        <f>IF(Suivi_des_congés[[#This Row],[Nom de l’employé]]="","",NETWORKDAYS(Suivi_des_congés[[#This Row],[Date de début]],Suivi_des_congés[[#This Row],[Date de fin]],lstCongés))</f>
        <v/>
      </c>
    </row>
    <row r="100" spans="2:6" ht="30" customHeight="1" x14ac:dyDescent="0.3">
      <c r="B100" s="41"/>
      <c r="C100" s="42" t="str">
        <f ca="1">IF(Suivi_des_congés[[#This Row],[Nom de l’employé]]="","",DATE(YEAR(TODAY()),1,8))</f>
        <v/>
      </c>
      <c r="D100" s="42" t="str">
        <f ca="1">IF(Suivi_des_congés[[#This Row],[Nom de l’employé]]="","",DATE(YEAR(TODAY()),1,12))</f>
        <v/>
      </c>
      <c r="E100" s="41"/>
      <c r="F100" s="43" t="str">
        <f>IF(Suivi_des_congés[[#This Row],[Nom de l’employé]]="","",NETWORKDAYS(Suivi_des_congés[[#This Row],[Date de début]],Suivi_des_congés[[#This Row],[Date de fin]],lstCongés))</f>
        <v/>
      </c>
    </row>
    <row r="101" spans="2:6" ht="30" customHeight="1" x14ac:dyDescent="0.3">
      <c r="B101" s="41"/>
      <c r="C101" s="42" t="str">
        <f ca="1">IF(Suivi_des_congés[[#This Row],[Nom de l’employé]]="","",DATE(YEAR(TODAY()),1,8))</f>
        <v/>
      </c>
      <c r="D101" s="42" t="str">
        <f ca="1">IF(Suivi_des_congés[[#This Row],[Nom de l’employé]]="","",DATE(YEAR(TODAY()),1,12))</f>
        <v/>
      </c>
      <c r="E101" s="41"/>
      <c r="F101" s="43" t="str">
        <f>IF(Suivi_des_congés[[#This Row],[Nom de l’employé]]="","",NETWORKDAYS(Suivi_des_congés[[#This Row],[Date de début]],Suivi_des_congés[[#This Row],[Date de fin]],lstCongés))</f>
        <v/>
      </c>
    </row>
    <row r="102" spans="2:6" ht="30" customHeight="1" x14ac:dyDescent="0.3">
      <c r="B102" s="41"/>
      <c r="C102" s="42" t="str">
        <f ca="1">IF(Suivi_des_congés[[#This Row],[Nom de l’employé]]="","",DATE(YEAR(TODAY()),1,8))</f>
        <v/>
      </c>
      <c r="D102" s="42" t="str">
        <f ca="1">IF(Suivi_des_congés[[#This Row],[Nom de l’employé]]="","",DATE(YEAR(TODAY()),1,12))</f>
        <v/>
      </c>
      <c r="E102" s="41"/>
      <c r="F102" s="43" t="str">
        <f>IF(Suivi_des_congés[[#This Row],[Nom de l’employé]]="","",NETWORKDAYS(Suivi_des_congés[[#This Row],[Date de début]],Suivi_des_congés[[#This Row],[Date de fin]],lstCongés))</f>
        <v/>
      </c>
    </row>
    <row r="103" spans="2:6" ht="30" customHeight="1" x14ac:dyDescent="0.3">
      <c r="B103" s="41"/>
      <c r="C103" s="42" t="str">
        <f ca="1">IF(Suivi_des_congés[[#This Row],[Nom de l’employé]]="","",DATE(YEAR(TODAY()),1,8))</f>
        <v/>
      </c>
      <c r="D103" s="42" t="str">
        <f ca="1">IF(Suivi_des_congés[[#This Row],[Nom de l’employé]]="","",DATE(YEAR(TODAY()),1,12))</f>
        <v/>
      </c>
      <c r="E103" s="41"/>
      <c r="F103" s="43" t="str">
        <f>IF(Suivi_des_congés[[#This Row],[Nom de l’employé]]="","",NETWORKDAYS(Suivi_des_congés[[#This Row],[Date de début]],Suivi_des_congés[[#This Row],[Date de fin]],lstCongés))</f>
        <v/>
      </c>
    </row>
    <row r="104" spans="2:6" ht="30" customHeight="1" x14ac:dyDescent="0.3">
      <c r="B104" s="41"/>
      <c r="C104" s="42" t="str">
        <f ca="1">IF(Suivi_des_congés[[#This Row],[Nom de l’employé]]="","",DATE(YEAR(TODAY()),1,8))</f>
        <v/>
      </c>
      <c r="D104" s="42" t="str">
        <f ca="1">IF(Suivi_des_congés[[#This Row],[Nom de l’employé]]="","",DATE(YEAR(TODAY()),1,12))</f>
        <v/>
      </c>
      <c r="E104" s="41"/>
      <c r="F104" s="43" t="str">
        <f>IF(Suivi_des_congés[[#This Row],[Nom de l’employé]]="","",NETWORKDAYS(Suivi_des_congés[[#This Row],[Date de début]],Suivi_des_congés[[#This Row],[Date de fin]],lstCongés))</f>
        <v/>
      </c>
    </row>
    <row r="105" spans="2:6" ht="30" customHeight="1" x14ac:dyDescent="0.3">
      <c r="B105" s="41"/>
      <c r="C105" s="42" t="str">
        <f ca="1">IF(Suivi_des_congés[[#This Row],[Nom de l’employé]]="","",DATE(YEAR(TODAY()),1,8))</f>
        <v/>
      </c>
      <c r="D105" s="42" t="str">
        <f ca="1">IF(Suivi_des_congés[[#This Row],[Nom de l’employé]]="","",DATE(YEAR(TODAY()),1,12))</f>
        <v/>
      </c>
      <c r="E105" s="41"/>
      <c r="F105" s="43" t="str">
        <f>IF(Suivi_des_congés[[#This Row],[Nom de l’employé]]="","",NETWORKDAYS(Suivi_des_congés[[#This Row],[Date de début]],Suivi_des_congés[[#This Row],[Date de fin]],lstCongés))</f>
        <v/>
      </c>
    </row>
    <row r="106" spans="2:6" ht="30" customHeight="1" x14ac:dyDescent="0.3">
      <c r="B106" s="41"/>
      <c r="C106" s="42" t="str">
        <f ca="1">IF(Suivi_des_congés[[#This Row],[Nom de l’employé]]="","",DATE(YEAR(TODAY()),1,8))</f>
        <v/>
      </c>
      <c r="D106" s="42" t="str">
        <f ca="1">IF(Suivi_des_congés[[#This Row],[Nom de l’employé]]="","",DATE(YEAR(TODAY()),1,12))</f>
        <v/>
      </c>
      <c r="E106" s="41"/>
      <c r="F106" s="43" t="str">
        <f>IF(Suivi_des_congés[[#This Row],[Nom de l’employé]]="","",NETWORKDAYS(Suivi_des_congés[[#This Row],[Date de début]],Suivi_des_congés[[#This Row],[Date de fin]],lstCongés))</f>
        <v/>
      </c>
    </row>
    <row r="107" spans="2:6" ht="30" customHeight="1" x14ac:dyDescent="0.3">
      <c r="B107" s="41"/>
      <c r="C107" s="42" t="str">
        <f ca="1">IF(Suivi_des_congés[[#This Row],[Nom de l’employé]]="","",DATE(YEAR(TODAY()),1,8))</f>
        <v/>
      </c>
      <c r="D107" s="42" t="str">
        <f ca="1">IF(Suivi_des_congés[[#This Row],[Nom de l’employé]]="","",DATE(YEAR(TODAY()),1,12))</f>
        <v/>
      </c>
      <c r="E107" s="41"/>
      <c r="F107" s="43" t="str">
        <f>IF(Suivi_des_congés[[#This Row],[Nom de l’employé]]="","",NETWORKDAYS(Suivi_des_congés[[#This Row],[Date de début]],Suivi_des_congés[[#This Row],[Date de fin]],lstCongés))</f>
        <v/>
      </c>
    </row>
    <row r="108" spans="2:6" ht="30" customHeight="1" x14ac:dyDescent="0.3">
      <c r="B108" s="41"/>
      <c r="C108" s="42" t="str">
        <f ca="1">IF(Suivi_des_congés[[#This Row],[Nom de l’employé]]="","",DATE(YEAR(TODAY()),1,8))</f>
        <v/>
      </c>
      <c r="D108" s="42" t="str">
        <f ca="1">IF(Suivi_des_congés[[#This Row],[Nom de l’employé]]="","",DATE(YEAR(TODAY()),1,12))</f>
        <v/>
      </c>
      <c r="E108" s="41"/>
      <c r="F108" s="43" t="str">
        <f>IF(Suivi_des_congés[[#This Row],[Nom de l’employé]]="","",NETWORKDAYS(Suivi_des_congés[[#This Row],[Date de début]],Suivi_des_congés[[#This Row],[Date de fin]],lstCongés))</f>
        <v/>
      </c>
    </row>
    <row r="109" spans="2:6" ht="30" customHeight="1" x14ac:dyDescent="0.3">
      <c r="B109" s="41"/>
      <c r="C109" s="42" t="str">
        <f ca="1">IF(Suivi_des_congés[[#This Row],[Nom de l’employé]]="","",DATE(YEAR(TODAY()),1,8))</f>
        <v/>
      </c>
      <c r="D109" s="42" t="str">
        <f ca="1">IF(Suivi_des_congés[[#This Row],[Nom de l’employé]]="","",DATE(YEAR(TODAY()),1,12))</f>
        <v/>
      </c>
      <c r="E109" s="41"/>
      <c r="F109" s="43" t="str">
        <f>IF(Suivi_des_congés[[#This Row],[Nom de l’employé]]="","",NETWORKDAYS(Suivi_des_congés[[#This Row],[Date de début]],Suivi_des_congés[[#This Row],[Date de fin]],lstCongés))</f>
        <v/>
      </c>
    </row>
    <row r="110" spans="2:6" ht="30" customHeight="1" x14ac:dyDescent="0.3">
      <c r="B110" s="41"/>
      <c r="C110" s="42" t="str">
        <f ca="1">IF(Suivi_des_congés[[#This Row],[Nom de l’employé]]="","",DATE(YEAR(TODAY()),1,8))</f>
        <v/>
      </c>
      <c r="D110" s="42" t="str">
        <f ca="1">IF(Suivi_des_congés[[#This Row],[Nom de l’employé]]="","",DATE(YEAR(TODAY()),1,12))</f>
        <v/>
      </c>
      <c r="E110" s="41"/>
      <c r="F110" s="43" t="str">
        <f>IF(Suivi_des_congés[[#This Row],[Nom de l’employé]]="","",NETWORKDAYS(Suivi_des_congés[[#This Row],[Date de début]],Suivi_des_congés[[#This Row],[Date de fin]],lstCongés))</f>
        <v/>
      </c>
    </row>
    <row r="111" spans="2:6" ht="30" customHeight="1" x14ac:dyDescent="0.3">
      <c r="B111" s="41"/>
      <c r="C111" s="42" t="str">
        <f ca="1">IF(Suivi_des_congés[[#This Row],[Nom de l’employé]]="","",DATE(YEAR(TODAY()),1,8))</f>
        <v/>
      </c>
      <c r="D111" s="42" t="str">
        <f ca="1">IF(Suivi_des_congés[[#This Row],[Nom de l’employé]]="","",DATE(YEAR(TODAY()),1,12))</f>
        <v/>
      </c>
      <c r="E111" s="41"/>
      <c r="F111" s="43" t="str">
        <f>IF(Suivi_des_congés[[#This Row],[Nom de l’employé]]="","",NETWORKDAYS(Suivi_des_congés[[#This Row],[Date de début]],Suivi_des_congés[[#This Row],[Date de fin]],lstCongés))</f>
        <v/>
      </c>
    </row>
    <row r="112" spans="2:6" ht="30" customHeight="1" x14ac:dyDescent="0.3">
      <c r="B112" s="41"/>
      <c r="C112" s="42" t="str">
        <f ca="1">IF(Suivi_des_congés[[#This Row],[Nom de l’employé]]="","",DATE(YEAR(TODAY()),1,8))</f>
        <v/>
      </c>
      <c r="D112" s="42" t="str">
        <f ca="1">IF(Suivi_des_congés[[#This Row],[Nom de l’employé]]="","",DATE(YEAR(TODAY()),1,12))</f>
        <v/>
      </c>
      <c r="E112" s="41"/>
      <c r="F112" s="43" t="str">
        <f>IF(Suivi_des_congés[[#This Row],[Nom de l’employé]]="","",NETWORKDAYS(Suivi_des_congés[[#This Row],[Date de début]],Suivi_des_congés[[#This Row],[Date de fin]],lstCongés))</f>
        <v/>
      </c>
    </row>
    <row r="113" spans="2:6" ht="30" customHeight="1" x14ac:dyDescent="0.3">
      <c r="B113" s="41"/>
      <c r="C113" s="42" t="str">
        <f ca="1">IF(Suivi_des_congés[[#This Row],[Nom de l’employé]]="","",DATE(YEAR(TODAY()),1,8))</f>
        <v/>
      </c>
      <c r="D113" s="42" t="str">
        <f ca="1">IF(Suivi_des_congés[[#This Row],[Nom de l’employé]]="","",DATE(YEAR(TODAY()),1,12))</f>
        <v/>
      </c>
      <c r="E113" s="41"/>
      <c r="F113" s="43" t="str">
        <f>IF(Suivi_des_congés[[#This Row],[Nom de l’employé]]="","",NETWORKDAYS(Suivi_des_congés[[#This Row],[Date de début]],Suivi_des_congés[[#This Row],[Date de fin]],lstCongés))</f>
        <v/>
      </c>
    </row>
    <row r="114" spans="2:6" ht="30" customHeight="1" x14ac:dyDescent="0.3">
      <c r="B114" s="41"/>
      <c r="C114" s="42" t="str">
        <f ca="1">IF(Suivi_des_congés[[#This Row],[Nom de l’employé]]="","",DATE(YEAR(TODAY()),1,8))</f>
        <v/>
      </c>
      <c r="D114" s="42" t="str">
        <f ca="1">IF(Suivi_des_congés[[#This Row],[Nom de l’employé]]="","",DATE(YEAR(TODAY()),1,12))</f>
        <v/>
      </c>
      <c r="E114" s="41"/>
      <c r="F114" s="43" t="str">
        <f>IF(Suivi_des_congés[[#This Row],[Nom de l’employé]]="","",NETWORKDAYS(Suivi_des_congés[[#This Row],[Date de début]],Suivi_des_congés[[#This Row],[Date de fin]],lstCongés))</f>
        <v/>
      </c>
    </row>
    <row r="115" spans="2:6" ht="30" customHeight="1" x14ac:dyDescent="0.3">
      <c r="B115" s="41"/>
      <c r="C115" s="42" t="str">
        <f ca="1">IF(Suivi_des_congés[[#This Row],[Nom de l’employé]]="","",DATE(YEAR(TODAY()),1,8))</f>
        <v/>
      </c>
      <c r="D115" s="42" t="str">
        <f ca="1">IF(Suivi_des_congés[[#This Row],[Nom de l’employé]]="","",DATE(YEAR(TODAY()),1,12))</f>
        <v/>
      </c>
      <c r="E115" s="41"/>
      <c r="F115" s="43" t="str">
        <f>IF(Suivi_des_congés[[#This Row],[Nom de l’employé]]="","",NETWORKDAYS(Suivi_des_congés[[#This Row],[Date de début]],Suivi_des_congés[[#This Row],[Date de fin]],lstCongés))</f>
        <v/>
      </c>
    </row>
    <row r="116" spans="2:6" ht="30" customHeight="1" x14ac:dyDescent="0.3">
      <c r="B116" s="41"/>
      <c r="C116" s="42" t="str">
        <f ca="1">IF(Suivi_des_congés[[#This Row],[Nom de l’employé]]="","",DATE(YEAR(TODAY()),1,8))</f>
        <v/>
      </c>
      <c r="D116" s="42" t="str">
        <f ca="1">IF(Suivi_des_congés[[#This Row],[Nom de l’employé]]="","",DATE(YEAR(TODAY()),1,12))</f>
        <v/>
      </c>
      <c r="E116" s="41"/>
      <c r="F116" s="43" t="str">
        <f>IF(Suivi_des_congés[[#This Row],[Nom de l’employé]]="","",NETWORKDAYS(Suivi_des_congés[[#This Row],[Date de début]],Suivi_des_congés[[#This Row],[Date de fin]],lstCongés))</f>
        <v/>
      </c>
    </row>
    <row r="117" spans="2:6" ht="30" customHeight="1" x14ac:dyDescent="0.3">
      <c r="B117" s="41"/>
      <c r="C117" s="42" t="str">
        <f ca="1">IF(Suivi_des_congés[[#This Row],[Nom de l’employé]]="","",DATE(YEAR(TODAY()),1,8))</f>
        <v/>
      </c>
      <c r="D117" s="42" t="str">
        <f ca="1">IF(Suivi_des_congés[[#This Row],[Nom de l’employé]]="","",DATE(YEAR(TODAY()),1,12))</f>
        <v/>
      </c>
      <c r="E117" s="41"/>
      <c r="F117" s="43" t="str">
        <f>IF(Suivi_des_congés[[#This Row],[Nom de l’employé]]="","",NETWORKDAYS(Suivi_des_congés[[#This Row],[Date de début]],Suivi_des_congés[[#This Row],[Date de fin]],lstCongés))</f>
        <v/>
      </c>
    </row>
    <row r="118" spans="2:6" ht="30" customHeight="1" x14ac:dyDescent="0.3">
      <c r="B118" s="41"/>
      <c r="C118" s="42" t="str">
        <f ca="1">IF(Suivi_des_congés[[#This Row],[Nom de l’employé]]="","",DATE(YEAR(TODAY()),1,8))</f>
        <v/>
      </c>
      <c r="D118" s="42" t="str">
        <f ca="1">IF(Suivi_des_congés[[#This Row],[Nom de l’employé]]="","",DATE(YEAR(TODAY()),1,12))</f>
        <v/>
      </c>
      <c r="E118" s="41"/>
      <c r="F118" s="43" t="str">
        <f>IF(Suivi_des_congés[[#This Row],[Nom de l’employé]]="","",NETWORKDAYS(Suivi_des_congés[[#This Row],[Date de début]],Suivi_des_congés[[#This Row],[Date de fin]],lstCongés))</f>
        <v/>
      </c>
    </row>
    <row r="119" spans="2:6" ht="30" customHeight="1" x14ac:dyDescent="0.3">
      <c r="B119" s="41"/>
      <c r="C119" s="42" t="str">
        <f ca="1">IF(Suivi_des_congés[[#This Row],[Nom de l’employé]]="","",DATE(YEAR(TODAY()),1,8))</f>
        <v/>
      </c>
      <c r="D119" s="42" t="str">
        <f ca="1">IF(Suivi_des_congés[[#This Row],[Nom de l’employé]]="","",DATE(YEAR(TODAY()),1,12))</f>
        <v/>
      </c>
      <c r="E119" s="41"/>
      <c r="F119" s="43" t="str">
        <f>IF(Suivi_des_congés[[#This Row],[Nom de l’employé]]="","",NETWORKDAYS(Suivi_des_congés[[#This Row],[Date de début]],Suivi_des_congés[[#This Row],[Date de fin]],lstCongés))</f>
        <v/>
      </c>
    </row>
    <row r="120" spans="2:6" ht="30" customHeight="1" x14ac:dyDescent="0.3">
      <c r="B120" s="41"/>
      <c r="C120" s="42" t="str">
        <f ca="1">IF(Suivi_des_congés[[#This Row],[Nom de l’employé]]="","",DATE(YEAR(TODAY()),1,8))</f>
        <v/>
      </c>
      <c r="D120" s="42" t="str">
        <f ca="1">IF(Suivi_des_congés[[#This Row],[Nom de l’employé]]="","",DATE(YEAR(TODAY()),1,12))</f>
        <v/>
      </c>
      <c r="E120" s="41"/>
      <c r="F120" s="43" t="str">
        <f>IF(Suivi_des_congés[[#This Row],[Nom de l’employé]]="","",NETWORKDAYS(Suivi_des_congés[[#This Row],[Date de début]],Suivi_des_congés[[#This Row],[Date de fin]],lstCongés))</f>
        <v/>
      </c>
    </row>
    <row r="121" spans="2:6" ht="30" customHeight="1" x14ac:dyDescent="0.3">
      <c r="B121" s="41"/>
      <c r="C121" s="42" t="str">
        <f ca="1">IF(Suivi_des_congés[[#This Row],[Nom de l’employé]]="","",DATE(YEAR(TODAY()),1,8))</f>
        <v/>
      </c>
      <c r="D121" s="42" t="str">
        <f ca="1">IF(Suivi_des_congés[[#This Row],[Nom de l’employé]]="","",DATE(YEAR(TODAY()),1,12))</f>
        <v/>
      </c>
      <c r="E121" s="41"/>
      <c r="F121" s="43" t="str">
        <f>IF(Suivi_des_congés[[#This Row],[Nom de l’employé]]="","",NETWORKDAYS(Suivi_des_congés[[#This Row],[Date de début]],Suivi_des_congés[[#This Row],[Date de fin]],lstCongés))</f>
        <v/>
      </c>
    </row>
    <row r="122" spans="2:6" ht="30" customHeight="1" x14ac:dyDescent="0.3">
      <c r="B122" s="41"/>
      <c r="C122" s="42" t="str">
        <f ca="1">IF(Suivi_des_congés[[#This Row],[Nom de l’employé]]="","",DATE(YEAR(TODAY()),1,8))</f>
        <v/>
      </c>
      <c r="D122" s="42" t="str">
        <f ca="1">IF(Suivi_des_congés[[#This Row],[Nom de l’employé]]="","",DATE(YEAR(TODAY()),1,12))</f>
        <v/>
      </c>
      <c r="E122" s="41"/>
      <c r="F122" s="43" t="str">
        <f>IF(Suivi_des_congés[[#This Row],[Nom de l’employé]]="","",NETWORKDAYS(Suivi_des_congés[[#This Row],[Date de début]],Suivi_des_congés[[#This Row],[Date de fin]],lstCongés))</f>
        <v/>
      </c>
    </row>
    <row r="123" spans="2:6" ht="30" customHeight="1" x14ac:dyDescent="0.3">
      <c r="B123" s="41"/>
      <c r="C123" s="42" t="str">
        <f ca="1">IF(Suivi_des_congés[[#This Row],[Nom de l’employé]]="","",DATE(YEAR(TODAY()),1,8))</f>
        <v/>
      </c>
      <c r="D123" s="42" t="str">
        <f ca="1">IF(Suivi_des_congés[[#This Row],[Nom de l’employé]]="","",DATE(YEAR(TODAY()),1,12))</f>
        <v/>
      </c>
      <c r="E123" s="41"/>
      <c r="F123" s="43" t="str">
        <f>IF(Suivi_des_congés[[#This Row],[Nom de l’employé]]="","",NETWORKDAYS(Suivi_des_congés[[#This Row],[Date de début]],Suivi_des_congés[[#This Row],[Date de fin]],lstCongés))</f>
        <v/>
      </c>
    </row>
    <row r="124" spans="2:6" ht="30" customHeight="1" x14ac:dyDescent="0.3">
      <c r="B124" s="41"/>
      <c r="C124" s="42" t="str">
        <f ca="1">IF(Suivi_des_congés[[#This Row],[Nom de l’employé]]="","",DATE(YEAR(TODAY()),1,8))</f>
        <v/>
      </c>
      <c r="D124" s="42" t="str">
        <f ca="1">IF(Suivi_des_congés[[#This Row],[Nom de l’employé]]="","",DATE(YEAR(TODAY()),1,12))</f>
        <v/>
      </c>
      <c r="E124" s="41"/>
      <c r="F124" s="43" t="str">
        <f>IF(Suivi_des_congés[[#This Row],[Nom de l’employé]]="","",NETWORKDAYS(Suivi_des_congés[[#This Row],[Date de début]],Suivi_des_congés[[#This Row],[Date de fin]],lstCongés))</f>
        <v/>
      </c>
    </row>
    <row r="125" spans="2:6" ht="30" customHeight="1" x14ac:dyDescent="0.3">
      <c r="B125" s="41"/>
      <c r="C125" s="42" t="str">
        <f ca="1">IF(Suivi_des_congés[[#This Row],[Nom de l’employé]]="","",DATE(YEAR(TODAY()),1,8))</f>
        <v/>
      </c>
      <c r="D125" s="42" t="str">
        <f ca="1">IF(Suivi_des_congés[[#This Row],[Nom de l’employé]]="","",DATE(YEAR(TODAY()),1,12))</f>
        <v/>
      </c>
      <c r="E125" s="41"/>
      <c r="F125" s="43" t="str">
        <f>IF(Suivi_des_congés[[#This Row],[Nom de l’employé]]="","",NETWORKDAYS(Suivi_des_congés[[#This Row],[Date de début]],Suivi_des_congés[[#This Row],[Date de fin]],lstCongés))</f>
        <v/>
      </c>
    </row>
    <row r="126" spans="2:6" ht="30" customHeight="1" x14ac:dyDescent="0.3">
      <c r="B126" s="41"/>
      <c r="C126" s="42" t="str">
        <f ca="1">IF(Suivi_des_congés[[#This Row],[Nom de l’employé]]="","",DATE(YEAR(TODAY()),1,8))</f>
        <v/>
      </c>
      <c r="D126" s="42" t="str">
        <f ca="1">IF(Suivi_des_congés[[#This Row],[Nom de l’employé]]="","",DATE(YEAR(TODAY()),1,12))</f>
        <v/>
      </c>
      <c r="E126" s="41"/>
      <c r="F126" s="43" t="str">
        <f>IF(Suivi_des_congés[[#This Row],[Nom de l’employé]]="","",NETWORKDAYS(Suivi_des_congés[[#This Row],[Date de début]],Suivi_des_congés[[#This Row],[Date de fin]],lstCongés))</f>
        <v/>
      </c>
    </row>
    <row r="127" spans="2:6" ht="30" customHeight="1" x14ac:dyDescent="0.3">
      <c r="B127" s="41"/>
      <c r="C127" s="42" t="str">
        <f ca="1">IF(Suivi_des_congés[[#This Row],[Nom de l’employé]]="","",DATE(YEAR(TODAY()),1,8))</f>
        <v/>
      </c>
      <c r="D127" s="42" t="str">
        <f ca="1">IF(Suivi_des_congés[[#This Row],[Nom de l’employé]]="","",DATE(YEAR(TODAY()),1,12))</f>
        <v/>
      </c>
      <c r="E127" s="41"/>
      <c r="F127" s="43" t="str">
        <f>IF(Suivi_des_congés[[#This Row],[Nom de l’employé]]="","",NETWORKDAYS(Suivi_des_congés[[#This Row],[Date de début]],Suivi_des_congés[[#This Row],[Date de fin]],lstCongés))</f>
        <v/>
      </c>
    </row>
    <row r="128" spans="2:6" ht="30" customHeight="1" x14ac:dyDescent="0.3">
      <c r="B128" s="41"/>
      <c r="C128" s="42" t="str">
        <f ca="1">IF(Suivi_des_congés[[#This Row],[Nom de l’employé]]="","",DATE(YEAR(TODAY()),1,8))</f>
        <v/>
      </c>
      <c r="D128" s="42" t="str">
        <f ca="1">IF(Suivi_des_congés[[#This Row],[Nom de l’employé]]="","",DATE(YEAR(TODAY()),1,12))</f>
        <v/>
      </c>
      <c r="E128" s="41"/>
      <c r="F128" s="43" t="str">
        <f>IF(Suivi_des_congés[[#This Row],[Nom de l’employé]]="","",NETWORKDAYS(Suivi_des_congés[[#This Row],[Date de début]],Suivi_des_congés[[#This Row],[Date de fin]],lstCongés))</f>
        <v/>
      </c>
    </row>
    <row r="129" spans="2:6" ht="30" customHeight="1" x14ac:dyDescent="0.3">
      <c r="B129" s="41"/>
      <c r="C129" s="42" t="str">
        <f ca="1">IF(Suivi_des_congés[[#This Row],[Nom de l’employé]]="","",DATE(YEAR(TODAY()),1,8))</f>
        <v/>
      </c>
      <c r="D129" s="42" t="str">
        <f ca="1">IF(Suivi_des_congés[[#This Row],[Nom de l’employé]]="","",DATE(YEAR(TODAY()),1,12))</f>
        <v/>
      </c>
      <c r="E129" s="41"/>
      <c r="F129" s="43" t="str">
        <f>IF(Suivi_des_congés[[#This Row],[Nom de l’employé]]="","",NETWORKDAYS(Suivi_des_congés[[#This Row],[Date de début]],Suivi_des_congés[[#This Row],[Date de fin]],lstCongés))</f>
        <v/>
      </c>
    </row>
    <row r="130" spans="2:6" ht="30" customHeight="1" x14ac:dyDescent="0.3">
      <c r="B130" s="41"/>
      <c r="C130" s="42" t="str">
        <f ca="1">IF(Suivi_des_congés[[#This Row],[Nom de l’employé]]="","",DATE(YEAR(TODAY()),1,8))</f>
        <v/>
      </c>
      <c r="D130" s="42" t="str">
        <f ca="1">IF(Suivi_des_congés[[#This Row],[Nom de l’employé]]="","",DATE(YEAR(TODAY()),1,12))</f>
        <v/>
      </c>
      <c r="E130" s="41"/>
      <c r="F130" s="43" t="str">
        <f>IF(Suivi_des_congés[[#This Row],[Nom de l’employé]]="","",NETWORKDAYS(Suivi_des_congés[[#This Row],[Date de début]],Suivi_des_congés[[#This Row],[Date de fin]],lstCongés))</f>
        <v/>
      </c>
    </row>
    <row r="131" spans="2:6" ht="30" customHeight="1" x14ac:dyDescent="0.3">
      <c r="B131" s="41"/>
      <c r="C131" s="42" t="str">
        <f ca="1">IF(Suivi_des_congés[[#This Row],[Nom de l’employé]]="","",DATE(YEAR(TODAY()),1,8))</f>
        <v/>
      </c>
      <c r="D131" s="42" t="str">
        <f ca="1">IF(Suivi_des_congés[[#This Row],[Nom de l’employé]]="","",DATE(YEAR(TODAY()),1,12))</f>
        <v/>
      </c>
      <c r="E131" s="41"/>
      <c r="F131" s="43" t="str">
        <f>IF(Suivi_des_congés[[#This Row],[Nom de l’employé]]="","",NETWORKDAYS(Suivi_des_congés[[#This Row],[Date de début]],Suivi_des_congés[[#This Row],[Date de fin]],lstCongés))</f>
        <v/>
      </c>
    </row>
    <row r="132" spans="2:6" ht="30" customHeight="1" x14ac:dyDescent="0.3">
      <c r="B132" s="41"/>
      <c r="C132" s="42" t="str">
        <f ca="1">IF(Suivi_des_congés[[#This Row],[Nom de l’employé]]="","",DATE(YEAR(TODAY()),1,8))</f>
        <v/>
      </c>
      <c r="D132" s="42" t="str">
        <f ca="1">IF(Suivi_des_congés[[#This Row],[Nom de l’employé]]="","",DATE(YEAR(TODAY()),1,12))</f>
        <v/>
      </c>
      <c r="E132" s="41"/>
      <c r="F132" s="43" t="str">
        <f>IF(Suivi_des_congés[[#This Row],[Nom de l’employé]]="","",NETWORKDAYS(Suivi_des_congés[[#This Row],[Date de début]],Suivi_des_congés[[#This Row],[Date de fin]],lstCongés))</f>
        <v/>
      </c>
    </row>
    <row r="133" spans="2:6" ht="30" customHeight="1" x14ac:dyDescent="0.3">
      <c r="B133" s="41"/>
      <c r="C133" s="42" t="str">
        <f ca="1">IF(Suivi_des_congés[[#This Row],[Nom de l’employé]]="","",DATE(YEAR(TODAY()),1,8))</f>
        <v/>
      </c>
      <c r="D133" s="42" t="str">
        <f ca="1">IF(Suivi_des_congés[[#This Row],[Nom de l’employé]]="","",DATE(YEAR(TODAY()),1,12))</f>
        <v/>
      </c>
      <c r="E133" s="41"/>
      <c r="F133" s="43" t="str">
        <f>IF(Suivi_des_congés[[#This Row],[Nom de l’employé]]="","",NETWORKDAYS(Suivi_des_congés[[#This Row],[Date de début]],Suivi_des_congés[[#This Row],[Date de fin]],lstCongés))</f>
        <v/>
      </c>
    </row>
    <row r="134" spans="2:6" ht="30" customHeight="1" x14ac:dyDescent="0.3">
      <c r="B134" s="41"/>
      <c r="C134" s="42" t="str">
        <f ca="1">IF(Suivi_des_congés[[#This Row],[Nom de l’employé]]="","",DATE(YEAR(TODAY()),1,8))</f>
        <v/>
      </c>
      <c r="D134" s="42" t="str">
        <f ca="1">IF(Suivi_des_congés[[#This Row],[Nom de l’employé]]="","",DATE(YEAR(TODAY()),1,12))</f>
        <v/>
      </c>
      <c r="E134" s="41"/>
      <c r="F134" s="43" t="str">
        <f>IF(Suivi_des_congés[[#This Row],[Nom de l’employé]]="","",NETWORKDAYS(Suivi_des_congés[[#This Row],[Date de début]],Suivi_des_congés[[#This Row],[Date de fin]],lstCongés))</f>
        <v/>
      </c>
    </row>
    <row r="135" spans="2:6" ht="30" customHeight="1" x14ac:dyDescent="0.3">
      <c r="B135" s="41"/>
      <c r="C135" s="42" t="str">
        <f ca="1">IF(Suivi_des_congés[[#This Row],[Nom de l’employé]]="","",DATE(YEAR(TODAY()),1,8))</f>
        <v/>
      </c>
      <c r="D135" s="42" t="str">
        <f ca="1">IF(Suivi_des_congés[[#This Row],[Nom de l’employé]]="","",DATE(YEAR(TODAY()),1,12))</f>
        <v/>
      </c>
      <c r="E135" s="41"/>
      <c r="F135" s="43" t="str">
        <f>IF(Suivi_des_congés[[#This Row],[Nom de l’employé]]="","",NETWORKDAYS(Suivi_des_congés[[#This Row],[Date de début]],Suivi_des_congés[[#This Row],[Date de fin]],lstCongés))</f>
        <v/>
      </c>
    </row>
    <row r="136" spans="2:6" ht="30" customHeight="1" x14ac:dyDescent="0.3">
      <c r="B136" s="41"/>
      <c r="C136" s="42" t="str">
        <f ca="1">IF(Suivi_des_congés[[#This Row],[Nom de l’employé]]="","",DATE(YEAR(TODAY()),1,8))</f>
        <v/>
      </c>
      <c r="D136" s="42" t="str">
        <f ca="1">IF(Suivi_des_congés[[#This Row],[Nom de l’employé]]="","",DATE(YEAR(TODAY()),1,12))</f>
        <v/>
      </c>
      <c r="E136" s="41"/>
      <c r="F136" s="43" t="str">
        <f>IF(Suivi_des_congés[[#This Row],[Nom de l’employé]]="","",NETWORKDAYS(Suivi_des_congés[[#This Row],[Date de début]],Suivi_des_congés[[#This Row],[Date de fin]],lstCongés))</f>
        <v/>
      </c>
    </row>
    <row r="137" spans="2:6" ht="30" customHeight="1" x14ac:dyDescent="0.3">
      <c r="B137" s="41"/>
      <c r="C137" s="42" t="str">
        <f ca="1">IF(Suivi_des_congés[[#This Row],[Nom de l’employé]]="","",DATE(YEAR(TODAY()),1,8))</f>
        <v/>
      </c>
      <c r="D137" s="42" t="str">
        <f ca="1">IF(Suivi_des_congés[[#This Row],[Nom de l’employé]]="","",DATE(YEAR(TODAY()),1,12))</f>
        <v/>
      </c>
      <c r="E137" s="41"/>
      <c r="F137" s="43" t="str">
        <f>IF(Suivi_des_congés[[#This Row],[Nom de l’employé]]="","",NETWORKDAYS(Suivi_des_congés[[#This Row],[Date de début]],Suivi_des_congés[[#This Row],[Date de fin]],lstCongés))</f>
        <v/>
      </c>
    </row>
    <row r="138" spans="2:6" ht="30" customHeight="1" x14ac:dyDescent="0.3">
      <c r="B138" s="41"/>
      <c r="C138" s="42" t="str">
        <f ca="1">IF(Suivi_des_congés[[#This Row],[Nom de l’employé]]="","",DATE(YEAR(TODAY()),1,8))</f>
        <v/>
      </c>
      <c r="D138" s="42" t="str">
        <f ca="1">IF(Suivi_des_congés[[#This Row],[Nom de l’employé]]="","",DATE(YEAR(TODAY()),1,12))</f>
        <v/>
      </c>
      <c r="E138" s="41"/>
      <c r="F138" s="43" t="str">
        <f>IF(Suivi_des_congés[[#This Row],[Nom de l’employé]]="","",NETWORKDAYS(Suivi_des_congés[[#This Row],[Date de début]],Suivi_des_congés[[#This Row],[Date de fin]],lstCongés))</f>
        <v/>
      </c>
    </row>
    <row r="139" spans="2:6" ht="30" customHeight="1" x14ac:dyDescent="0.3">
      <c r="B139" s="41"/>
      <c r="C139" s="42" t="str">
        <f ca="1">IF(Suivi_des_congés[[#This Row],[Nom de l’employé]]="","",DATE(YEAR(TODAY()),1,8))</f>
        <v/>
      </c>
      <c r="D139" s="42" t="str">
        <f ca="1">IF(Suivi_des_congés[[#This Row],[Nom de l’employé]]="","",DATE(YEAR(TODAY()),1,12))</f>
        <v/>
      </c>
      <c r="E139" s="41"/>
      <c r="F139" s="43" t="str">
        <f>IF(Suivi_des_congés[[#This Row],[Nom de l’employé]]="","",NETWORKDAYS(Suivi_des_congés[[#This Row],[Date de début]],Suivi_des_congés[[#This Row],[Date de fin]],lstCongés))</f>
        <v/>
      </c>
    </row>
    <row r="140" spans="2:6" ht="30" customHeight="1" x14ac:dyDescent="0.3">
      <c r="B140" s="41"/>
      <c r="C140" s="42" t="str">
        <f ca="1">IF(Suivi_des_congés[[#This Row],[Nom de l’employé]]="","",DATE(YEAR(TODAY()),1,8))</f>
        <v/>
      </c>
      <c r="D140" s="42" t="str">
        <f ca="1">IF(Suivi_des_congés[[#This Row],[Nom de l’employé]]="","",DATE(YEAR(TODAY()),1,12))</f>
        <v/>
      </c>
      <c r="E140" s="41"/>
      <c r="F140" s="43" t="str">
        <f>IF(Suivi_des_congés[[#This Row],[Nom de l’employé]]="","",NETWORKDAYS(Suivi_des_congés[[#This Row],[Date de début]],Suivi_des_congés[[#This Row],[Date de fin]],lstCongés))</f>
        <v/>
      </c>
    </row>
    <row r="141" spans="2:6" ht="30" customHeight="1" x14ac:dyDescent="0.3">
      <c r="B141" s="41"/>
      <c r="C141" s="42" t="str">
        <f ca="1">IF(Suivi_des_congés[[#This Row],[Nom de l’employé]]="","",DATE(YEAR(TODAY()),1,8))</f>
        <v/>
      </c>
      <c r="D141" s="42" t="str">
        <f ca="1">IF(Suivi_des_congés[[#This Row],[Nom de l’employé]]="","",DATE(YEAR(TODAY()),1,12))</f>
        <v/>
      </c>
      <c r="E141" s="41"/>
      <c r="F141" s="43" t="str">
        <f>IF(Suivi_des_congés[[#This Row],[Nom de l’employé]]="","",NETWORKDAYS(Suivi_des_congés[[#This Row],[Date de début]],Suivi_des_congés[[#This Row],[Date de fin]],lstCongés))</f>
        <v/>
      </c>
    </row>
    <row r="142" spans="2:6" ht="30" customHeight="1" x14ac:dyDescent="0.3">
      <c r="B142" s="41"/>
      <c r="C142" s="42" t="str">
        <f ca="1">IF(Suivi_des_congés[[#This Row],[Nom de l’employé]]="","",DATE(YEAR(TODAY()),1,8))</f>
        <v/>
      </c>
      <c r="D142" s="42" t="str">
        <f ca="1">IF(Suivi_des_congés[[#This Row],[Nom de l’employé]]="","",DATE(YEAR(TODAY()),1,12))</f>
        <v/>
      </c>
      <c r="E142" s="41"/>
      <c r="F142" s="43" t="str">
        <f>IF(Suivi_des_congés[[#This Row],[Nom de l’employé]]="","",NETWORKDAYS(Suivi_des_congés[[#This Row],[Date de début]],Suivi_des_congés[[#This Row],[Date de fin]],lstCongés))</f>
        <v/>
      </c>
    </row>
    <row r="143" spans="2:6" ht="30" customHeight="1" x14ac:dyDescent="0.3">
      <c r="B143" s="41"/>
      <c r="C143" s="42" t="str">
        <f ca="1">IF(Suivi_des_congés[[#This Row],[Nom de l’employé]]="","",DATE(YEAR(TODAY()),1,8))</f>
        <v/>
      </c>
      <c r="D143" s="42" t="str">
        <f ca="1">IF(Suivi_des_congés[[#This Row],[Nom de l’employé]]="","",DATE(YEAR(TODAY()),1,12))</f>
        <v/>
      </c>
      <c r="E143" s="41"/>
      <c r="F143" s="43" t="str">
        <f>IF(Suivi_des_congés[[#This Row],[Nom de l’employé]]="","",NETWORKDAYS(Suivi_des_congés[[#This Row],[Date de début]],Suivi_des_congés[[#This Row],[Date de fin]],lstCongés))</f>
        <v/>
      </c>
    </row>
    <row r="144" spans="2:6" ht="30" customHeight="1" x14ac:dyDescent="0.3">
      <c r="B144" s="41"/>
      <c r="C144" s="42" t="str">
        <f ca="1">IF(Suivi_des_congés[[#This Row],[Nom de l’employé]]="","",DATE(YEAR(TODAY()),1,8))</f>
        <v/>
      </c>
      <c r="D144" s="42" t="str">
        <f ca="1">IF(Suivi_des_congés[[#This Row],[Nom de l’employé]]="","",DATE(YEAR(TODAY()),1,12))</f>
        <v/>
      </c>
      <c r="E144" s="41"/>
      <c r="F144" s="43" t="str">
        <f>IF(Suivi_des_congés[[#This Row],[Nom de l’employé]]="","",NETWORKDAYS(Suivi_des_congés[[#This Row],[Date de début]],Suivi_des_congés[[#This Row],[Date de fin]],lstCongés))</f>
        <v/>
      </c>
    </row>
    <row r="145" spans="2:6" ht="30" customHeight="1" x14ac:dyDescent="0.3">
      <c r="B145" s="41"/>
      <c r="C145" s="42" t="str">
        <f ca="1">IF(Suivi_des_congés[[#This Row],[Nom de l’employé]]="","",DATE(YEAR(TODAY()),1,8))</f>
        <v/>
      </c>
      <c r="D145" s="42" t="str">
        <f ca="1">IF(Suivi_des_congés[[#This Row],[Nom de l’employé]]="","",DATE(YEAR(TODAY()),1,12))</f>
        <v/>
      </c>
      <c r="E145" s="41"/>
      <c r="F145" s="43" t="str">
        <f>IF(Suivi_des_congés[[#This Row],[Nom de l’employé]]="","",NETWORKDAYS(Suivi_des_congés[[#This Row],[Date de début]],Suivi_des_congés[[#This Row],[Date de fin]],lstCongés))</f>
        <v/>
      </c>
    </row>
    <row r="146" spans="2:6" ht="30" customHeight="1" x14ac:dyDescent="0.3">
      <c r="B146" s="41"/>
      <c r="C146" s="42" t="str">
        <f ca="1">IF(Suivi_des_congés[[#This Row],[Nom de l’employé]]="","",DATE(YEAR(TODAY()),1,8))</f>
        <v/>
      </c>
      <c r="D146" s="42" t="str">
        <f ca="1">IF(Suivi_des_congés[[#This Row],[Nom de l’employé]]="","",DATE(YEAR(TODAY()),1,12))</f>
        <v/>
      </c>
      <c r="E146" s="41"/>
      <c r="F146" s="43" t="str">
        <f>IF(Suivi_des_congés[[#This Row],[Nom de l’employé]]="","",NETWORKDAYS(Suivi_des_congés[[#This Row],[Date de début]],Suivi_des_congés[[#This Row],[Date de fin]],lstCongés))</f>
        <v/>
      </c>
    </row>
    <row r="147" spans="2:6" ht="30" customHeight="1" x14ac:dyDescent="0.3">
      <c r="B147" s="41"/>
      <c r="C147" s="42" t="str">
        <f ca="1">IF(Suivi_des_congés[[#This Row],[Nom de l’employé]]="","",DATE(YEAR(TODAY()),1,8))</f>
        <v/>
      </c>
      <c r="D147" s="42" t="str">
        <f ca="1">IF(Suivi_des_congés[[#This Row],[Nom de l’employé]]="","",DATE(YEAR(TODAY()),1,12))</f>
        <v/>
      </c>
      <c r="E147" s="41"/>
      <c r="F147" s="43" t="str">
        <f>IF(Suivi_des_congés[[#This Row],[Nom de l’employé]]="","",NETWORKDAYS(Suivi_des_congés[[#This Row],[Date de début]],Suivi_des_congés[[#This Row],[Date de fin]],lstCongés))</f>
        <v/>
      </c>
    </row>
    <row r="148" spans="2:6" ht="30" customHeight="1" x14ac:dyDescent="0.3">
      <c r="B148" s="41"/>
      <c r="C148" s="42" t="str">
        <f ca="1">IF(Suivi_des_congés[[#This Row],[Nom de l’employé]]="","",DATE(YEAR(TODAY()),1,8))</f>
        <v/>
      </c>
      <c r="D148" s="42" t="str">
        <f ca="1">IF(Suivi_des_congés[[#This Row],[Nom de l’employé]]="","",DATE(YEAR(TODAY()),1,12))</f>
        <v/>
      </c>
      <c r="E148" s="41"/>
      <c r="F148" s="43" t="str">
        <f>IF(Suivi_des_congés[[#This Row],[Nom de l’employé]]="","",NETWORKDAYS(Suivi_des_congés[[#This Row],[Date de début]],Suivi_des_congés[[#This Row],[Date de fin]],lstCongés))</f>
        <v/>
      </c>
    </row>
    <row r="149" spans="2:6" ht="30" customHeight="1" x14ac:dyDescent="0.3">
      <c r="B149" s="41"/>
      <c r="C149" s="42" t="str">
        <f ca="1">IF(Suivi_des_congés[[#This Row],[Nom de l’employé]]="","",DATE(YEAR(TODAY()),1,8))</f>
        <v/>
      </c>
      <c r="D149" s="42" t="str">
        <f ca="1">IF(Suivi_des_congés[[#This Row],[Nom de l’employé]]="","",DATE(YEAR(TODAY()),1,12))</f>
        <v/>
      </c>
      <c r="E149" s="41"/>
      <c r="F149" s="43" t="str">
        <f>IF(Suivi_des_congés[[#This Row],[Nom de l’employé]]="","",NETWORKDAYS(Suivi_des_congés[[#This Row],[Date de début]],Suivi_des_congés[[#This Row],[Date de fin]],lstCongés))</f>
        <v/>
      </c>
    </row>
    <row r="150" spans="2:6" ht="30" customHeight="1" x14ac:dyDescent="0.3">
      <c r="B150" s="41"/>
      <c r="C150" s="42" t="str">
        <f ca="1">IF(Suivi_des_congés[[#This Row],[Nom de l’employé]]="","",DATE(YEAR(TODAY()),1,8))</f>
        <v/>
      </c>
      <c r="D150" s="42" t="str">
        <f ca="1">IF(Suivi_des_congés[[#This Row],[Nom de l’employé]]="","",DATE(YEAR(TODAY()),1,12))</f>
        <v/>
      </c>
      <c r="E150" s="41"/>
      <c r="F150" s="43" t="str">
        <f>IF(Suivi_des_congés[[#This Row],[Nom de l’employé]]="","",NETWORKDAYS(Suivi_des_congés[[#This Row],[Date de début]],Suivi_des_congés[[#This Row],[Date de fin]],lstCongés))</f>
        <v/>
      </c>
    </row>
    <row r="151" spans="2:6" ht="30" customHeight="1" x14ac:dyDescent="0.3">
      <c r="B151" s="41"/>
      <c r="C151" s="42" t="str">
        <f ca="1">IF(Suivi_des_congés[[#This Row],[Nom de l’employé]]="","",DATE(YEAR(TODAY()),1,8))</f>
        <v/>
      </c>
      <c r="D151" s="42" t="str">
        <f ca="1">IF(Suivi_des_congés[[#This Row],[Nom de l’employé]]="","",DATE(YEAR(TODAY()),1,12))</f>
        <v/>
      </c>
      <c r="E151" s="41"/>
      <c r="F151" s="43" t="str">
        <f>IF(Suivi_des_congés[[#This Row],[Nom de l’employé]]="","",NETWORKDAYS(Suivi_des_congés[[#This Row],[Date de début]],Suivi_des_congés[[#This Row],[Date de fin]],lstCongés))</f>
        <v/>
      </c>
    </row>
    <row r="152" spans="2:6" ht="30" customHeight="1" x14ac:dyDescent="0.3">
      <c r="B152" s="41"/>
      <c r="C152" s="42" t="str">
        <f ca="1">IF(Suivi_des_congés[[#This Row],[Nom de l’employé]]="","",DATE(YEAR(TODAY()),1,8))</f>
        <v/>
      </c>
      <c r="D152" s="42" t="str">
        <f ca="1">IF(Suivi_des_congés[[#This Row],[Nom de l’employé]]="","",DATE(YEAR(TODAY()),1,12))</f>
        <v/>
      </c>
      <c r="E152" s="41"/>
      <c r="F152" s="43" t="str">
        <f>IF(Suivi_des_congés[[#This Row],[Nom de l’employé]]="","",NETWORKDAYS(Suivi_des_congés[[#This Row],[Date de début]],Suivi_des_congés[[#This Row],[Date de fin]],lstCongés))</f>
        <v/>
      </c>
    </row>
    <row r="153" spans="2:6" ht="30" customHeight="1" x14ac:dyDescent="0.3">
      <c r="B153" s="41"/>
      <c r="C153" s="42" t="str">
        <f ca="1">IF(Suivi_des_congés[[#This Row],[Nom de l’employé]]="","",DATE(YEAR(TODAY()),1,8))</f>
        <v/>
      </c>
      <c r="D153" s="42" t="str">
        <f ca="1">IF(Suivi_des_congés[[#This Row],[Nom de l’employé]]="","",DATE(YEAR(TODAY()),1,12))</f>
        <v/>
      </c>
      <c r="E153" s="41"/>
      <c r="F153" s="43" t="str">
        <f>IF(Suivi_des_congés[[#This Row],[Nom de l’employé]]="","",NETWORKDAYS(Suivi_des_congés[[#This Row],[Date de début]],Suivi_des_congés[[#This Row],[Date de fin]],lstCongés))</f>
        <v/>
      </c>
    </row>
    <row r="154" spans="2:6" ht="30" customHeight="1" x14ac:dyDescent="0.3">
      <c r="B154" s="41"/>
      <c r="C154" s="42" t="str">
        <f ca="1">IF(Suivi_des_congés[[#This Row],[Nom de l’employé]]="","",DATE(YEAR(TODAY()),1,8))</f>
        <v/>
      </c>
      <c r="D154" s="42" t="str">
        <f ca="1">IF(Suivi_des_congés[[#This Row],[Nom de l’employé]]="","",DATE(YEAR(TODAY()),1,12))</f>
        <v/>
      </c>
      <c r="E154" s="41"/>
      <c r="F154" s="43" t="str">
        <f>IF(Suivi_des_congés[[#This Row],[Nom de l’employé]]="","",NETWORKDAYS(Suivi_des_congés[[#This Row],[Date de début]],Suivi_des_congés[[#This Row],[Date de fin]],lstCongés))</f>
        <v/>
      </c>
    </row>
    <row r="155" spans="2:6" ht="30" customHeight="1" x14ac:dyDescent="0.3">
      <c r="B155" s="41"/>
      <c r="C155" s="42" t="str">
        <f ca="1">IF(Suivi_des_congés[[#This Row],[Nom de l’employé]]="","",DATE(YEAR(TODAY()),1,8))</f>
        <v/>
      </c>
      <c r="D155" s="42" t="str">
        <f ca="1">IF(Suivi_des_congés[[#This Row],[Nom de l’employé]]="","",DATE(YEAR(TODAY()),1,12))</f>
        <v/>
      </c>
      <c r="E155" s="41"/>
      <c r="F155" s="43" t="str">
        <f>IF(Suivi_des_congés[[#This Row],[Nom de l’employé]]="","",NETWORKDAYS(Suivi_des_congés[[#This Row],[Date de début]],Suivi_des_congés[[#This Row],[Date de fin]],lstCongés))</f>
        <v/>
      </c>
    </row>
    <row r="156" spans="2:6" ht="30" customHeight="1" x14ac:dyDescent="0.3">
      <c r="B156" s="41"/>
      <c r="C156" s="42" t="str">
        <f ca="1">IF(Suivi_des_congés[[#This Row],[Nom de l’employé]]="","",DATE(YEAR(TODAY()),1,8))</f>
        <v/>
      </c>
      <c r="D156" s="42" t="str">
        <f ca="1">IF(Suivi_des_congés[[#This Row],[Nom de l’employé]]="","",DATE(YEAR(TODAY()),1,12))</f>
        <v/>
      </c>
      <c r="E156" s="41"/>
      <c r="F156" s="43" t="str">
        <f>IF(Suivi_des_congés[[#This Row],[Nom de l’employé]]="","",NETWORKDAYS(Suivi_des_congés[[#This Row],[Date de début]],Suivi_des_congés[[#This Row],[Date de fin]],lstCongés))</f>
        <v/>
      </c>
    </row>
    <row r="157" spans="2:6" ht="30" customHeight="1" x14ac:dyDescent="0.3">
      <c r="B157" s="41"/>
      <c r="C157" s="42" t="str">
        <f ca="1">IF(Suivi_des_congés[[#This Row],[Nom de l’employé]]="","",DATE(YEAR(TODAY()),1,8))</f>
        <v/>
      </c>
      <c r="D157" s="42" t="str">
        <f ca="1">IF(Suivi_des_congés[[#This Row],[Nom de l’employé]]="","",DATE(YEAR(TODAY()),1,12))</f>
        <v/>
      </c>
      <c r="E157" s="41"/>
      <c r="F157" s="43" t="str">
        <f>IF(Suivi_des_congés[[#This Row],[Nom de l’employé]]="","",NETWORKDAYS(Suivi_des_congés[[#This Row],[Date de début]],Suivi_des_congés[[#This Row],[Date de fin]],lstCongés))</f>
        <v/>
      </c>
    </row>
    <row r="158" spans="2:6" ht="30" customHeight="1" x14ac:dyDescent="0.3">
      <c r="B158" s="41"/>
      <c r="C158" s="42" t="str">
        <f ca="1">IF(Suivi_des_congés[[#This Row],[Nom de l’employé]]="","",DATE(YEAR(TODAY()),1,8))</f>
        <v/>
      </c>
      <c r="D158" s="42" t="str">
        <f ca="1">IF(Suivi_des_congés[[#This Row],[Nom de l’employé]]="","",DATE(YEAR(TODAY()),1,12))</f>
        <v/>
      </c>
      <c r="E158" s="41"/>
      <c r="F158" s="43" t="str">
        <f>IF(Suivi_des_congés[[#This Row],[Nom de l’employé]]="","",NETWORKDAYS(Suivi_des_congés[[#This Row],[Date de début]],Suivi_des_congés[[#This Row],[Date de fin]],lstCongés))</f>
        <v/>
      </c>
    </row>
    <row r="159" spans="2:6" ht="30" customHeight="1" x14ac:dyDescent="0.3">
      <c r="B159" s="41"/>
      <c r="C159" s="42" t="str">
        <f ca="1">IF(Suivi_des_congés[[#This Row],[Nom de l’employé]]="","",DATE(YEAR(TODAY()),1,8))</f>
        <v/>
      </c>
      <c r="D159" s="42" t="str">
        <f ca="1">IF(Suivi_des_congés[[#This Row],[Nom de l’employé]]="","",DATE(YEAR(TODAY()),1,12))</f>
        <v/>
      </c>
      <c r="E159" s="41"/>
      <c r="F159" s="43" t="str">
        <f>IF(Suivi_des_congés[[#This Row],[Nom de l’employé]]="","",NETWORKDAYS(Suivi_des_congés[[#This Row],[Date de début]],Suivi_des_congés[[#This Row],[Date de fin]],lstCongés))</f>
        <v/>
      </c>
    </row>
    <row r="160" spans="2:6" ht="30" customHeight="1" x14ac:dyDescent="0.3">
      <c r="B160" s="41"/>
      <c r="C160" s="42" t="str">
        <f ca="1">IF(Suivi_des_congés[[#This Row],[Nom de l’employé]]="","",DATE(YEAR(TODAY()),1,8))</f>
        <v/>
      </c>
      <c r="D160" s="42" t="str">
        <f ca="1">IF(Suivi_des_congés[[#This Row],[Nom de l’employé]]="","",DATE(YEAR(TODAY()),1,12))</f>
        <v/>
      </c>
      <c r="E160" s="41"/>
      <c r="F160" s="43" t="str">
        <f>IF(Suivi_des_congés[[#This Row],[Nom de l’employé]]="","",NETWORKDAYS(Suivi_des_congés[[#This Row],[Date de début]],Suivi_des_congés[[#This Row],[Date de fin]],lstCongés))</f>
        <v/>
      </c>
    </row>
    <row r="161" spans="2:6" ht="30" customHeight="1" x14ac:dyDescent="0.3">
      <c r="B161" s="41"/>
      <c r="C161" s="42" t="str">
        <f ca="1">IF(Suivi_des_congés[[#This Row],[Nom de l’employé]]="","",DATE(YEAR(TODAY()),1,8))</f>
        <v/>
      </c>
      <c r="D161" s="42" t="str">
        <f ca="1">IF(Suivi_des_congés[[#This Row],[Nom de l’employé]]="","",DATE(YEAR(TODAY()),1,12))</f>
        <v/>
      </c>
      <c r="E161" s="41"/>
      <c r="F161" s="43" t="str">
        <f>IF(Suivi_des_congés[[#This Row],[Nom de l’employé]]="","",NETWORKDAYS(Suivi_des_congés[[#This Row],[Date de début]],Suivi_des_congés[[#This Row],[Date de fin]],lstCongés))</f>
        <v/>
      </c>
    </row>
    <row r="162" spans="2:6" ht="30" customHeight="1" x14ac:dyDescent="0.3">
      <c r="B162" s="41"/>
      <c r="C162" s="42" t="str">
        <f ca="1">IF(Suivi_des_congés[[#This Row],[Nom de l’employé]]="","",DATE(YEAR(TODAY()),1,8))</f>
        <v/>
      </c>
      <c r="D162" s="42" t="str">
        <f ca="1">IF(Suivi_des_congés[[#This Row],[Nom de l’employé]]="","",DATE(YEAR(TODAY()),1,12))</f>
        <v/>
      </c>
      <c r="E162" s="41"/>
      <c r="F162" s="43" t="str">
        <f>IF(Suivi_des_congés[[#This Row],[Nom de l’employé]]="","",NETWORKDAYS(Suivi_des_congés[[#This Row],[Date de début]],Suivi_des_congés[[#This Row],[Date de fin]],lstCongés))</f>
        <v/>
      </c>
    </row>
    <row r="163" spans="2:6" ht="30" customHeight="1" x14ac:dyDescent="0.3">
      <c r="B163" s="41"/>
      <c r="C163" s="42" t="str">
        <f ca="1">IF(Suivi_des_congés[[#This Row],[Nom de l’employé]]="","",DATE(YEAR(TODAY()),1,8))</f>
        <v/>
      </c>
      <c r="D163" s="42" t="str">
        <f ca="1">IF(Suivi_des_congés[[#This Row],[Nom de l’employé]]="","",DATE(YEAR(TODAY()),1,12))</f>
        <v/>
      </c>
      <c r="E163" s="41"/>
      <c r="F163" s="43" t="str">
        <f>IF(Suivi_des_congés[[#This Row],[Nom de l’employé]]="","",NETWORKDAYS(Suivi_des_congés[[#This Row],[Date de début]],Suivi_des_congés[[#This Row],[Date de fin]],lstCongés))</f>
        <v/>
      </c>
    </row>
    <row r="164" spans="2:6" ht="30" customHeight="1" x14ac:dyDescent="0.3">
      <c r="B164" s="41"/>
      <c r="C164" s="42" t="str">
        <f ca="1">IF(Suivi_des_congés[[#This Row],[Nom de l’employé]]="","",DATE(YEAR(TODAY()),1,8))</f>
        <v/>
      </c>
      <c r="D164" s="42" t="str">
        <f ca="1">IF(Suivi_des_congés[[#This Row],[Nom de l’employé]]="","",DATE(YEAR(TODAY()),1,12))</f>
        <v/>
      </c>
      <c r="E164" s="41"/>
      <c r="F164" s="43" t="str">
        <f>IF(Suivi_des_congés[[#This Row],[Nom de l’employé]]="","",NETWORKDAYS(Suivi_des_congés[[#This Row],[Date de début]],Suivi_des_congés[[#This Row],[Date de fin]],lstCongés))</f>
        <v/>
      </c>
    </row>
    <row r="165" spans="2:6" ht="30" customHeight="1" x14ac:dyDescent="0.3">
      <c r="B165" s="41"/>
      <c r="C165" s="42" t="str">
        <f ca="1">IF(Suivi_des_congés[[#This Row],[Nom de l’employé]]="","",DATE(YEAR(TODAY()),1,8))</f>
        <v/>
      </c>
      <c r="D165" s="42" t="str">
        <f ca="1">IF(Suivi_des_congés[[#This Row],[Nom de l’employé]]="","",DATE(YEAR(TODAY()),1,12))</f>
        <v/>
      </c>
      <c r="E165" s="41"/>
      <c r="F165" s="43" t="str">
        <f>IF(Suivi_des_congés[[#This Row],[Nom de l’employé]]="","",NETWORKDAYS(Suivi_des_congés[[#This Row],[Date de début]],Suivi_des_congés[[#This Row],[Date de fin]],lstCongés))</f>
        <v/>
      </c>
    </row>
    <row r="166" spans="2:6" ht="30" customHeight="1" x14ac:dyDescent="0.3">
      <c r="B166" s="41"/>
      <c r="C166" s="42" t="str">
        <f ca="1">IF(Suivi_des_congés[[#This Row],[Nom de l’employé]]="","",DATE(YEAR(TODAY()),1,8))</f>
        <v/>
      </c>
      <c r="D166" s="42" t="str">
        <f ca="1">IF(Suivi_des_congés[[#This Row],[Nom de l’employé]]="","",DATE(YEAR(TODAY()),1,12))</f>
        <v/>
      </c>
      <c r="E166" s="41"/>
      <c r="F166" s="43" t="str">
        <f>IF(Suivi_des_congés[[#This Row],[Nom de l’employé]]="","",NETWORKDAYS(Suivi_des_congés[[#This Row],[Date de début]],Suivi_des_congés[[#This Row],[Date de fin]],lstCongés))</f>
        <v/>
      </c>
    </row>
    <row r="167" spans="2:6" ht="30" customHeight="1" x14ac:dyDescent="0.3">
      <c r="B167" s="41"/>
      <c r="C167" s="42" t="str">
        <f ca="1">IF(Suivi_des_congés[[#This Row],[Nom de l’employé]]="","",DATE(YEAR(TODAY()),1,8))</f>
        <v/>
      </c>
      <c r="D167" s="42" t="str">
        <f ca="1">IF(Suivi_des_congés[[#This Row],[Nom de l’employé]]="","",DATE(YEAR(TODAY()),1,12))</f>
        <v/>
      </c>
      <c r="E167" s="41"/>
      <c r="F167" s="43" t="str">
        <f>IF(Suivi_des_congés[[#This Row],[Nom de l’employé]]="","",NETWORKDAYS(Suivi_des_congés[[#This Row],[Date de début]],Suivi_des_congés[[#This Row],[Date de fin]],lstCongés))</f>
        <v/>
      </c>
    </row>
    <row r="168" spans="2:6" ht="30" customHeight="1" x14ac:dyDescent="0.3">
      <c r="B168" s="41"/>
      <c r="C168" s="42" t="str">
        <f ca="1">IF(Suivi_des_congés[[#This Row],[Nom de l’employé]]="","",DATE(YEAR(TODAY()),1,8))</f>
        <v/>
      </c>
      <c r="D168" s="42" t="str">
        <f ca="1">IF(Suivi_des_congés[[#This Row],[Nom de l’employé]]="","",DATE(YEAR(TODAY()),1,12))</f>
        <v/>
      </c>
      <c r="E168" s="41"/>
      <c r="F168" s="43" t="str">
        <f>IF(Suivi_des_congés[[#This Row],[Nom de l’employé]]="","",NETWORKDAYS(Suivi_des_congés[[#This Row],[Date de début]],Suivi_des_congés[[#This Row],[Date de fin]],lstCongés))</f>
        <v/>
      </c>
    </row>
    <row r="169" spans="2:6" ht="30" customHeight="1" x14ac:dyDescent="0.3">
      <c r="B169" s="41"/>
      <c r="C169" s="42" t="str">
        <f ca="1">IF(Suivi_des_congés[[#This Row],[Nom de l’employé]]="","",DATE(YEAR(TODAY()),1,8))</f>
        <v/>
      </c>
      <c r="D169" s="42" t="str">
        <f ca="1">IF(Suivi_des_congés[[#This Row],[Nom de l’employé]]="","",DATE(YEAR(TODAY()),1,12))</f>
        <v/>
      </c>
      <c r="E169" s="41"/>
      <c r="F169" s="43" t="str">
        <f>IF(Suivi_des_congés[[#This Row],[Nom de l’employé]]="","",NETWORKDAYS(Suivi_des_congés[[#This Row],[Date de début]],Suivi_des_congés[[#This Row],[Date de fin]],lstCongés))</f>
        <v/>
      </c>
    </row>
    <row r="170" spans="2:6" ht="30" customHeight="1" x14ac:dyDescent="0.3">
      <c r="B170" s="41"/>
      <c r="C170" s="42" t="str">
        <f ca="1">IF(Suivi_des_congés[[#This Row],[Nom de l’employé]]="","",DATE(YEAR(TODAY()),1,8))</f>
        <v/>
      </c>
      <c r="D170" s="42" t="str">
        <f ca="1">IF(Suivi_des_congés[[#This Row],[Nom de l’employé]]="","",DATE(YEAR(TODAY()),1,12))</f>
        <v/>
      </c>
      <c r="E170" s="41"/>
      <c r="F170" s="43" t="str">
        <f>IF(Suivi_des_congés[[#This Row],[Nom de l’employé]]="","",NETWORKDAYS(Suivi_des_congés[[#This Row],[Date de début]],Suivi_des_congés[[#This Row],[Date de fin]],lstCongés))</f>
        <v/>
      </c>
    </row>
    <row r="171" spans="2:6" ht="30" customHeight="1" x14ac:dyDescent="0.3">
      <c r="B171" s="41"/>
      <c r="C171" s="42" t="str">
        <f ca="1">IF(Suivi_des_congés[[#This Row],[Nom de l’employé]]="","",DATE(YEAR(TODAY()),1,8))</f>
        <v/>
      </c>
      <c r="D171" s="42" t="str">
        <f ca="1">IF(Suivi_des_congés[[#This Row],[Nom de l’employé]]="","",DATE(YEAR(TODAY()),1,12))</f>
        <v/>
      </c>
      <c r="E171" s="41"/>
      <c r="F171" s="43" t="str">
        <f>IF(Suivi_des_congés[[#This Row],[Nom de l’employé]]="","",NETWORKDAYS(Suivi_des_congés[[#This Row],[Date de début]],Suivi_des_congés[[#This Row],[Date de fin]],lstCongés))</f>
        <v/>
      </c>
    </row>
    <row r="172" spans="2:6" ht="30" customHeight="1" x14ac:dyDescent="0.3">
      <c r="B172" s="41"/>
      <c r="C172" s="42" t="str">
        <f ca="1">IF(Suivi_des_congés[[#This Row],[Nom de l’employé]]="","",DATE(YEAR(TODAY()),1,8))</f>
        <v/>
      </c>
      <c r="D172" s="42" t="str">
        <f ca="1">IF(Suivi_des_congés[[#This Row],[Nom de l’employé]]="","",DATE(YEAR(TODAY()),1,12))</f>
        <v/>
      </c>
      <c r="E172" s="41"/>
      <c r="F172" s="43" t="str">
        <f>IF(Suivi_des_congés[[#This Row],[Nom de l’employé]]="","",NETWORKDAYS(Suivi_des_congés[[#This Row],[Date de début]],Suivi_des_congés[[#This Row],[Date de fin]],lstCongés))</f>
        <v/>
      </c>
    </row>
    <row r="173" spans="2:6" ht="30" customHeight="1" x14ac:dyDescent="0.3">
      <c r="B173" s="41"/>
      <c r="C173" s="42" t="str">
        <f ca="1">IF(Suivi_des_congés[[#This Row],[Nom de l’employé]]="","",DATE(YEAR(TODAY()),1,8))</f>
        <v/>
      </c>
      <c r="D173" s="42" t="str">
        <f ca="1">IF(Suivi_des_congés[[#This Row],[Nom de l’employé]]="","",DATE(YEAR(TODAY()),1,12))</f>
        <v/>
      </c>
      <c r="E173" s="41"/>
      <c r="F173" s="43" t="str">
        <f>IF(Suivi_des_congés[[#This Row],[Nom de l’employé]]="","",NETWORKDAYS(Suivi_des_congés[[#This Row],[Date de début]],Suivi_des_congés[[#This Row],[Date de fin]],lstCongés))</f>
        <v/>
      </c>
    </row>
    <row r="174" spans="2:6" ht="30" customHeight="1" x14ac:dyDescent="0.3">
      <c r="B174" s="41"/>
      <c r="C174" s="42" t="str">
        <f ca="1">IF(Suivi_des_congés[[#This Row],[Nom de l’employé]]="","",DATE(YEAR(TODAY()),1,8))</f>
        <v/>
      </c>
      <c r="D174" s="42" t="str">
        <f ca="1">IF(Suivi_des_congés[[#This Row],[Nom de l’employé]]="","",DATE(YEAR(TODAY()),1,12))</f>
        <v/>
      </c>
      <c r="E174" s="41"/>
      <c r="F174" s="43" t="str">
        <f>IF(Suivi_des_congés[[#This Row],[Nom de l’employé]]="","",NETWORKDAYS(Suivi_des_congés[[#This Row],[Date de début]],Suivi_des_congés[[#This Row],[Date de fin]],lstCongés))</f>
        <v/>
      </c>
    </row>
    <row r="175" spans="2:6" ht="30" customHeight="1" x14ac:dyDescent="0.3">
      <c r="B175" s="41"/>
      <c r="C175" s="42" t="str">
        <f ca="1">IF(Suivi_des_congés[[#This Row],[Nom de l’employé]]="","",DATE(YEAR(TODAY()),1,8))</f>
        <v/>
      </c>
      <c r="D175" s="42" t="str">
        <f ca="1">IF(Suivi_des_congés[[#This Row],[Nom de l’employé]]="","",DATE(YEAR(TODAY()),1,12))</f>
        <v/>
      </c>
      <c r="E175" s="41"/>
      <c r="F175" s="43" t="str">
        <f>IF(Suivi_des_congés[[#This Row],[Nom de l’employé]]="","",NETWORKDAYS(Suivi_des_congés[[#This Row],[Date de début]],Suivi_des_congés[[#This Row],[Date de fin]],lstCongés))</f>
        <v/>
      </c>
    </row>
    <row r="176" spans="2:6" ht="30" customHeight="1" x14ac:dyDescent="0.3">
      <c r="B176" s="41"/>
      <c r="C176" s="42" t="str">
        <f ca="1">IF(Suivi_des_congés[[#This Row],[Nom de l’employé]]="","",DATE(YEAR(TODAY()),1,8))</f>
        <v/>
      </c>
      <c r="D176" s="42" t="str">
        <f ca="1">IF(Suivi_des_congés[[#This Row],[Nom de l’employé]]="","",DATE(YEAR(TODAY()),1,12))</f>
        <v/>
      </c>
      <c r="E176" s="41"/>
      <c r="F176" s="43" t="str">
        <f>IF(Suivi_des_congés[[#This Row],[Nom de l’employé]]="","",NETWORKDAYS(Suivi_des_congés[[#This Row],[Date de début]],Suivi_des_congés[[#This Row],[Date de fin]],lstCongés))</f>
        <v/>
      </c>
    </row>
    <row r="177" spans="2:6" ht="30" customHeight="1" x14ac:dyDescent="0.3">
      <c r="B177" s="41"/>
      <c r="C177" s="42" t="str">
        <f ca="1">IF(Suivi_des_congés[[#This Row],[Nom de l’employé]]="","",DATE(YEAR(TODAY()),1,8))</f>
        <v/>
      </c>
      <c r="D177" s="42" t="str">
        <f ca="1">IF(Suivi_des_congés[[#This Row],[Nom de l’employé]]="","",DATE(YEAR(TODAY()),1,12))</f>
        <v/>
      </c>
      <c r="E177" s="41"/>
      <c r="F177" s="43" t="str">
        <f>IF(Suivi_des_congés[[#This Row],[Nom de l’employé]]="","",NETWORKDAYS(Suivi_des_congés[[#This Row],[Date de début]],Suivi_des_congés[[#This Row],[Date de fin]],lstCongés))</f>
        <v/>
      </c>
    </row>
    <row r="178" spans="2:6" ht="30" customHeight="1" x14ac:dyDescent="0.3">
      <c r="B178" s="41"/>
      <c r="C178" s="42" t="str">
        <f ca="1">IF(Suivi_des_congés[[#This Row],[Nom de l’employé]]="","",DATE(YEAR(TODAY()),1,8))</f>
        <v/>
      </c>
      <c r="D178" s="42" t="str">
        <f ca="1">IF(Suivi_des_congés[[#This Row],[Nom de l’employé]]="","",DATE(YEAR(TODAY()),1,12))</f>
        <v/>
      </c>
      <c r="E178" s="41"/>
      <c r="F178" s="43" t="str">
        <f>IF(Suivi_des_congés[[#This Row],[Nom de l’employé]]="","",NETWORKDAYS(Suivi_des_congés[[#This Row],[Date de début]],Suivi_des_congés[[#This Row],[Date de fin]],lstCongés))</f>
        <v/>
      </c>
    </row>
    <row r="179" spans="2:6" ht="30" customHeight="1" x14ac:dyDescent="0.3">
      <c r="B179" s="41"/>
      <c r="C179" s="42" t="str">
        <f ca="1">IF(Suivi_des_congés[[#This Row],[Nom de l’employé]]="","",DATE(YEAR(TODAY()),1,8))</f>
        <v/>
      </c>
      <c r="D179" s="42" t="str">
        <f ca="1">IF(Suivi_des_congés[[#This Row],[Nom de l’employé]]="","",DATE(YEAR(TODAY()),1,12))</f>
        <v/>
      </c>
      <c r="E179" s="41"/>
      <c r="F179" s="43" t="str">
        <f>IF(Suivi_des_congés[[#This Row],[Nom de l’employé]]="","",NETWORKDAYS(Suivi_des_congés[[#This Row],[Date de début]],Suivi_des_congés[[#This Row],[Date de fin]],lstCongés))</f>
        <v/>
      </c>
    </row>
    <row r="180" spans="2:6" ht="30" customHeight="1" x14ac:dyDescent="0.3">
      <c r="B180" s="41"/>
      <c r="C180" s="42" t="str">
        <f ca="1">IF(Suivi_des_congés[[#This Row],[Nom de l’employé]]="","",DATE(YEAR(TODAY()),1,8))</f>
        <v/>
      </c>
      <c r="D180" s="42" t="str">
        <f ca="1">IF(Suivi_des_congés[[#This Row],[Nom de l’employé]]="","",DATE(YEAR(TODAY()),1,12))</f>
        <v/>
      </c>
      <c r="E180" s="41"/>
      <c r="F180" s="43" t="str">
        <f>IF(Suivi_des_congés[[#This Row],[Nom de l’employé]]="","",NETWORKDAYS(Suivi_des_congés[[#This Row],[Date de début]],Suivi_des_congés[[#This Row],[Date de fin]],lstCongés))</f>
        <v/>
      </c>
    </row>
    <row r="181" spans="2:6" ht="30" customHeight="1" x14ac:dyDescent="0.3">
      <c r="B181" s="41"/>
      <c r="C181" s="42" t="str">
        <f ca="1">IF(Suivi_des_congés[[#This Row],[Nom de l’employé]]="","",DATE(YEAR(TODAY()),1,8))</f>
        <v/>
      </c>
      <c r="D181" s="42" t="str">
        <f ca="1">IF(Suivi_des_congés[[#This Row],[Nom de l’employé]]="","",DATE(YEAR(TODAY()),1,12))</f>
        <v/>
      </c>
      <c r="E181" s="41"/>
      <c r="F181" s="43" t="str">
        <f>IF(Suivi_des_congés[[#This Row],[Nom de l’employé]]="","",NETWORKDAYS(Suivi_des_congés[[#This Row],[Date de début]],Suivi_des_congés[[#This Row],[Date de fin]],lstCongés))</f>
        <v/>
      </c>
    </row>
    <row r="182" spans="2:6" ht="30" customHeight="1" x14ac:dyDescent="0.3">
      <c r="B182" s="41"/>
      <c r="C182" s="42" t="str">
        <f ca="1">IF(Suivi_des_congés[[#This Row],[Nom de l’employé]]="","",DATE(YEAR(TODAY()),1,8))</f>
        <v/>
      </c>
      <c r="D182" s="42" t="str">
        <f ca="1">IF(Suivi_des_congés[[#This Row],[Nom de l’employé]]="","",DATE(YEAR(TODAY()),1,12))</f>
        <v/>
      </c>
      <c r="E182" s="41"/>
      <c r="F182" s="43" t="str">
        <f>IF(Suivi_des_congés[[#This Row],[Nom de l’employé]]="","",NETWORKDAYS(Suivi_des_congés[[#This Row],[Date de début]],Suivi_des_congés[[#This Row],[Date de fin]],lstCongés))</f>
        <v/>
      </c>
    </row>
    <row r="183" spans="2:6" ht="30" customHeight="1" x14ac:dyDescent="0.3">
      <c r="B183" s="41"/>
      <c r="C183" s="42" t="str">
        <f ca="1">IF(Suivi_des_congés[[#This Row],[Nom de l’employé]]="","",DATE(YEAR(TODAY()),1,8))</f>
        <v/>
      </c>
      <c r="D183" s="42" t="str">
        <f ca="1">IF(Suivi_des_congés[[#This Row],[Nom de l’employé]]="","",DATE(YEAR(TODAY()),1,12))</f>
        <v/>
      </c>
      <c r="E183" s="41"/>
      <c r="F183" s="43" t="str">
        <f>IF(Suivi_des_congés[[#This Row],[Nom de l’employé]]="","",NETWORKDAYS(Suivi_des_congés[[#This Row],[Date de début]],Suivi_des_congés[[#This Row],[Date de fin]],lstCongés))</f>
        <v/>
      </c>
    </row>
    <row r="184" spans="2:6" ht="30" customHeight="1" x14ac:dyDescent="0.3">
      <c r="B184" s="41"/>
      <c r="C184" s="42" t="str">
        <f ca="1">IF(Suivi_des_congés[[#This Row],[Nom de l’employé]]="","",DATE(YEAR(TODAY()),1,8))</f>
        <v/>
      </c>
      <c r="D184" s="42" t="str">
        <f ca="1">IF(Suivi_des_congés[[#This Row],[Nom de l’employé]]="","",DATE(YEAR(TODAY()),1,12))</f>
        <v/>
      </c>
      <c r="E184" s="41"/>
      <c r="F184" s="43" t="str">
        <f>IF(Suivi_des_congés[[#This Row],[Nom de l’employé]]="","",NETWORKDAYS(Suivi_des_congés[[#This Row],[Date de début]],Suivi_des_congés[[#This Row],[Date de fin]],lstCongés))</f>
        <v/>
      </c>
    </row>
    <row r="185" spans="2:6" ht="30" customHeight="1" x14ac:dyDescent="0.3">
      <c r="B185" s="41"/>
      <c r="C185" s="42" t="str">
        <f ca="1">IF(Suivi_des_congés[[#This Row],[Nom de l’employé]]="","",DATE(YEAR(TODAY()),1,8))</f>
        <v/>
      </c>
      <c r="D185" s="42" t="str">
        <f ca="1">IF(Suivi_des_congés[[#This Row],[Nom de l’employé]]="","",DATE(YEAR(TODAY()),1,12))</f>
        <v/>
      </c>
      <c r="E185" s="41"/>
      <c r="F185" s="43" t="str">
        <f>IF(Suivi_des_congés[[#This Row],[Nom de l’employé]]="","",NETWORKDAYS(Suivi_des_congés[[#This Row],[Date de début]],Suivi_des_congés[[#This Row],[Date de fin]],lstCongés))</f>
        <v/>
      </c>
    </row>
    <row r="186" spans="2:6" ht="30" customHeight="1" x14ac:dyDescent="0.3">
      <c r="B186" s="41"/>
      <c r="C186" s="42" t="str">
        <f ca="1">IF(Suivi_des_congés[[#This Row],[Nom de l’employé]]="","",DATE(YEAR(TODAY()),1,8))</f>
        <v/>
      </c>
      <c r="D186" s="42" t="str">
        <f ca="1">IF(Suivi_des_congés[[#This Row],[Nom de l’employé]]="","",DATE(YEAR(TODAY()),1,12))</f>
        <v/>
      </c>
      <c r="E186" s="41"/>
      <c r="F186" s="43" t="str">
        <f>IF(Suivi_des_congés[[#This Row],[Nom de l’employé]]="","",NETWORKDAYS(Suivi_des_congés[[#This Row],[Date de début]],Suivi_des_congés[[#This Row],[Date de fin]],lstCongés))</f>
        <v/>
      </c>
    </row>
    <row r="187" spans="2:6" ht="30" customHeight="1" x14ac:dyDescent="0.3">
      <c r="B187" s="41"/>
      <c r="C187" s="42" t="str">
        <f ca="1">IF(Suivi_des_congés[[#This Row],[Nom de l’employé]]="","",DATE(YEAR(TODAY()),1,8))</f>
        <v/>
      </c>
      <c r="D187" s="42" t="str">
        <f ca="1">IF(Suivi_des_congés[[#This Row],[Nom de l’employé]]="","",DATE(YEAR(TODAY()),1,12))</f>
        <v/>
      </c>
      <c r="E187" s="41"/>
      <c r="F187" s="43" t="str">
        <f>IF(Suivi_des_congés[[#This Row],[Nom de l’employé]]="","",NETWORKDAYS(Suivi_des_congés[[#This Row],[Date de début]],Suivi_des_congés[[#This Row],[Date de fin]],lstCongés))</f>
        <v/>
      </c>
    </row>
    <row r="188" spans="2:6" ht="30" customHeight="1" x14ac:dyDescent="0.3">
      <c r="B188" s="41"/>
      <c r="C188" s="42" t="str">
        <f ca="1">IF(Suivi_des_congés[[#This Row],[Nom de l’employé]]="","",DATE(YEAR(TODAY()),1,8))</f>
        <v/>
      </c>
      <c r="D188" s="42" t="str">
        <f ca="1">IF(Suivi_des_congés[[#This Row],[Nom de l’employé]]="","",DATE(YEAR(TODAY()),1,12))</f>
        <v/>
      </c>
      <c r="E188" s="41"/>
      <c r="F188" s="43" t="str">
        <f>IF(Suivi_des_congés[[#This Row],[Nom de l’employé]]="","",NETWORKDAYS(Suivi_des_congés[[#This Row],[Date de début]],Suivi_des_congés[[#This Row],[Date de fin]],lstCongés))</f>
        <v/>
      </c>
    </row>
    <row r="189" spans="2:6" ht="30" customHeight="1" x14ac:dyDescent="0.3">
      <c r="B189" s="41"/>
      <c r="C189" s="42" t="str">
        <f ca="1">IF(Suivi_des_congés[[#This Row],[Nom de l’employé]]="","",DATE(YEAR(TODAY()),1,8))</f>
        <v/>
      </c>
      <c r="D189" s="42" t="str">
        <f ca="1">IF(Suivi_des_congés[[#This Row],[Nom de l’employé]]="","",DATE(YEAR(TODAY()),1,12))</f>
        <v/>
      </c>
      <c r="E189" s="41"/>
      <c r="F189" s="43" t="str">
        <f>IF(Suivi_des_congés[[#This Row],[Nom de l’employé]]="","",NETWORKDAYS(Suivi_des_congés[[#This Row],[Date de début]],Suivi_des_congés[[#This Row],[Date de fin]],lstCongés))</f>
        <v/>
      </c>
    </row>
    <row r="190" spans="2:6" ht="30" customHeight="1" x14ac:dyDescent="0.3">
      <c r="B190" s="41"/>
      <c r="C190" s="42" t="str">
        <f ca="1">IF(Suivi_des_congés[[#This Row],[Nom de l’employé]]="","",DATE(YEAR(TODAY()),1,8))</f>
        <v/>
      </c>
      <c r="D190" s="42" t="str">
        <f ca="1">IF(Suivi_des_congés[[#This Row],[Nom de l’employé]]="","",DATE(YEAR(TODAY()),1,12))</f>
        <v/>
      </c>
      <c r="E190" s="41"/>
      <c r="F190" s="43" t="str">
        <f>IF(Suivi_des_congés[[#This Row],[Nom de l’employé]]="","",NETWORKDAYS(Suivi_des_congés[[#This Row],[Date de début]],Suivi_des_congés[[#This Row],[Date de fin]],lstCongés))</f>
        <v/>
      </c>
    </row>
    <row r="191" spans="2:6" ht="30" customHeight="1" x14ac:dyDescent="0.3">
      <c r="B191" s="41"/>
      <c r="C191" s="42" t="str">
        <f ca="1">IF(Suivi_des_congés[[#This Row],[Nom de l’employé]]="","",DATE(YEAR(TODAY()),1,8))</f>
        <v/>
      </c>
      <c r="D191" s="42" t="str">
        <f ca="1">IF(Suivi_des_congés[[#This Row],[Nom de l’employé]]="","",DATE(YEAR(TODAY()),1,12))</f>
        <v/>
      </c>
      <c r="E191" s="41"/>
      <c r="F191" s="43" t="str">
        <f>IF(Suivi_des_congés[[#This Row],[Nom de l’employé]]="","",NETWORKDAYS(Suivi_des_congés[[#This Row],[Date de début]],Suivi_des_congés[[#This Row],[Date de fin]],lstCongés))</f>
        <v/>
      </c>
    </row>
    <row r="192" spans="2:6" ht="30" customHeight="1" x14ac:dyDescent="0.3">
      <c r="B192" s="41"/>
      <c r="C192" s="42" t="str">
        <f ca="1">IF(Suivi_des_congés[[#This Row],[Nom de l’employé]]="","",DATE(YEAR(TODAY()),1,8))</f>
        <v/>
      </c>
      <c r="D192" s="42" t="str">
        <f ca="1">IF(Suivi_des_congés[[#This Row],[Nom de l’employé]]="","",DATE(YEAR(TODAY()),1,12))</f>
        <v/>
      </c>
      <c r="E192" s="41"/>
      <c r="F192" s="43" t="str">
        <f>IF(Suivi_des_congés[[#This Row],[Nom de l’employé]]="","",NETWORKDAYS(Suivi_des_congés[[#This Row],[Date de début]],Suivi_des_congés[[#This Row],[Date de fin]],lstCongés))</f>
        <v/>
      </c>
    </row>
    <row r="193" spans="2:6" ht="30" customHeight="1" x14ac:dyDescent="0.3">
      <c r="B193" s="41"/>
      <c r="C193" s="42" t="str">
        <f ca="1">IF(Suivi_des_congés[[#This Row],[Nom de l’employé]]="","",DATE(YEAR(TODAY()),1,8))</f>
        <v/>
      </c>
      <c r="D193" s="42" t="str">
        <f ca="1">IF(Suivi_des_congés[[#This Row],[Nom de l’employé]]="","",DATE(YEAR(TODAY()),1,12))</f>
        <v/>
      </c>
      <c r="E193" s="41"/>
      <c r="F193" s="43" t="str">
        <f>IF(Suivi_des_congés[[#This Row],[Nom de l’employé]]="","",NETWORKDAYS(Suivi_des_congés[[#This Row],[Date de début]],Suivi_des_congés[[#This Row],[Date de fin]],lstCongés))</f>
        <v/>
      </c>
    </row>
    <row r="194" spans="2:6" ht="30" customHeight="1" x14ac:dyDescent="0.3">
      <c r="B194" s="41"/>
      <c r="C194" s="42" t="str">
        <f ca="1">IF(Suivi_des_congés[[#This Row],[Nom de l’employé]]="","",DATE(YEAR(TODAY()),1,8))</f>
        <v/>
      </c>
      <c r="D194" s="42" t="str">
        <f ca="1">IF(Suivi_des_congés[[#This Row],[Nom de l’employé]]="","",DATE(YEAR(TODAY()),1,12))</f>
        <v/>
      </c>
      <c r="E194" s="41"/>
      <c r="F194" s="43" t="str">
        <f>IF(Suivi_des_congés[[#This Row],[Nom de l’employé]]="","",NETWORKDAYS(Suivi_des_congés[[#This Row],[Date de début]],Suivi_des_congés[[#This Row],[Date de fin]],lstCongés))</f>
        <v/>
      </c>
    </row>
    <row r="195" spans="2:6" ht="30" customHeight="1" x14ac:dyDescent="0.3">
      <c r="B195" s="41"/>
      <c r="C195" s="42" t="str">
        <f ca="1">IF(Suivi_des_congés[[#This Row],[Nom de l’employé]]="","",DATE(YEAR(TODAY()),1,8))</f>
        <v/>
      </c>
      <c r="D195" s="42" t="str">
        <f ca="1">IF(Suivi_des_congés[[#This Row],[Nom de l’employé]]="","",DATE(YEAR(TODAY()),1,12))</f>
        <v/>
      </c>
      <c r="E195" s="41"/>
      <c r="F195" s="43" t="str">
        <f>IF(Suivi_des_congés[[#This Row],[Nom de l’employé]]="","",NETWORKDAYS(Suivi_des_congés[[#This Row],[Date de début]],Suivi_des_congés[[#This Row],[Date de fin]],lstCongés))</f>
        <v/>
      </c>
    </row>
    <row r="196" spans="2:6" ht="30" customHeight="1" x14ac:dyDescent="0.3">
      <c r="B196" s="41"/>
      <c r="C196" s="42" t="str">
        <f ca="1">IF(Suivi_des_congés[[#This Row],[Nom de l’employé]]="","",DATE(YEAR(TODAY()),1,8))</f>
        <v/>
      </c>
      <c r="D196" s="42" t="str">
        <f ca="1">IF(Suivi_des_congés[[#This Row],[Nom de l’employé]]="","",DATE(YEAR(TODAY()),1,12))</f>
        <v/>
      </c>
      <c r="E196" s="41"/>
      <c r="F196" s="43" t="str">
        <f>IF(Suivi_des_congés[[#This Row],[Nom de l’employé]]="","",NETWORKDAYS(Suivi_des_congés[[#This Row],[Date de début]],Suivi_des_congés[[#This Row],[Date de fin]],lstCongés))</f>
        <v/>
      </c>
    </row>
    <row r="197" spans="2:6" ht="30" customHeight="1" x14ac:dyDescent="0.3">
      <c r="B197" s="41"/>
      <c r="C197" s="42" t="str">
        <f ca="1">IF(Suivi_des_congés[[#This Row],[Nom de l’employé]]="","",DATE(YEAR(TODAY()),1,8))</f>
        <v/>
      </c>
      <c r="D197" s="42" t="str">
        <f ca="1">IF(Suivi_des_congés[[#This Row],[Nom de l’employé]]="","",DATE(YEAR(TODAY()),1,12))</f>
        <v/>
      </c>
      <c r="E197" s="41"/>
      <c r="F197" s="43" t="str">
        <f>IF(Suivi_des_congés[[#This Row],[Nom de l’employé]]="","",NETWORKDAYS(Suivi_des_congés[[#This Row],[Date de début]],Suivi_des_congés[[#This Row],[Date de fin]],lstCongés))</f>
        <v/>
      </c>
    </row>
    <row r="198" spans="2:6" ht="30" customHeight="1" x14ac:dyDescent="0.3">
      <c r="B198" s="41"/>
      <c r="C198" s="42" t="str">
        <f ca="1">IF(Suivi_des_congés[[#This Row],[Nom de l’employé]]="","",DATE(YEAR(TODAY()),1,8))</f>
        <v/>
      </c>
      <c r="D198" s="42" t="str">
        <f ca="1">IF(Suivi_des_congés[[#This Row],[Nom de l’employé]]="","",DATE(YEAR(TODAY()),1,12))</f>
        <v/>
      </c>
      <c r="E198" s="41"/>
      <c r="F198" s="43" t="str">
        <f>IF(Suivi_des_congés[[#This Row],[Nom de l’employé]]="","",NETWORKDAYS(Suivi_des_congés[[#This Row],[Date de début]],Suivi_des_congés[[#This Row],[Date de fin]],lstCongés))</f>
        <v/>
      </c>
    </row>
    <row r="199" spans="2:6" ht="30" customHeight="1" x14ac:dyDescent="0.3">
      <c r="B199" s="41"/>
      <c r="C199" s="42" t="str">
        <f ca="1">IF(Suivi_des_congés[[#This Row],[Nom de l’employé]]="","",DATE(YEAR(TODAY()),1,8))</f>
        <v/>
      </c>
      <c r="D199" s="42" t="str">
        <f ca="1">IF(Suivi_des_congés[[#This Row],[Nom de l’employé]]="","",DATE(YEAR(TODAY()),1,12))</f>
        <v/>
      </c>
      <c r="E199" s="41"/>
      <c r="F199" s="43" t="str">
        <f>IF(Suivi_des_congés[[#This Row],[Nom de l’employé]]="","",NETWORKDAYS(Suivi_des_congés[[#This Row],[Date de début]],Suivi_des_congés[[#This Row],[Date de fin]],lstCongés))</f>
        <v/>
      </c>
    </row>
    <row r="200" spans="2:6" ht="30" customHeight="1" x14ac:dyDescent="0.3">
      <c r="B200" s="41"/>
      <c r="C200" s="42" t="str">
        <f ca="1">IF(Suivi_des_congés[[#This Row],[Nom de l’employé]]="","",DATE(YEAR(TODAY()),1,8))</f>
        <v/>
      </c>
      <c r="D200" s="42" t="str">
        <f ca="1">IF(Suivi_des_congés[[#This Row],[Nom de l’employé]]="","",DATE(YEAR(TODAY()),1,12))</f>
        <v/>
      </c>
      <c r="E200" s="41"/>
      <c r="F200" s="43" t="str">
        <f>IF(Suivi_des_congés[[#This Row],[Nom de l’employé]]="","",NETWORKDAYS(Suivi_des_congés[[#This Row],[Date de début]],Suivi_des_congés[[#This Row],[Date de fin]],lstCongés))</f>
        <v/>
      </c>
    </row>
    <row r="201" spans="2:6" ht="30" customHeight="1" x14ac:dyDescent="0.3">
      <c r="B201" s="41"/>
      <c r="C201" s="42" t="str">
        <f ca="1">IF(Suivi_des_congés[[#This Row],[Nom de l’employé]]="","",DATE(YEAR(TODAY()),1,8))</f>
        <v/>
      </c>
      <c r="D201" s="42" t="str">
        <f ca="1">IF(Suivi_des_congés[[#This Row],[Nom de l’employé]]="","",DATE(YEAR(TODAY()),1,12))</f>
        <v/>
      </c>
      <c r="E201" s="41"/>
      <c r="F201" s="43" t="str">
        <f>IF(Suivi_des_congés[[#This Row],[Nom de l’employé]]="","",NETWORKDAYS(Suivi_des_congés[[#This Row],[Date de début]],Suivi_des_congés[[#This Row],[Date de fin]],lstCongés))</f>
        <v/>
      </c>
    </row>
    <row r="202" spans="2:6" ht="30" customHeight="1" x14ac:dyDescent="0.3">
      <c r="B202" s="41"/>
      <c r="C202" s="42" t="str">
        <f ca="1">IF(Suivi_des_congés[[#This Row],[Nom de l’employé]]="","",DATE(YEAR(TODAY()),1,8))</f>
        <v/>
      </c>
      <c r="D202" s="42" t="str">
        <f ca="1">IF(Suivi_des_congés[[#This Row],[Nom de l’employé]]="","",DATE(YEAR(TODAY()),1,12))</f>
        <v/>
      </c>
      <c r="E202" s="41"/>
      <c r="F202" s="43" t="str">
        <f>IF(Suivi_des_congés[[#This Row],[Nom de l’employé]]="","",NETWORKDAYS(Suivi_des_congés[[#This Row],[Date de début]],Suivi_des_congés[[#This Row],[Date de fin]],lstCongés))</f>
        <v/>
      </c>
    </row>
    <row r="203" spans="2:6" ht="30" customHeight="1" x14ac:dyDescent="0.3">
      <c r="B203" s="41"/>
      <c r="C203" s="42" t="str">
        <f ca="1">IF(Suivi_des_congés[[#This Row],[Nom de l’employé]]="","",DATE(YEAR(TODAY()),1,8))</f>
        <v/>
      </c>
      <c r="D203" s="42" t="str">
        <f ca="1">IF(Suivi_des_congés[[#This Row],[Nom de l’employé]]="","",DATE(YEAR(TODAY()),1,12))</f>
        <v/>
      </c>
      <c r="E203" s="41"/>
      <c r="F203" s="43" t="str">
        <f>IF(Suivi_des_congés[[#This Row],[Nom de l’employé]]="","",NETWORKDAYS(Suivi_des_congés[[#This Row],[Date de début]],Suivi_des_congés[[#This Row],[Date de fin]],lstCongés))</f>
        <v/>
      </c>
    </row>
    <row r="204" spans="2:6" ht="30" customHeight="1" x14ac:dyDescent="0.3">
      <c r="B204" s="41"/>
      <c r="C204" s="42" t="str">
        <f ca="1">IF(Suivi_des_congés[[#This Row],[Nom de l’employé]]="","",DATE(YEAR(TODAY()),1,8))</f>
        <v/>
      </c>
      <c r="D204" s="42" t="str">
        <f ca="1">IF(Suivi_des_congés[[#This Row],[Nom de l’employé]]="","",DATE(YEAR(TODAY()),1,12))</f>
        <v/>
      </c>
      <c r="E204" s="41"/>
      <c r="F204" s="43" t="str">
        <f>IF(Suivi_des_congés[[#This Row],[Nom de l’employé]]="","",NETWORKDAYS(Suivi_des_congés[[#This Row],[Date de début]],Suivi_des_congés[[#This Row],[Date de fin]],lstCongés))</f>
        <v/>
      </c>
    </row>
    <row r="205" spans="2:6" ht="30" customHeight="1" x14ac:dyDescent="0.3">
      <c r="B205" s="41"/>
      <c r="C205" s="42" t="str">
        <f ca="1">IF(Suivi_des_congés[[#This Row],[Nom de l’employé]]="","",DATE(YEAR(TODAY()),1,8))</f>
        <v/>
      </c>
      <c r="D205" s="42" t="str">
        <f ca="1">IF(Suivi_des_congés[[#This Row],[Nom de l’employé]]="","",DATE(YEAR(TODAY()),1,12))</f>
        <v/>
      </c>
      <c r="E205" s="41"/>
      <c r="F205" s="43" t="str">
        <f>IF(Suivi_des_congés[[#This Row],[Nom de l’employé]]="","",NETWORKDAYS(Suivi_des_congés[[#This Row],[Date de début]],Suivi_des_congés[[#This Row],[Date de fin]],lstCongés))</f>
        <v/>
      </c>
    </row>
    <row r="206" spans="2:6" ht="30" customHeight="1" x14ac:dyDescent="0.3">
      <c r="B206" s="41"/>
      <c r="C206" s="42" t="str">
        <f ca="1">IF(Suivi_des_congés[[#This Row],[Nom de l’employé]]="","",DATE(YEAR(TODAY()),1,8))</f>
        <v/>
      </c>
      <c r="D206" s="42" t="str">
        <f ca="1">IF(Suivi_des_congés[[#This Row],[Nom de l’employé]]="","",DATE(YEAR(TODAY()),1,12))</f>
        <v/>
      </c>
      <c r="E206" s="41"/>
      <c r="F206" s="43" t="str">
        <f>IF(Suivi_des_congés[[#This Row],[Nom de l’employé]]="","",NETWORKDAYS(Suivi_des_congés[[#This Row],[Date de début]],Suivi_des_congés[[#This Row],[Date de fin]],lstCongés))</f>
        <v/>
      </c>
    </row>
    <row r="207" spans="2:6" ht="30" customHeight="1" x14ac:dyDescent="0.3">
      <c r="B207" s="41"/>
      <c r="C207" s="42" t="str">
        <f ca="1">IF(Suivi_des_congés[[#This Row],[Nom de l’employé]]="","",DATE(YEAR(TODAY()),1,8))</f>
        <v/>
      </c>
      <c r="D207" s="42" t="str">
        <f ca="1">IF(Suivi_des_congés[[#This Row],[Nom de l’employé]]="","",DATE(YEAR(TODAY()),1,12))</f>
        <v/>
      </c>
      <c r="E207" s="41"/>
      <c r="F207" s="43" t="str">
        <f>IF(Suivi_des_congés[[#This Row],[Nom de l’employé]]="","",NETWORKDAYS(Suivi_des_congés[[#This Row],[Date de début]],Suivi_des_congés[[#This Row],[Date de fin]],lstCongés))</f>
        <v/>
      </c>
    </row>
    <row r="208" spans="2:6" ht="30" customHeight="1" x14ac:dyDescent="0.3">
      <c r="B208" s="41"/>
      <c r="C208" s="42" t="str">
        <f ca="1">IF(Suivi_des_congés[[#This Row],[Nom de l’employé]]="","",DATE(YEAR(TODAY()),1,8))</f>
        <v/>
      </c>
      <c r="D208" s="42" t="str">
        <f ca="1">IF(Suivi_des_congés[[#This Row],[Nom de l’employé]]="","",DATE(YEAR(TODAY()),1,12))</f>
        <v/>
      </c>
      <c r="E208" s="41"/>
      <c r="F208" s="43" t="str">
        <f>IF(Suivi_des_congés[[#This Row],[Nom de l’employé]]="","",NETWORKDAYS(Suivi_des_congés[[#This Row],[Date de début]],Suivi_des_congés[[#This Row],[Date de fin]],lstCongés))</f>
        <v/>
      </c>
    </row>
    <row r="209" spans="2:6" ht="30" customHeight="1" x14ac:dyDescent="0.3">
      <c r="B209" s="41"/>
      <c r="C209" s="42" t="str">
        <f ca="1">IF(Suivi_des_congés[[#This Row],[Nom de l’employé]]="","",DATE(YEAR(TODAY()),1,8))</f>
        <v/>
      </c>
      <c r="D209" s="42" t="str">
        <f ca="1">IF(Suivi_des_congés[[#This Row],[Nom de l’employé]]="","",DATE(YEAR(TODAY()),1,12))</f>
        <v/>
      </c>
      <c r="E209" s="41"/>
      <c r="F209" s="43" t="str">
        <f>IF(Suivi_des_congés[[#This Row],[Nom de l’employé]]="","",NETWORKDAYS(Suivi_des_congés[[#This Row],[Date de début]],Suivi_des_congés[[#This Row],[Date de fin]],lstCongés))</f>
        <v/>
      </c>
    </row>
    <row r="210" spans="2:6" ht="30" customHeight="1" x14ac:dyDescent="0.3">
      <c r="B210" s="41"/>
      <c r="C210" s="42" t="str">
        <f ca="1">IF(Suivi_des_congés[[#This Row],[Nom de l’employé]]="","",DATE(YEAR(TODAY()),1,8))</f>
        <v/>
      </c>
      <c r="D210" s="42" t="str">
        <f ca="1">IF(Suivi_des_congés[[#This Row],[Nom de l’employé]]="","",DATE(YEAR(TODAY()),1,12))</f>
        <v/>
      </c>
      <c r="E210" s="41"/>
      <c r="F210" s="43" t="str">
        <f>IF(Suivi_des_congés[[#This Row],[Nom de l’employé]]="","",NETWORKDAYS(Suivi_des_congés[[#This Row],[Date de début]],Suivi_des_congés[[#This Row],[Date de fin]],lstCongés))</f>
        <v/>
      </c>
    </row>
    <row r="211" spans="2:6" ht="30" customHeight="1" x14ac:dyDescent="0.3">
      <c r="B211" s="41"/>
      <c r="C211" s="42" t="str">
        <f ca="1">IF(Suivi_des_congés[[#This Row],[Nom de l’employé]]="","",DATE(YEAR(TODAY()),1,8))</f>
        <v/>
      </c>
      <c r="D211" s="42" t="str">
        <f ca="1">IF(Suivi_des_congés[[#This Row],[Nom de l’employé]]="","",DATE(YEAR(TODAY()),1,12))</f>
        <v/>
      </c>
      <c r="E211" s="41"/>
      <c r="F211" s="43" t="str">
        <f>IF(Suivi_des_congés[[#This Row],[Nom de l’employé]]="","",NETWORKDAYS(Suivi_des_congés[[#This Row],[Date de début]],Suivi_des_congés[[#This Row],[Date de fin]],lstCongés))</f>
        <v/>
      </c>
    </row>
    <row r="212" spans="2:6" ht="30" customHeight="1" x14ac:dyDescent="0.3">
      <c r="B212" s="41"/>
      <c r="C212" s="42" t="str">
        <f ca="1">IF(Suivi_des_congés[[#This Row],[Nom de l’employé]]="","",DATE(YEAR(TODAY()),1,8))</f>
        <v/>
      </c>
      <c r="D212" s="42" t="str">
        <f ca="1">IF(Suivi_des_congés[[#This Row],[Nom de l’employé]]="","",DATE(YEAR(TODAY()),1,12))</f>
        <v/>
      </c>
      <c r="E212" s="41"/>
      <c r="F212" s="43" t="str">
        <f>IF(Suivi_des_congés[[#This Row],[Nom de l’employé]]="","",NETWORKDAYS(Suivi_des_congés[[#This Row],[Date de début]],Suivi_des_congés[[#This Row],[Date de fin]],lstCongés))</f>
        <v/>
      </c>
    </row>
    <row r="213" spans="2:6" ht="30" customHeight="1" x14ac:dyDescent="0.3">
      <c r="B213" s="41"/>
      <c r="C213" s="42" t="str">
        <f ca="1">IF(Suivi_des_congés[[#This Row],[Nom de l’employé]]="","",DATE(YEAR(TODAY()),1,8))</f>
        <v/>
      </c>
      <c r="D213" s="42" t="str">
        <f ca="1">IF(Suivi_des_congés[[#This Row],[Nom de l’employé]]="","",DATE(YEAR(TODAY()),1,12))</f>
        <v/>
      </c>
      <c r="E213" s="41"/>
      <c r="F213" s="43" t="str">
        <f>IF(Suivi_des_congés[[#This Row],[Nom de l’employé]]="","",NETWORKDAYS(Suivi_des_congés[[#This Row],[Date de début]],Suivi_des_congés[[#This Row],[Date de fin]],lstCongés))</f>
        <v/>
      </c>
    </row>
    <row r="214" spans="2:6" ht="30" customHeight="1" x14ac:dyDescent="0.3">
      <c r="B214" s="41"/>
      <c r="C214" s="42" t="str">
        <f ca="1">IF(Suivi_des_congés[[#This Row],[Nom de l’employé]]="","",DATE(YEAR(TODAY()),1,8))</f>
        <v/>
      </c>
      <c r="D214" s="42" t="str">
        <f ca="1">IF(Suivi_des_congés[[#This Row],[Nom de l’employé]]="","",DATE(YEAR(TODAY()),1,12))</f>
        <v/>
      </c>
      <c r="E214" s="41"/>
      <c r="F214" s="43" t="str">
        <f>IF(Suivi_des_congés[[#This Row],[Nom de l’employé]]="","",NETWORKDAYS(Suivi_des_congés[[#This Row],[Date de début]],Suivi_des_congés[[#This Row],[Date de fin]],lstCongés))</f>
        <v/>
      </c>
    </row>
    <row r="215" spans="2:6" ht="30" customHeight="1" x14ac:dyDescent="0.3">
      <c r="B215" s="41"/>
      <c r="C215" s="42" t="str">
        <f ca="1">IF(Suivi_des_congés[[#This Row],[Nom de l’employé]]="","",DATE(YEAR(TODAY()),1,8))</f>
        <v/>
      </c>
      <c r="D215" s="42" t="str">
        <f ca="1">IF(Suivi_des_congés[[#This Row],[Nom de l’employé]]="","",DATE(YEAR(TODAY()),1,12))</f>
        <v/>
      </c>
      <c r="E215" s="41"/>
      <c r="F215" s="43" t="str">
        <f>IF(Suivi_des_congés[[#This Row],[Nom de l’employé]]="","",NETWORKDAYS(Suivi_des_congés[[#This Row],[Date de début]],Suivi_des_congés[[#This Row],[Date de fin]],lstCongés))</f>
        <v/>
      </c>
    </row>
    <row r="216" spans="2:6" ht="30" customHeight="1" x14ac:dyDescent="0.3">
      <c r="B216" s="41"/>
      <c r="C216" s="42" t="str">
        <f ca="1">IF(Suivi_des_congés[[#This Row],[Nom de l’employé]]="","",DATE(YEAR(TODAY()),1,8))</f>
        <v/>
      </c>
      <c r="D216" s="42" t="str">
        <f ca="1">IF(Suivi_des_congés[[#This Row],[Nom de l’employé]]="","",DATE(YEAR(TODAY()),1,12))</f>
        <v/>
      </c>
      <c r="E216" s="41"/>
      <c r="F216" s="43" t="str">
        <f>IF(Suivi_des_congés[[#This Row],[Nom de l’employé]]="","",NETWORKDAYS(Suivi_des_congés[[#This Row],[Date de début]],Suivi_des_congés[[#This Row],[Date de fin]],lstCongés))</f>
        <v/>
      </c>
    </row>
    <row r="217" spans="2:6" ht="30" customHeight="1" x14ac:dyDescent="0.3">
      <c r="B217" s="41"/>
      <c r="C217" s="42" t="str">
        <f ca="1">IF(Suivi_des_congés[[#This Row],[Nom de l’employé]]="","",DATE(YEAR(TODAY()),1,8))</f>
        <v/>
      </c>
      <c r="D217" s="42" t="str">
        <f ca="1">IF(Suivi_des_congés[[#This Row],[Nom de l’employé]]="","",DATE(YEAR(TODAY()),1,12))</f>
        <v/>
      </c>
      <c r="E217" s="41"/>
      <c r="F217" s="43" t="str">
        <f>IF(Suivi_des_congés[[#This Row],[Nom de l’employé]]="","",NETWORKDAYS(Suivi_des_congés[[#This Row],[Date de début]],Suivi_des_congés[[#This Row],[Date de fin]],lstCongés))</f>
        <v/>
      </c>
    </row>
    <row r="218" spans="2:6" ht="30" customHeight="1" x14ac:dyDescent="0.3">
      <c r="B218" s="41"/>
      <c r="C218" s="42" t="str">
        <f ca="1">IF(Suivi_des_congés[[#This Row],[Nom de l’employé]]="","",DATE(YEAR(TODAY()),1,8))</f>
        <v/>
      </c>
      <c r="D218" s="42" t="str">
        <f ca="1">IF(Suivi_des_congés[[#This Row],[Nom de l’employé]]="","",DATE(YEAR(TODAY()),1,12))</f>
        <v/>
      </c>
      <c r="E218" s="41"/>
      <c r="F218" s="43" t="str">
        <f>IF(Suivi_des_congés[[#This Row],[Nom de l’employé]]="","",NETWORKDAYS(Suivi_des_congés[[#This Row],[Date de début]],Suivi_des_congés[[#This Row],[Date de fin]],lstCongés))</f>
        <v/>
      </c>
    </row>
    <row r="219" spans="2:6" ht="30" customHeight="1" x14ac:dyDescent="0.3">
      <c r="B219" s="41"/>
      <c r="C219" s="42" t="str">
        <f ca="1">IF(Suivi_des_congés[[#This Row],[Nom de l’employé]]="","",DATE(YEAR(TODAY()),1,8))</f>
        <v/>
      </c>
      <c r="D219" s="42" t="str">
        <f ca="1">IF(Suivi_des_congés[[#This Row],[Nom de l’employé]]="","",DATE(YEAR(TODAY()),1,12))</f>
        <v/>
      </c>
      <c r="E219" s="41"/>
      <c r="F219" s="43" t="str">
        <f>IF(Suivi_des_congés[[#This Row],[Nom de l’employé]]="","",NETWORKDAYS(Suivi_des_congés[[#This Row],[Date de début]],Suivi_des_congés[[#This Row],[Date de fin]],lstCongés))</f>
        <v/>
      </c>
    </row>
    <row r="220" spans="2:6" ht="30" customHeight="1" x14ac:dyDescent="0.3">
      <c r="B220" s="41"/>
      <c r="C220" s="42" t="str">
        <f ca="1">IF(Suivi_des_congés[[#This Row],[Nom de l’employé]]="","",DATE(YEAR(TODAY()),1,8))</f>
        <v/>
      </c>
      <c r="D220" s="42" t="str">
        <f ca="1">IF(Suivi_des_congés[[#This Row],[Nom de l’employé]]="","",DATE(YEAR(TODAY()),1,12))</f>
        <v/>
      </c>
      <c r="E220" s="41"/>
      <c r="F220" s="43" t="str">
        <f>IF(Suivi_des_congés[[#This Row],[Nom de l’employé]]="","",NETWORKDAYS(Suivi_des_congés[[#This Row],[Date de début]],Suivi_des_congés[[#This Row],[Date de fin]],lstCongés))</f>
        <v/>
      </c>
    </row>
    <row r="221" spans="2:6" ht="30" customHeight="1" x14ac:dyDescent="0.3">
      <c r="B221" s="41"/>
      <c r="C221" s="42" t="str">
        <f ca="1">IF(Suivi_des_congés[[#This Row],[Nom de l’employé]]="","",DATE(YEAR(TODAY()),1,8))</f>
        <v/>
      </c>
      <c r="D221" s="42" t="str">
        <f ca="1">IF(Suivi_des_congés[[#This Row],[Nom de l’employé]]="","",DATE(YEAR(TODAY()),1,12))</f>
        <v/>
      </c>
      <c r="E221" s="41"/>
      <c r="F221" s="43" t="str">
        <f>IF(Suivi_des_congés[[#This Row],[Nom de l’employé]]="","",NETWORKDAYS(Suivi_des_congés[[#This Row],[Date de début]],Suivi_des_congés[[#This Row],[Date de fin]],lstCongés))</f>
        <v/>
      </c>
    </row>
    <row r="222" spans="2:6" ht="30" customHeight="1" x14ac:dyDescent="0.3">
      <c r="B222" s="41"/>
      <c r="C222" s="42" t="str">
        <f ca="1">IF(Suivi_des_congés[[#This Row],[Nom de l’employé]]="","",DATE(YEAR(TODAY()),1,8))</f>
        <v/>
      </c>
      <c r="D222" s="42" t="str">
        <f ca="1">IF(Suivi_des_congés[[#This Row],[Nom de l’employé]]="","",DATE(YEAR(TODAY()),1,12))</f>
        <v/>
      </c>
      <c r="E222" s="41"/>
      <c r="F222" s="43" t="str">
        <f>IF(Suivi_des_congés[[#This Row],[Nom de l’employé]]="","",NETWORKDAYS(Suivi_des_congés[[#This Row],[Date de début]],Suivi_des_congés[[#This Row],[Date de fin]],lstCongés))</f>
        <v/>
      </c>
    </row>
    <row r="223" spans="2:6" ht="30" customHeight="1" x14ac:dyDescent="0.3">
      <c r="B223" s="41"/>
      <c r="C223" s="42" t="str">
        <f ca="1">IF(Suivi_des_congés[[#This Row],[Nom de l’employé]]="","",DATE(YEAR(TODAY()),1,8))</f>
        <v/>
      </c>
      <c r="D223" s="42" t="str">
        <f ca="1">IF(Suivi_des_congés[[#This Row],[Nom de l’employé]]="","",DATE(YEAR(TODAY()),1,12))</f>
        <v/>
      </c>
      <c r="E223" s="41"/>
      <c r="F223" s="43" t="str">
        <f>IF(Suivi_des_congés[[#This Row],[Nom de l’employé]]="","",NETWORKDAYS(Suivi_des_congés[[#This Row],[Date de début]],Suivi_des_congés[[#This Row],[Date de fin]],lstCongés))</f>
        <v/>
      </c>
    </row>
    <row r="224" spans="2:6" ht="30" customHeight="1" x14ac:dyDescent="0.3">
      <c r="B224" s="41"/>
      <c r="C224" s="42" t="str">
        <f ca="1">IF(Suivi_des_congés[[#This Row],[Nom de l’employé]]="","",DATE(YEAR(TODAY()),1,8))</f>
        <v/>
      </c>
      <c r="D224" s="42" t="str">
        <f ca="1">IF(Suivi_des_congés[[#This Row],[Nom de l’employé]]="","",DATE(YEAR(TODAY()),1,12))</f>
        <v/>
      </c>
      <c r="E224" s="41"/>
      <c r="F224" s="43" t="str">
        <f>IF(Suivi_des_congés[[#This Row],[Nom de l’employé]]="","",NETWORKDAYS(Suivi_des_congés[[#This Row],[Date de début]],Suivi_des_congés[[#This Row],[Date de fin]],lstCongés))</f>
        <v/>
      </c>
    </row>
    <row r="225" spans="2:6" ht="30" customHeight="1" x14ac:dyDescent="0.3">
      <c r="B225" s="41"/>
      <c r="C225" s="42" t="str">
        <f ca="1">IF(Suivi_des_congés[[#This Row],[Nom de l’employé]]="","",DATE(YEAR(TODAY()),1,8))</f>
        <v/>
      </c>
      <c r="D225" s="42" t="str">
        <f ca="1">IF(Suivi_des_congés[[#This Row],[Nom de l’employé]]="","",DATE(YEAR(TODAY()),1,12))</f>
        <v/>
      </c>
      <c r="E225" s="41"/>
      <c r="F225" s="43" t="str">
        <f>IF(Suivi_des_congés[[#This Row],[Nom de l’employé]]="","",NETWORKDAYS(Suivi_des_congés[[#This Row],[Date de début]],Suivi_des_congés[[#This Row],[Date de fin]],lstCongés))</f>
        <v/>
      </c>
    </row>
    <row r="226" spans="2:6" ht="30" customHeight="1" x14ac:dyDescent="0.3">
      <c r="B226" s="41"/>
      <c r="C226" s="42" t="str">
        <f ca="1">IF(Suivi_des_congés[[#This Row],[Nom de l’employé]]="","",DATE(YEAR(TODAY()),1,8))</f>
        <v/>
      </c>
      <c r="D226" s="42" t="str">
        <f ca="1">IF(Suivi_des_congés[[#This Row],[Nom de l’employé]]="","",DATE(YEAR(TODAY()),1,12))</f>
        <v/>
      </c>
      <c r="E226" s="41"/>
      <c r="F226" s="43" t="str">
        <f>IF(Suivi_des_congés[[#This Row],[Nom de l’employé]]="","",NETWORKDAYS(Suivi_des_congés[[#This Row],[Date de début]],Suivi_des_congés[[#This Row],[Date de fin]],lstCongés))</f>
        <v/>
      </c>
    </row>
    <row r="227" spans="2:6" ht="30" customHeight="1" x14ac:dyDescent="0.3">
      <c r="B227" s="41"/>
      <c r="C227" s="42" t="str">
        <f ca="1">IF(Suivi_des_congés[[#This Row],[Nom de l’employé]]="","",DATE(YEAR(TODAY()),1,8))</f>
        <v/>
      </c>
      <c r="D227" s="42" t="str">
        <f ca="1">IF(Suivi_des_congés[[#This Row],[Nom de l’employé]]="","",DATE(YEAR(TODAY()),1,12))</f>
        <v/>
      </c>
      <c r="E227" s="41"/>
      <c r="F227" s="43" t="str">
        <f>IF(Suivi_des_congés[[#This Row],[Nom de l’employé]]="","",NETWORKDAYS(Suivi_des_congés[[#This Row],[Date de début]],Suivi_des_congés[[#This Row],[Date de fin]],lstCongés))</f>
        <v/>
      </c>
    </row>
    <row r="228" spans="2:6" ht="30" customHeight="1" x14ac:dyDescent="0.3">
      <c r="B228" s="41"/>
      <c r="C228" s="42" t="str">
        <f ca="1">IF(Suivi_des_congés[[#This Row],[Nom de l’employé]]="","",DATE(YEAR(TODAY()),1,8))</f>
        <v/>
      </c>
      <c r="D228" s="42" t="str">
        <f ca="1">IF(Suivi_des_congés[[#This Row],[Nom de l’employé]]="","",DATE(YEAR(TODAY()),1,12))</f>
        <v/>
      </c>
      <c r="E228" s="41"/>
      <c r="F228" s="43" t="str">
        <f>IF(Suivi_des_congés[[#This Row],[Nom de l’employé]]="","",NETWORKDAYS(Suivi_des_congés[[#This Row],[Date de début]],Suivi_des_congés[[#This Row],[Date de fin]],lstCongés))</f>
        <v/>
      </c>
    </row>
    <row r="229" spans="2:6" ht="30" customHeight="1" x14ac:dyDescent="0.3">
      <c r="B229" s="41"/>
      <c r="C229" s="42" t="str">
        <f ca="1">IF(Suivi_des_congés[[#This Row],[Nom de l’employé]]="","",DATE(YEAR(TODAY()),1,8))</f>
        <v/>
      </c>
      <c r="D229" s="42" t="str">
        <f ca="1">IF(Suivi_des_congés[[#This Row],[Nom de l’employé]]="","",DATE(YEAR(TODAY()),1,12))</f>
        <v/>
      </c>
      <c r="E229" s="41"/>
      <c r="F229" s="43" t="str">
        <f>IF(Suivi_des_congés[[#This Row],[Nom de l’employé]]="","",NETWORKDAYS(Suivi_des_congés[[#This Row],[Date de début]],Suivi_des_congés[[#This Row],[Date de fin]],lstCongés))</f>
        <v/>
      </c>
    </row>
    <row r="230" spans="2:6" ht="30" customHeight="1" x14ac:dyDescent="0.3">
      <c r="B230" s="41"/>
      <c r="C230" s="42" t="str">
        <f ca="1">IF(Suivi_des_congés[[#This Row],[Nom de l’employé]]="","",DATE(YEAR(TODAY()),1,8))</f>
        <v/>
      </c>
      <c r="D230" s="42" t="str">
        <f ca="1">IF(Suivi_des_congés[[#This Row],[Nom de l’employé]]="","",DATE(YEAR(TODAY()),1,12))</f>
        <v/>
      </c>
      <c r="E230" s="41"/>
      <c r="F230" s="43" t="str">
        <f>IF(Suivi_des_congés[[#This Row],[Nom de l’employé]]="","",NETWORKDAYS(Suivi_des_congés[[#This Row],[Date de début]],Suivi_des_congés[[#This Row],[Date de fin]],lstCongés))</f>
        <v/>
      </c>
    </row>
    <row r="231" spans="2:6" ht="30" customHeight="1" x14ac:dyDescent="0.3">
      <c r="B231" s="41"/>
      <c r="C231" s="42" t="str">
        <f ca="1">IF(Suivi_des_congés[[#This Row],[Nom de l’employé]]="","",DATE(YEAR(TODAY()),1,8))</f>
        <v/>
      </c>
      <c r="D231" s="42" t="str">
        <f ca="1">IF(Suivi_des_congés[[#This Row],[Nom de l’employé]]="","",DATE(YEAR(TODAY()),1,12))</f>
        <v/>
      </c>
      <c r="E231" s="41"/>
      <c r="F231" s="43" t="str">
        <f>IF(Suivi_des_congés[[#This Row],[Nom de l’employé]]="","",NETWORKDAYS(Suivi_des_congés[[#This Row],[Date de début]],Suivi_des_congés[[#This Row],[Date de fin]],lstCongés))</f>
        <v/>
      </c>
    </row>
    <row r="232" spans="2:6" ht="30" customHeight="1" x14ac:dyDescent="0.3">
      <c r="B232" s="41"/>
      <c r="C232" s="42" t="str">
        <f ca="1">IF(Suivi_des_congés[[#This Row],[Nom de l’employé]]="","",DATE(YEAR(TODAY()),1,8))</f>
        <v/>
      </c>
      <c r="D232" s="42" t="str">
        <f ca="1">IF(Suivi_des_congés[[#This Row],[Nom de l’employé]]="","",DATE(YEAR(TODAY()),1,12))</f>
        <v/>
      </c>
      <c r="E232" s="41"/>
      <c r="F232" s="43" t="str">
        <f>IF(Suivi_des_congés[[#This Row],[Nom de l’employé]]="","",NETWORKDAYS(Suivi_des_congés[[#This Row],[Date de début]],Suivi_des_congés[[#This Row],[Date de fin]],lstCongés))</f>
        <v/>
      </c>
    </row>
    <row r="233" spans="2:6" ht="30" customHeight="1" x14ac:dyDescent="0.3">
      <c r="B233" s="41"/>
      <c r="C233" s="42" t="str">
        <f ca="1">IF(Suivi_des_congés[[#This Row],[Nom de l’employé]]="","",DATE(YEAR(TODAY()),1,8))</f>
        <v/>
      </c>
      <c r="D233" s="42" t="str">
        <f ca="1">IF(Suivi_des_congés[[#This Row],[Nom de l’employé]]="","",DATE(YEAR(TODAY()),1,12))</f>
        <v/>
      </c>
      <c r="E233" s="41"/>
      <c r="F233" s="43" t="str">
        <f>IF(Suivi_des_congés[[#This Row],[Nom de l’employé]]="","",NETWORKDAYS(Suivi_des_congés[[#This Row],[Date de début]],Suivi_des_congés[[#This Row],[Date de fin]],lstCongés))</f>
        <v/>
      </c>
    </row>
    <row r="234" spans="2:6" ht="30" customHeight="1" x14ac:dyDescent="0.3">
      <c r="B234" s="41"/>
      <c r="C234" s="42" t="str">
        <f ca="1">IF(Suivi_des_congés[[#This Row],[Nom de l’employé]]="","",DATE(YEAR(TODAY()),1,8))</f>
        <v/>
      </c>
      <c r="D234" s="42" t="str">
        <f ca="1">IF(Suivi_des_congés[[#This Row],[Nom de l’employé]]="","",DATE(YEAR(TODAY()),1,12))</f>
        <v/>
      </c>
      <c r="E234" s="41"/>
      <c r="F234" s="43" t="str">
        <f>IF(Suivi_des_congés[[#This Row],[Nom de l’employé]]="","",NETWORKDAYS(Suivi_des_congés[[#This Row],[Date de début]],Suivi_des_congés[[#This Row],[Date de fin]],lstCongés))</f>
        <v/>
      </c>
    </row>
    <row r="235" spans="2:6" ht="30" customHeight="1" x14ac:dyDescent="0.3">
      <c r="B235" s="41"/>
      <c r="C235" s="42" t="str">
        <f ca="1">IF(Suivi_des_congés[[#This Row],[Nom de l’employé]]="","",DATE(YEAR(TODAY()),1,8))</f>
        <v/>
      </c>
      <c r="D235" s="42" t="str">
        <f ca="1">IF(Suivi_des_congés[[#This Row],[Nom de l’employé]]="","",DATE(YEAR(TODAY()),1,12))</f>
        <v/>
      </c>
      <c r="E235" s="41"/>
      <c r="F235" s="43" t="str">
        <f>IF(Suivi_des_congés[[#This Row],[Nom de l’employé]]="","",NETWORKDAYS(Suivi_des_congés[[#This Row],[Date de début]],Suivi_des_congés[[#This Row],[Date de fin]],lstCongés))</f>
        <v/>
      </c>
    </row>
    <row r="236" spans="2:6" ht="30" customHeight="1" x14ac:dyDescent="0.3">
      <c r="B236" s="41"/>
      <c r="C236" s="42" t="str">
        <f ca="1">IF(Suivi_des_congés[[#This Row],[Nom de l’employé]]="","",DATE(YEAR(TODAY()),1,8))</f>
        <v/>
      </c>
      <c r="D236" s="42" t="str">
        <f ca="1">IF(Suivi_des_congés[[#This Row],[Nom de l’employé]]="","",DATE(YEAR(TODAY()),1,12))</f>
        <v/>
      </c>
      <c r="E236" s="41"/>
      <c r="F236" s="43" t="str">
        <f>IF(Suivi_des_congés[[#This Row],[Nom de l’employé]]="","",NETWORKDAYS(Suivi_des_congés[[#This Row],[Date de début]],Suivi_des_congés[[#This Row],[Date de fin]],lstCongés))</f>
        <v/>
      </c>
    </row>
    <row r="237" spans="2:6" ht="30" customHeight="1" x14ac:dyDescent="0.3">
      <c r="B237" s="41"/>
      <c r="C237" s="42" t="str">
        <f ca="1">IF(Suivi_des_congés[[#This Row],[Nom de l’employé]]="","",DATE(YEAR(TODAY()),1,8))</f>
        <v/>
      </c>
      <c r="D237" s="42" t="str">
        <f ca="1">IF(Suivi_des_congés[[#This Row],[Nom de l’employé]]="","",DATE(YEAR(TODAY()),1,12))</f>
        <v/>
      </c>
      <c r="E237" s="41"/>
      <c r="F237" s="43" t="str">
        <f>IF(Suivi_des_congés[[#This Row],[Nom de l’employé]]="","",NETWORKDAYS(Suivi_des_congés[[#This Row],[Date de début]],Suivi_des_congés[[#This Row],[Date de fin]],lstCongés))</f>
        <v/>
      </c>
    </row>
    <row r="238" spans="2:6" ht="30" customHeight="1" x14ac:dyDescent="0.3">
      <c r="B238" s="41"/>
      <c r="C238" s="42" t="str">
        <f ca="1">IF(Suivi_des_congés[[#This Row],[Nom de l’employé]]="","",DATE(YEAR(TODAY()),1,8))</f>
        <v/>
      </c>
      <c r="D238" s="42" t="str">
        <f ca="1">IF(Suivi_des_congés[[#This Row],[Nom de l’employé]]="","",DATE(YEAR(TODAY()),1,12))</f>
        <v/>
      </c>
      <c r="E238" s="41"/>
      <c r="F238" s="43" t="str">
        <f>IF(Suivi_des_congés[[#This Row],[Nom de l’employé]]="","",NETWORKDAYS(Suivi_des_congés[[#This Row],[Date de début]],Suivi_des_congés[[#This Row],[Date de fin]],lstCongés))</f>
        <v/>
      </c>
    </row>
    <row r="239" spans="2:6" ht="30" customHeight="1" x14ac:dyDescent="0.3">
      <c r="B239" s="41"/>
      <c r="C239" s="42" t="str">
        <f ca="1">IF(Suivi_des_congés[[#This Row],[Nom de l’employé]]="","",DATE(YEAR(TODAY()),1,8))</f>
        <v/>
      </c>
      <c r="D239" s="42" t="str">
        <f ca="1">IF(Suivi_des_congés[[#This Row],[Nom de l’employé]]="","",DATE(YEAR(TODAY()),1,12))</f>
        <v/>
      </c>
      <c r="E239" s="41"/>
      <c r="F239" s="43" t="str">
        <f>IF(Suivi_des_congés[[#This Row],[Nom de l’employé]]="","",NETWORKDAYS(Suivi_des_congés[[#This Row],[Date de début]],Suivi_des_congés[[#This Row],[Date de fin]],lstCongés))</f>
        <v/>
      </c>
    </row>
    <row r="240" spans="2:6" ht="30" customHeight="1" x14ac:dyDescent="0.3">
      <c r="B240" s="41"/>
      <c r="C240" s="42" t="str">
        <f ca="1">IF(Suivi_des_congés[[#This Row],[Nom de l’employé]]="","",DATE(YEAR(TODAY()),1,8))</f>
        <v/>
      </c>
      <c r="D240" s="42" t="str">
        <f ca="1">IF(Suivi_des_congés[[#This Row],[Nom de l’employé]]="","",DATE(YEAR(TODAY()),1,12))</f>
        <v/>
      </c>
      <c r="E240" s="41"/>
      <c r="F240" s="43" t="str">
        <f>IF(Suivi_des_congés[[#This Row],[Nom de l’employé]]="","",NETWORKDAYS(Suivi_des_congés[[#This Row],[Date de début]],Suivi_des_congés[[#This Row],[Date de fin]],lstCongés))</f>
        <v/>
      </c>
    </row>
    <row r="241" spans="2:6" ht="30" customHeight="1" x14ac:dyDescent="0.3">
      <c r="B241" s="41"/>
      <c r="C241" s="42" t="str">
        <f ca="1">IF(Suivi_des_congés[[#This Row],[Nom de l’employé]]="","",DATE(YEAR(TODAY()),1,8))</f>
        <v/>
      </c>
      <c r="D241" s="42" t="str">
        <f ca="1">IF(Suivi_des_congés[[#This Row],[Nom de l’employé]]="","",DATE(YEAR(TODAY()),1,12))</f>
        <v/>
      </c>
      <c r="E241" s="41"/>
      <c r="F241" s="43" t="str">
        <f>IF(Suivi_des_congés[[#This Row],[Nom de l’employé]]="","",NETWORKDAYS(Suivi_des_congés[[#This Row],[Date de début]],Suivi_des_congés[[#This Row],[Date de fin]],lstCongés))</f>
        <v/>
      </c>
    </row>
    <row r="242" spans="2:6" ht="30" customHeight="1" x14ac:dyDescent="0.3">
      <c r="B242" s="41"/>
      <c r="C242" s="42" t="str">
        <f ca="1">IF(Suivi_des_congés[[#This Row],[Nom de l’employé]]="","",DATE(YEAR(TODAY()),1,8))</f>
        <v/>
      </c>
      <c r="D242" s="42" t="str">
        <f ca="1">IF(Suivi_des_congés[[#This Row],[Nom de l’employé]]="","",DATE(YEAR(TODAY()),1,12))</f>
        <v/>
      </c>
      <c r="E242" s="41"/>
      <c r="F242" s="43" t="str">
        <f>IF(Suivi_des_congés[[#This Row],[Nom de l’employé]]="","",NETWORKDAYS(Suivi_des_congés[[#This Row],[Date de début]],Suivi_des_congés[[#This Row],[Date de fin]],lstCongés))</f>
        <v/>
      </c>
    </row>
    <row r="243" spans="2:6" ht="30" customHeight="1" x14ac:dyDescent="0.3">
      <c r="B243" s="41"/>
      <c r="C243" s="42" t="str">
        <f ca="1">IF(Suivi_des_congés[[#This Row],[Nom de l’employé]]="","",DATE(YEAR(TODAY()),1,8))</f>
        <v/>
      </c>
      <c r="D243" s="42" t="str">
        <f ca="1">IF(Suivi_des_congés[[#This Row],[Nom de l’employé]]="","",DATE(YEAR(TODAY()),1,12))</f>
        <v/>
      </c>
      <c r="E243" s="41"/>
      <c r="F243" s="43" t="str">
        <f>IF(Suivi_des_congés[[#This Row],[Nom de l’employé]]="","",NETWORKDAYS(Suivi_des_congés[[#This Row],[Date de début]],Suivi_des_congés[[#This Row],[Date de fin]],lstCongés))</f>
        <v/>
      </c>
    </row>
    <row r="244" spans="2:6" ht="30" customHeight="1" x14ac:dyDescent="0.3">
      <c r="B244" s="41"/>
      <c r="C244" s="42" t="str">
        <f ca="1">IF(Suivi_des_congés[[#This Row],[Nom de l’employé]]="","",DATE(YEAR(TODAY()),1,8))</f>
        <v/>
      </c>
      <c r="D244" s="42" t="str">
        <f ca="1">IF(Suivi_des_congés[[#This Row],[Nom de l’employé]]="","",DATE(YEAR(TODAY()),1,12))</f>
        <v/>
      </c>
      <c r="E244" s="41"/>
      <c r="F244" s="43" t="str">
        <f>IF(Suivi_des_congés[[#This Row],[Nom de l’employé]]="","",NETWORKDAYS(Suivi_des_congés[[#This Row],[Date de début]],Suivi_des_congés[[#This Row],[Date de fin]],lstCongés))</f>
        <v/>
      </c>
    </row>
    <row r="245" spans="2:6" ht="30" customHeight="1" x14ac:dyDescent="0.3">
      <c r="B245" s="41"/>
      <c r="C245" s="42" t="str">
        <f ca="1">IF(Suivi_des_congés[[#This Row],[Nom de l’employé]]="","",DATE(YEAR(TODAY()),1,8))</f>
        <v/>
      </c>
      <c r="D245" s="42" t="str">
        <f ca="1">IF(Suivi_des_congés[[#This Row],[Nom de l’employé]]="","",DATE(YEAR(TODAY()),1,12))</f>
        <v/>
      </c>
      <c r="E245" s="41"/>
      <c r="F245" s="43" t="str">
        <f>IF(Suivi_des_congés[[#This Row],[Nom de l’employé]]="","",NETWORKDAYS(Suivi_des_congés[[#This Row],[Date de début]],Suivi_des_congés[[#This Row],[Date de fin]],lstCongés))</f>
        <v/>
      </c>
    </row>
    <row r="246" spans="2:6" ht="30" customHeight="1" x14ac:dyDescent="0.3">
      <c r="B246" s="41"/>
      <c r="C246" s="42" t="str">
        <f ca="1">IF(Suivi_des_congés[[#This Row],[Nom de l’employé]]="","",DATE(YEAR(TODAY()),1,8))</f>
        <v/>
      </c>
      <c r="D246" s="42" t="str">
        <f ca="1">IF(Suivi_des_congés[[#This Row],[Nom de l’employé]]="","",DATE(YEAR(TODAY()),1,12))</f>
        <v/>
      </c>
      <c r="E246" s="41"/>
      <c r="F246" s="43" t="str">
        <f>IF(Suivi_des_congés[[#This Row],[Nom de l’employé]]="","",NETWORKDAYS(Suivi_des_congés[[#This Row],[Date de début]],Suivi_des_congés[[#This Row],[Date de fin]],lstCongés))</f>
        <v/>
      </c>
    </row>
    <row r="247" spans="2:6" ht="30" customHeight="1" x14ac:dyDescent="0.3">
      <c r="B247" s="41"/>
      <c r="C247" s="42" t="str">
        <f ca="1">IF(Suivi_des_congés[[#This Row],[Nom de l’employé]]="","",DATE(YEAR(TODAY()),1,8))</f>
        <v/>
      </c>
      <c r="D247" s="42" t="str">
        <f ca="1">IF(Suivi_des_congés[[#This Row],[Nom de l’employé]]="","",DATE(YEAR(TODAY()),1,12))</f>
        <v/>
      </c>
      <c r="E247" s="41"/>
      <c r="F247" s="43" t="str">
        <f>IF(Suivi_des_congés[[#This Row],[Nom de l’employé]]="","",NETWORKDAYS(Suivi_des_congés[[#This Row],[Date de début]],Suivi_des_congés[[#This Row],[Date de fin]],lstCongés))</f>
        <v/>
      </c>
    </row>
    <row r="248" spans="2:6" ht="30" customHeight="1" x14ac:dyDescent="0.3">
      <c r="B248" s="41"/>
      <c r="C248" s="42" t="str">
        <f ca="1">IF(Suivi_des_congés[[#This Row],[Nom de l’employé]]="","",DATE(YEAR(TODAY()),1,8))</f>
        <v/>
      </c>
      <c r="D248" s="42" t="str">
        <f ca="1">IF(Suivi_des_congés[[#This Row],[Nom de l’employé]]="","",DATE(YEAR(TODAY()),1,12))</f>
        <v/>
      </c>
      <c r="E248" s="41"/>
      <c r="F248" s="43" t="str">
        <f>IF(Suivi_des_congés[[#This Row],[Nom de l’employé]]="","",NETWORKDAYS(Suivi_des_congés[[#This Row],[Date de début]],Suivi_des_congés[[#This Row],[Date de fin]],lstCongés))</f>
        <v/>
      </c>
    </row>
    <row r="249" spans="2:6" ht="30" customHeight="1" x14ac:dyDescent="0.3">
      <c r="B249" s="41"/>
      <c r="C249" s="42" t="str">
        <f ca="1">IF(Suivi_des_congés[[#This Row],[Nom de l’employé]]="","",DATE(YEAR(TODAY()),1,8))</f>
        <v/>
      </c>
      <c r="D249" s="42" t="str">
        <f ca="1">IF(Suivi_des_congés[[#This Row],[Nom de l’employé]]="","",DATE(YEAR(TODAY()),1,12))</f>
        <v/>
      </c>
      <c r="E249" s="41"/>
      <c r="F249" s="43" t="str">
        <f>IF(Suivi_des_congés[[#This Row],[Nom de l’employé]]="","",NETWORKDAYS(Suivi_des_congés[[#This Row],[Date de début]],Suivi_des_congés[[#This Row],[Date de fin]],lstCongés))</f>
        <v/>
      </c>
    </row>
    <row r="250" spans="2:6" ht="30" customHeight="1" x14ac:dyDescent="0.3">
      <c r="B250" s="41"/>
      <c r="C250" s="42" t="str">
        <f ca="1">IF(Suivi_des_congés[[#This Row],[Nom de l’employé]]="","",DATE(YEAR(TODAY()),1,8))</f>
        <v/>
      </c>
      <c r="D250" s="42" t="str">
        <f ca="1">IF(Suivi_des_congés[[#This Row],[Nom de l’employé]]="","",DATE(YEAR(TODAY()),1,12))</f>
        <v/>
      </c>
      <c r="E250" s="41"/>
      <c r="F250" s="43" t="str">
        <f>IF(Suivi_des_congés[[#This Row],[Nom de l’employé]]="","",NETWORKDAYS(Suivi_des_congés[[#This Row],[Date de début]],Suivi_des_congés[[#This Row],[Date de fin]],lstCongés))</f>
        <v/>
      </c>
    </row>
    <row r="251" spans="2:6" ht="30" customHeight="1" x14ac:dyDescent="0.3">
      <c r="B251" s="41"/>
      <c r="C251" s="42" t="str">
        <f ca="1">IF(Suivi_des_congés[[#This Row],[Nom de l’employé]]="","",DATE(YEAR(TODAY()),1,8))</f>
        <v/>
      </c>
      <c r="D251" s="42" t="str">
        <f ca="1">IF(Suivi_des_congés[[#This Row],[Nom de l’employé]]="","",DATE(YEAR(TODAY()),1,12))</f>
        <v/>
      </c>
      <c r="E251" s="41"/>
      <c r="F251" s="43" t="str">
        <f>IF(Suivi_des_congés[[#This Row],[Nom de l’employé]]="","",NETWORKDAYS(Suivi_des_congés[[#This Row],[Date de début]],Suivi_des_congés[[#This Row],[Date de fin]],lstCongés))</f>
        <v/>
      </c>
    </row>
    <row r="252" spans="2:6" ht="30" customHeight="1" x14ac:dyDescent="0.3">
      <c r="B252" s="41"/>
      <c r="C252" s="42" t="str">
        <f ca="1">IF(Suivi_des_congés[[#This Row],[Nom de l’employé]]="","",DATE(YEAR(TODAY()),1,8))</f>
        <v/>
      </c>
      <c r="D252" s="42" t="str">
        <f ca="1">IF(Suivi_des_congés[[#This Row],[Nom de l’employé]]="","",DATE(YEAR(TODAY()),1,12))</f>
        <v/>
      </c>
      <c r="E252" s="41"/>
      <c r="F252" s="43" t="str">
        <f>IF(Suivi_des_congés[[#This Row],[Nom de l’employé]]="","",NETWORKDAYS(Suivi_des_congés[[#This Row],[Date de début]],Suivi_des_congés[[#This Row],[Date de fin]],lstCongés))</f>
        <v/>
      </c>
    </row>
    <row r="253" spans="2:6" ht="30" customHeight="1" x14ac:dyDescent="0.3">
      <c r="B253" s="41"/>
      <c r="C253" s="42" t="str">
        <f ca="1">IF(Suivi_des_congés[[#This Row],[Nom de l’employé]]="","",DATE(YEAR(TODAY()),1,8))</f>
        <v/>
      </c>
      <c r="D253" s="42" t="str">
        <f ca="1">IF(Suivi_des_congés[[#This Row],[Nom de l’employé]]="","",DATE(YEAR(TODAY()),1,12))</f>
        <v/>
      </c>
      <c r="E253" s="41"/>
      <c r="F253" s="43" t="str">
        <f>IF(Suivi_des_congés[[#This Row],[Nom de l’employé]]="","",NETWORKDAYS(Suivi_des_congés[[#This Row],[Date de début]],Suivi_des_congés[[#This Row],[Date de fin]],lstCongés))</f>
        <v/>
      </c>
    </row>
    <row r="254" spans="2:6" ht="30" customHeight="1" x14ac:dyDescent="0.3">
      <c r="B254" s="41"/>
      <c r="C254" s="42" t="str">
        <f ca="1">IF(Suivi_des_congés[[#This Row],[Nom de l’employé]]="","",DATE(YEAR(TODAY()),1,8))</f>
        <v/>
      </c>
      <c r="D254" s="42" t="str">
        <f ca="1">IF(Suivi_des_congés[[#This Row],[Nom de l’employé]]="","",DATE(YEAR(TODAY()),1,12))</f>
        <v/>
      </c>
      <c r="E254" s="41"/>
      <c r="F254" s="43" t="str">
        <f>IF(Suivi_des_congés[[#This Row],[Nom de l’employé]]="","",NETWORKDAYS(Suivi_des_congés[[#This Row],[Date de début]],Suivi_des_congés[[#This Row],[Date de fin]],lstCongés))</f>
        <v/>
      </c>
    </row>
    <row r="255" spans="2:6" ht="30" customHeight="1" x14ac:dyDescent="0.3">
      <c r="B255" s="41"/>
      <c r="C255" s="42" t="str">
        <f ca="1">IF(Suivi_des_congés[[#This Row],[Nom de l’employé]]="","",DATE(YEAR(TODAY()),1,8))</f>
        <v/>
      </c>
      <c r="D255" s="42" t="str">
        <f ca="1">IF(Suivi_des_congés[[#This Row],[Nom de l’employé]]="","",DATE(YEAR(TODAY()),1,12))</f>
        <v/>
      </c>
      <c r="E255" s="41"/>
      <c r="F255" s="43" t="str">
        <f>IF(Suivi_des_congés[[#This Row],[Nom de l’employé]]="","",NETWORKDAYS(Suivi_des_congés[[#This Row],[Date de début]],Suivi_des_congés[[#This Row],[Date de fin]],lstCongés))</f>
        <v/>
      </c>
    </row>
    <row r="256" spans="2:6" ht="30" customHeight="1" x14ac:dyDescent="0.3">
      <c r="B256" s="41"/>
      <c r="C256" s="42" t="str">
        <f ca="1">IF(Suivi_des_congés[[#This Row],[Nom de l’employé]]="","",DATE(YEAR(TODAY()),1,8))</f>
        <v/>
      </c>
      <c r="D256" s="42" t="str">
        <f ca="1">IF(Suivi_des_congés[[#This Row],[Nom de l’employé]]="","",DATE(YEAR(TODAY()),1,12))</f>
        <v/>
      </c>
      <c r="E256" s="41"/>
      <c r="F256" s="43" t="str">
        <f>IF(Suivi_des_congés[[#This Row],[Nom de l’employé]]="","",NETWORKDAYS(Suivi_des_congés[[#This Row],[Date de début]],Suivi_des_congés[[#This Row],[Date de fin]],lstCongés))</f>
        <v/>
      </c>
    </row>
    <row r="257" spans="2:6" ht="30" customHeight="1" x14ac:dyDescent="0.3">
      <c r="B257" s="41"/>
      <c r="C257" s="42" t="str">
        <f ca="1">IF(Suivi_des_congés[[#This Row],[Nom de l’employé]]="","",DATE(YEAR(TODAY()),1,8))</f>
        <v/>
      </c>
      <c r="D257" s="42" t="str">
        <f ca="1">IF(Suivi_des_congés[[#This Row],[Nom de l’employé]]="","",DATE(YEAR(TODAY()),1,12))</f>
        <v/>
      </c>
      <c r="E257" s="41"/>
      <c r="F257" s="43" t="str">
        <f>IF(Suivi_des_congés[[#This Row],[Nom de l’employé]]="","",NETWORKDAYS(Suivi_des_congés[[#This Row],[Date de début]],Suivi_des_congés[[#This Row],[Date de fin]],lstCongés))</f>
        <v/>
      </c>
    </row>
    <row r="258" spans="2:6" ht="30" customHeight="1" x14ac:dyDescent="0.3">
      <c r="B258" s="41"/>
      <c r="C258" s="42" t="str">
        <f ca="1">IF(Suivi_des_congés[[#This Row],[Nom de l’employé]]="","",DATE(YEAR(TODAY()),1,8))</f>
        <v/>
      </c>
      <c r="D258" s="42" t="str">
        <f ca="1">IF(Suivi_des_congés[[#This Row],[Nom de l’employé]]="","",DATE(YEAR(TODAY()),1,12))</f>
        <v/>
      </c>
      <c r="E258" s="41"/>
      <c r="F258" s="43" t="str">
        <f>IF(Suivi_des_congés[[#This Row],[Nom de l’employé]]="","",NETWORKDAYS(Suivi_des_congés[[#This Row],[Date de début]],Suivi_des_congés[[#This Row],[Date de fin]],lstCongés))</f>
        <v/>
      </c>
    </row>
    <row r="259" spans="2:6" ht="30" customHeight="1" x14ac:dyDescent="0.3">
      <c r="B259" s="41"/>
      <c r="C259" s="42" t="str">
        <f ca="1">IF(Suivi_des_congés[[#This Row],[Nom de l’employé]]="","",DATE(YEAR(TODAY()),1,8))</f>
        <v/>
      </c>
      <c r="D259" s="42" t="str">
        <f ca="1">IF(Suivi_des_congés[[#This Row],[Nom de l’employé]]="","",DATE(YEAR(TODAY()),1,12))</f>
        <v/>
      </c>
      <c r="E259" s="41"/>
      <c r="F259" s="43" t="str">
        <f>IF(Suivi_des_congés[[#This Row],[Nom de l’employé]]="","",NETWORKDAYS(Suivi_des_congés[[#This Row],[Date de début]],Suivi_des_congés[[#This Row],[Date de fin]],lstCongés))</f>
        <v/>
      </c>
    </row>
    <row r="260" spans="2:6" ht="30" customHeight="1" x14ac:dyDescent="0.3">
      <c r="B260" s="41"/>
      <c r="C260" s="42" t="str">
        <f ca="1">IF(Suivi_des_congés[[#This Row],[Nom de l’employé]]="","",DATE(YEAR(TODAY()),1,8))</f>
        <v/>
      </c>
      <c r="D260" s="42" t="str">
        <f ca="1">IF(Suivi_des_congés[[#This Row],[Nom de l’employé]]="","",DATE(YEAR(TODAY()),1,12))</f>
        <v/>
      </c>
      <c r="E260" s="41"/>
      <c r="F260" s="43" t="str">
        <f>IF(Suivi_des_congés[[#This Row],[Nom de l’employé]]="","",NETWORKDAYS(Suivi_des_congés[[#This Row],[Date de début]],Suivi_des_congés[[#This Row],[Date de fin]],lstCongés))</f>
        <v/>
      </c>
    </row>
    <row r="261" spans="2:6" ht="30" customHeight="1" x14ac:dyDescent="0.3">
      <c r="B261" s="41"/>
      <c r="C261" s="42" t="str">
        <f ca="1">IF(Suivi_des_congés[[#This Row],[Nom de l’employé]]="","",DATE(YEAR(TODAY()),1,8))</f>
        <v/>
      </c>
      <c r="D261" s="42" t="str">
        <f ca="1">IF(Suivi_des_congés[[#This Row],[Nom de l’employé]]="","",DATE(YEAR(TODAY()),1,12))</f>
        <v/>
      </c>
      <c r="E261" s="41"/>
      <c r="F261" s="43" t="str">
        <f>IF(Suivi_des_congés[[#This Row],[Nom de l’employé]]="","",NETWORKDAYS(Suivi_des_congés[[#This Row],[Date de début]],Suivi_des_congés[[#This Row],[Date de fin]],lstCongés))</f>
        <v/>
      </c>
    </row>
    <row r="262" spans="2:6" ht="30" customHeight="1" x14ac:dyDescent="0.3">
      <c r="B262" s="41"/>
      <c r="C262" s="42" t="str">
        <f ca="1">IF(Suivi_des_congés[[#This Row],[Nom de l’employé]]="","",DATE(YEAR(TODAY()),1,8))</f>
        <v/>
      </c>
      <c r="D262" s="42" t="str">
        <f ca="1">IF(Suivi_des_congés[[#This Row],[Nom de l’employé]]="","",DATE(YEAR(TODAY()),1,12))</f>
        <v/>
      </c>
      <c r="E262" s="41"/>
      <c r="F262" s="43" t="str">
        <f>IF(Suivi_des_congés[[#This Row],[Nom de l’employé]]="","",NETWORKDAYS(Suivi_des_congés[[#This Row],[Date de début]],Suivi_des_congés[[#This Row],[Date de fin]],lstCongés))</f>
        <v/>
      </c>
    </row>
    <row r="263" spans="2:6" ht="30" customHeight="1" x14ac:dyDescent="0.3">
      <c r="B263" s="41"/>
      <c r="C263" s="42" t="str">
        <f ca="1">IF(Suivi_des_congés[[#This Row],[Nom de l’employé]]="","",DATE(YEAR(TODAY()),1,8))</f>
        <v/>
      </c>
      <c r="D263" s="42" t="str">
        <f ca="1">IF(Suivi_des_congés[[#This Row],[Nom de l’employé]]="","",DATE(YEAR(TODAY()),1,12))</f>
        <v/>
      </c>
      <c r="E263" s="41"/>
      <c r="F263" s="43" t="str">
        <f>IF(Suivi_des_congés[[#This Row],[Nom de l’employé]]="","",NETWORKDAYS(Suivi_des_congés[[#This Row],[Date de début]],Suivi_des_congés[[#This Row],[Date de fin]],lstCongés))</f>
        <v/>
      </c>
    </row>
    <row r="264" spans="2:6" ht="30" customHeight="1" x14ac:dyDescent="0.3">
      <c r="B264" s="41"/>
      <c r="C264" s="42" t="str">
        <f ca="1">IF(Suivi_des_congés[[#This Row],[Nom de l’employé]]="","",DATE(YEAR(TODAY()),1,8))</f>
        <v/>
      </c>
      <c r="D264" s="42" t="str">
        <f ca="1">IF(Suivi_des_congés[[#This Row],[Nom de l’employé]]="","",DATE(YEAR(TODAY()),1,12))</f>
        <v/>
      </c>
      <c r="E264" s="41"/>
      <c r="F264" s="43" t="str">
        <f>IF(Suivi_des_congés[[#This Row],[Nom de l’employé]]="","",NETWORKDAYS(Suivi_des_congés[[#This Row],[Date de début]],Suivi_des_congés[[#This Row],[Date de fin]],lstCongés))</f>
        <v/>
      </c>
    </row>
    <row r="265" spans="2:6" ht="30" customHeight="1" x14ac:dyDescent="0.3">
      <c r="B265" s="41"/>
      <c r="C265" s="42" t="str">
        <f ca="1">IF(Suivi_des_congés[[#This Row],[Nom de l’employé]]="","",DATE(YEAR(TODAY()),1,8))</f>
        <v/>
      </c>
      <c r="D265" s="42" t="str">
        <f ca="1">IF(Suivi_des_congés[[#This Row],[Nom de l’employé]]="","",DATE(YEAR(TODAY()),1,12))</f>
        <v/>
      </c>
      <c r="E265" s="41"/>
      <c r="F265" s="43" t="str">
        <f>IF(Suivi_des_congés[[#This Row],[Nom de l’employé]]="","",NETWORKDAYS(Suivi_des_congés[[#This Row],[Date de début]],Suivi_des_congés[[#This Row],[Date de fin]],lstCongés))</f>
        <v/>
      </c>
    </row>
    <row r="266" spans="2:6" ht="30" customHeight="1" x14ac:dyDescent="0.3">
      <c r="B266" s="41"/>
      <c r="C266" s="42" t="str">
        <f ca="1">IF(Suivi_des_congés[[#This Row],[Nom de l’employé]]="","",DATE(YEAR(TODAY()),1,8))</f>
        <v/>
      </c>
      <c r="D266" s="42" t="str">
        <f ca="1">IF(Suivi_des_congés[[#This Row],[Nom de l’employé]]="","",DATE(YEAR(TODAY()),1,12))</f>
        <v/>
      </c>
      <c r="E266" s="41"/>
      <c r="F266" s="43" t="str">
        <f>IF(Suivi_des_congés[[#This Row],[Nom de l’employé]]="","",NETWORKDAYS(Suivi_des_congés[[#This Row],[Date de début]],Suivi_des_congés[[#This Row],[Date de fin]],lstCongés))</f>
        <v/>
      </c>
    </row>
    <row r="267" spans="2:6" ht="30" customHeight="1" x14ac:dyDescent="0.3">
      <c r="B267" s="41"/>
      <c r="C267" s="42" t="str">
        <f ca="1">IF(Suivi_des_congés[[#This Row],[Nom de l’employé]]="","",DATE(YEAR(TODAY()),1,8))</f>
        <v/>
      </c>
      <c r="D267" s="42" t="str">
        <f ca="1">IF(Suivi_des_congés[[#This Row],[Nom de l’employé]]="","",DATE(YEAR(TODAY()),1,12))</f>
        <v/>
      </c>
      <c r="E267" s="41"/>
      <c r="F267" s="43" t="str">
        <f>IF(Suivi_des_congés[[#This Row],[Nom de l’employé]]="","",NETWORKDAYS(Suivi_des_congés[[#This Row],[Date de début]],Suivi_des_congés[[#This Row],[Date de fin]],lstCongés))</f>
        <v/>
      </c>
    </row>
    <row r="268" spans="2:6" ht="30" customHeight="1" x14ac:dyDescent="0.3">
      <c r="B268" s="41"/>
      <c r="C268" s="42" t="str">
        <f ca="1">IF(Suivi_des_congés[[#This Row],[Nom de l’employé]]="","",DATE(YEAR(TODAY()),1,8))</f>
        <v/>
      </c>
      <c r="D268" s="42" t="str">
        <f ca="1">IF(Suivi_des_congés[[#This Row],[Nom de l’employé]]="","",DATE(YEAR(TODAY()),1,12))</f>
        <v/>
      </c>
      <c r="E268" s="41"/>
      <c r="F268" s="43" t="str">
        <f>IF(Suivi_des_congés[[#This Row],[Nom de l’employé]]="","",NETWORKDAYS(Suivi_des_congés[[#This Row],[Date de début]],Suivi_des_congés[[#This Row],[Date de fin]],lstCongés))</f>
        <v/>
      </c>
    </row>
    <row r="269" spans="2:6" ht="30" customHeight="1" x14ac:dyDescent="0.3">
      <c r="B269" s="41"/>
      <c r="C269" s="42" t="str">
        <f ca="1">IF(Suivi_des_congés[[#This Row],[Nom de l’employé]]="","",DATE(YEAR(TODAY()),1,8))</f>
        <v/>
      </c>
      <c r="D269" s="42" t="str">
        <f ca="1">IF(Suivi_des_congés[[#This Row],[Nom de l’employé]]="","",DATE(YEAR(TODAY()),1,12))</f>
        <v/>
      </c>
      <c r="E269" s="41"/>
      <c r="F269" s="43" t="str">
        <f>IF(Suivi_des_congés[[#This Row],[Nom de l’employé]]="","",NETWORKDAYS(Suivi_des_congés[[#This Row],[Date de début]],Suivi_des_congés[[#This Row],[Date de fin]],lstCongés))</f>
        <v/>
      </c>
    </row>
    <row r="270" spans="2:6" ht="30" customHeight="1" x14ac:dyDescent="0.3">
      <c r="B270" s="41"/>
      <c r="C270" s="42" t="str">
        <f ca="1">IF(Suivi_des_congés[[#This Row],[Nom de l’employé]]="","",DATE(YEAR(TODAY()),1,8))</f>
        <v/>
      </c>
      <c r="D270" s="42" t="str">
        <f ca="1">IF(Suivi_des_congés[[#This Row],[Nom de l’employé]]="","",DATE(YEAR(TODAY()),1,12))</f>
        <v/>
      </c>
      <c r="E270" s="41"/>
      <c r="F270" s="43" t="str">
        <f>IF(Suivi_des_congés[[#This Row],[Nom de l’employé]]="","",NETWORKDAYS(Suivi_des_congés[[#This Row],[Date de début]],Suivi_des_congés[[#This Row],[Date de fin]],lstCongés))</f>
        <v/>
      </c>
    </row>
    <row r="271" spans="2:6" ht="30" customHeight="1" x14ac:dyDescent="0.3">
      <c r="B271" s="41"/>
      <c r="C271" s="42" t="str">
        <f ca="1">IF(Suivi_des_congés[[#This Row],[Nom de l’employé]]="","",DATE(YEAR(TODAY()),1,8))</f>
        <v/>
      </c>
      <c r="D271" s="42" t="str">
        <f ca="1">IF(Suivi_des_congés[[#This Row],[Nom de l’employé]]="","",DATE(YEAR(TODAY()),1,12))</f>
        <v/>
      </c>
      <c r="E271" s="41"/>
      <c r="F271" s="43" t="str">
        <f>IF(Suivi_des_congés[[#This Row],[Nom de l’employé]]="","",NETWORKDAYS(Suivi_des_congés[[#This Row],[Date de début]],Suivi_des_congés[[#This Row],[Date de fin]],lstCongés))</f>
        <v/>
      </c>
    </row>
    <row r="272" spans="2:6" ht="30" customHeight="1" x14ac:dyDescent="0.3">
      <c r="B272" s="41"/>
      <c r="C272" s="42" t="str">
        <f ca="1">IF(Suivi_des_congés[[#This Row],[Nom de l’employé]]="","",DATE(YEAR(TODAY()),1,8))</f>
        <v/>
      </c>
      <c r="D272" s="42" t="str">
        <f ca="1">IF(Suivi_des_congés[[#This Row],[Nom de l’employé]]="","",DATE(YEAR(TODAY()),1,12))</f>
        <v/>
      </c>
      <c r="E272" s="41"/>
      <c r="F272" s="43" t="str">
        <f>IF(Suivi_des_congés[[#This Row],[Nom de l’employé]]="","",NETWORKDAYS(Suivi_des_congés[[#This Row],[Date de début]],Suivi_des_congés[[#This Row],[Date de fin]],lstCongés))</f>
        <v/>
      </c>
    </row>
    <row r="273" spans="2:6" ht="30" customHeight="1" x14ac:dyDescent="0.3">
      <c r="B273" s="41"/>
      <c r="C273" s="42" t="str">
        <f ca="1">IF(Suivi_des_congés[[#This Row],[Nom de l’employé]]="","",DATE(YEAR(TODAY()),1,8))</f>
        <v/>
      </c>
      <c r="D273" s="42" t="str">
        <f ca="1">IF(Suivi_des_congés[[#This Row],[Nom de l’employé]]="","",DATE(YEAR(TODAY()),1,12))</f>
        <v/>
      </c>
      <c r="E273" s="41"/>
      <c r="F273" s="43" t="str">
        <f>IF(Suivi_des_congés[[#This Row],[Nom de l’employé]]="","",NETWORKDAYS(Suivi_des_congés[[#This Row],[Date de début]],Suivi_des_congés[[#This Row],[Date de fin]],lstCongés))</f>
        <v/>
      </c>
    </row>
    <row r="274" spans="2:6" ht="30" customHeight="1" x14ac:dyDescent="0.3">
      <c r="B274" s="41"/>
      <c r="C274" s="42" t="str">
        <f ca="1">IF(Suivi_des_congés[[#This Row],[Nom de l’employé]]="","",DATE(YEAR(TODAY()),1,8))</f>
        <v/>
      </c>
      <c r="D274" s="42" t="str">
        <f ca="1">IF(Suivi_des_congés[[#This Row],[Nom de l’employé]]="","",DATE(YEAR(TODAY()),1,12))</f>
        <v/>
      </c>
      <c r="E274" s="41"/>
      <c r="F274" s="43" t="str">
        <f>IF(Suivi_des_congés[[#This Row],[Nom de l’employé]]="","",NETWORKDAYS(Suivi_des_congés[[#This Row],[Date de début]],Suivi_des_congés[[#This Row],[Date de fin]],lstCongés))</f>
        <v/>
      </c>
    </row>
    <row r="275" spans="2:6" ht="30" customHeight="1" x14ac:dyDescent="0.3">
      <c r="B275" s="41"/>
      <c r="C275" s="42" t="str">
        <f ca="1">IF(Suivi_des_congés[[#This Row],[Nom de l’employé]]="","",DATE(YEAR(TODAY()),1,8))</f>
        <v/>
      </c>
      <c r="D275" s="42" t="str">
        <f ca="1">IF(Suivi_des_congés[[#This Row],[Nom de l’employé]]="","",DATE(YEAR(TODAY()),1,12))</f>
        <v/>
      </c>
      <c r="E275" s="41"/>
      <c r="F275" s="43" t="str">
        <f>IF(Suivi_des_congés[[#This Row],[Nom de l’employé]]="","",NETWORKDAYS(Suivi_des_congés[[#This Row],[Date de début]],Suivi_des_congés[[#This Row],[Date de fin]],lstCongés))</f>
        <v/>
      </c>
    </row>
    <row r="276" spans="2:6" ht="30" customHeight="1" x14ac:dyDescent="0.3">
      <c r="B276" s="41"/>
      <c r="C276" s="42" t="str">
        <f ca="1">IF(Suivi_des_congés[[#This Row],[Nom de l’employé]]="","",DATE(YEAR(TODAY()),1,8))</f>
        <v/>
      </c>
      <c r="D276" s="42" t="str">
        <f ca="1">IF(Suivi_des_congés[[#This Row],[Nom de l’employé]]="","",DATE(YEAR(TODAY()),1,12))</f>
        <v/>
      </c>
      <c r="E276" s="41"/>
      <c r="F276" s="43" t="str">
        <f>IF(Suivi_des_congés[[#This Row],[Nom de l’employé]]="","",NETWORKDAYS(Suivi_des_congés[[#This Row],[Date de début]],Suivi_des_congés[[#This Row],[Date de fin]],lstCongés))</f>
        <v/>
      </c>
    </row>
    <row r="277" spans="2:6" ht="30" customHeight="1" x14ac:dyDescent="0.3">
      <c r="B277" s="41"/>
      <c r="C277" s="42" t="str">
        <f ca="1">IF(Suivi_des_congés[[#This Row],[Nom de l’employé]]="","",DATE(YEAR(TODAY()),1,8))</f>
        <v/>
      </c>
      <c r="D277" s="42" t="str">
        <f ca="1">IF(Suivi_des_congés[[#This Row],[Nom de l’employé]]="","",DATE(YEAR(TODAY()),1,12))</f>
        <v/>
      </c>
      <c r="E277" s="41"/>
      <c r="F277" s="43" t="str">
        <f>IF(Suivi_des_congés[[#This Row],[Nom de l’employé]]="","",NETWORKDAYS(Suivi_des_congés[[#This Row],[Date de début]],Suivi_des_congés[[#This Row],[Date de fin]],lstCongés))</f>
        <v/>
      </c>
    </row>
    <row r="278" spans="2:6" ht="30" customHeight="1" x14ac:dyDescent="0.3">
      <c r="B278" s="41"/>
      <c r="C278" s="42" t="str">
        <f ca="1">IF(Suivi_des_congés[[#This Row],[Nom de l’employé]]="","",DATE(YEAR(TODAY()),1,8))</f>
        <v/>
      </c>
      <c r="D278" s="42" t="str">
        <f ca="1">IF(Suivi_des_congés[[#This Row],[Nom de l’employé]]="","",DATE(YEAR(TODAY()),1,12))</f>
        <v/>
      </c>
      <c r="E278" s="41"/>
      <c r="F278" s="43" t="str">
        <f>IF(Suivi_des_congés[[#This Row],[Nom de l’employé]]="","",NETWORKDAYS(Suivi_des_congés[[#This Row],[Date de début]],Suivi_des_congés[[#This Row],[Date de fin]],lstCongés))</f>
        <v/>
      </c>
    </row>
    <row r="279" spans="2:6" ht="30" customHeight="1" x14ac:dyDescent="0.3">
      <c r="B279" s="41"/>
      <c r="C279" s="42" t="str">
        <f ca="1">IF(Suivi_des_congés[[#This Row],[Nom de l’employé]]="","",DATE(YEAR(TODAY()),1,8))</f>
        <v/>
      </c>
      <c r="D279" s="42" t="str">
        <f ca="1">IF(Suivi_des_congés[[#This Row],[Nom de l’employé]]="","",DATE(YEAR(TODAY()),1,12))</f>
        <v/>
      </c>
      <c r="E279" s="41"/>
      <c r="F279" s="43" t="str">
        <f>IF(Suivi_des_congés[[#This Row],[Nom de l’employé]]="","",NETWORKDAYS(Suivi_des_congés[[#This Row],[Date de début]],Suivi_des_congés[[#This Row],[Date de fin]],lstCongés))</f>
        <v/>
      </c>
    </row>
    <row r="280" spans="2:6" ht="30" customHeight="1" x14ac:dyDescent="0.3">
      <c r="B280" s="41"/>
      <c r="C280" s="42" t="str">
        <f ca="1">IF(Suivi_des_congés[[#This Row],[Nom de l’employé]]="","",DATE(YEAR(TODAY()),1,8))</f>
        <v/>
      </c>
      <c r="D280" s="42" t="str">
        <f ca="1">IF(Suivi_des_congés[[#This Row],[Nom de l’employé]]="","",DATE(YEAR(TODAY()),1,12))</f>
        <v/>
      </c>
      <c r="E280" s="41"/>
      <c r="F280" s="43" t="str">
        <f>IF(Suivi_des_congés[[#This Row],[Nom de l’employé]]="","",NETWORKDAYS(Suivi_des_congés[[#This Row],[Date de début]],Suivi_des_congés[[#This Row],[Date de fin]],lstCongés))</f>
        <v/>
      </c>
    </row>
    <row r="281" spans="2:6" ht="30" customHeight="1" x14ac:dyDescent="0.3">
      <c r="B281" s="41"/>
      <c r="C281" s="42" t="str">
        <f ca="1">IF(Suivi_des_congés[[#This Row],[Nom de l’employé]]="","",DATE(YEAR(TODAY()),1,8))</f>
        <v/>
      </c>
      <c r="D281" s="42" t="str">
        <f ca="1">IF(Suivi_des_congés[[#This Row],[Nom de l’employé]]="","",DATE(YEAR(TODAY()),1,12))</f>
        <v/>
      </c>
      <c r="E281" s="41"/>
      <c r="F281" s="43" t="str">
        <f>IF(Suivi_des_congés[[#This Row],[Nom de l’employé]]="","",NETWORKDAYS(Suivi_des_congés[[#This Row],[Date de début]],Suivi_des_congés[[#This Row],[Date de fin]],lstCongés))</f>
        <v/>
      </c>
    </row>
    <row r="282" spans="2:6" ht="30" customHeight="1" x14ac:dyDescent="0.3">
      <c r="B282" s="41"/>
      <c r="C282" s="42" t="str">
        <f ca="1">IF(Suivi_des_congés[[#This Row],[Nom de l’employé]]="","",DATE(YEAR(TODAY()),1,8))</f>
        <v/>
      </c>
      <c r="D282" s="42" t="str">
        <f ca="1">IF(Suivi_des_congés[[#This Row],[Nom de l’employé]]="","",DATE(YEAR(TODAY()),1,12))</f>
        <v/>
      </c>
      <c r="E282" s="41"/>
      <c r="F282" s="43" t="str">
        <f>IF(Suivi_des_congés[[#This Row],[Nom de l’employé]]="","",NETWORKDAYS(Suivi_des_congés[[#This Row],[Date de début]],Suivi_des_congés[[#This Row],[Date de fin]],lstCongés))</f>
        <v/>
      </c>
    </row>
    <row r="283" spans="2:6" ht="30" customHeight="1" x14ac:dyDescent="0.3">
      <c r="B283" s="41"/>
      <c r="C283" s="42" t="str">
        <f ca="1">IF(Suivi_des_congés[[#This Row],[Nom de l’employé]]="","",DATE(YEAR(TODAY()),1,8))</f>
        <v/>
      </c>
      <c r="D283" s="42" t="str">
        <f ca="1">IF(Suivi_des_congés[[#This Row],[Nom de l’employé]]="","",DATE(YEAR(TODAY()),1,12))</f>
        <v/>
      </c>
      <c r="E283" s="41"/>
      <c r="F283" s="43" t="str">
        <f>IF(Suivi_des_congés[[#This Row],[Nom de l’employé]]="","",NETWORKDAYS(Suivi_des_congés[[#This Row],[Date de début]],Suivi_des_congés[[#This Row],[Date de fin]],lstCongés))</f>
        <v/>
      </c>
    </row>
    <row r="284" spans="2:6" ht="30" customHeight="1" x14ac:dyDescent="0.3">
      <c r="B284" s="41"/>
      <c r="C284" s="42" t="str">
        <f ca="1">IF(Suivi_des_congés[[#This Row],[Nom de l’employé]]="","",DATE(YEAR(TODAY()),1,8))</f>
        <v/>
      </c>
      <c r="D284" s="42" t="str">
        <f ca="1">IF(Suivi_des_congés[[#This Row],[Nom de l’employé]]="","",DATE(YEAR(TODAY()),1,12))</f>
        <v/>
      </c>
      <c r="E284" s="41"/>
      <c r="F284" s="43" t="str">
        <f>IF(Suivi_des_congés[[#This Row],[Nom de l’employé]]="","",NETWORKDAYS(Suivi_des_congés[[#This Row],[Date de début]],Suivi_des_congés[[#This Row],[Date de fin]],lstCongés))</f>
        <v/>
      </c>
    </row>
    <row r="285" spans="2:6" ht="30" customHeight="1" x14ac:dyDescent="0.3">
      <c r="B285" s="41"/>
      <c r="C285" s="42" t="str">
        <f ca="1">IF(Suivi_des_congés[[#This Row],[Nom de l’employé]]="","",DATE(YEAR(TODAY()),1,8))</f>
        <v/>
      </c>
      <c r="D285" s="42" t="str">
        <f ca="1">IF(Suivi_des_congés[[#This Row],[Nom de l’employé]]="","",DATE(YEAR(TODAY()),1,12))</f>
        <v/>
      </c>
      <c r="E285" s="41"/>
      <c r="F285" s="43" t="str">
        <f>IF(Suivi_des_congés[[#This Row],[Nom de l’employé]]="","",NETWORKDAYS(Suivi_des_congés[[#This Row],[Date de début]],Suivi_des_congés[[#This Row],[Date de fin]],lstCongés))</f>
        <v/>
      </c>
    </row>
    <row r="286" spans="2:6" ht="30" customHeight="1" x14ac:dyDescent="0.3">
      <c r="B286" s="41"/>
      <c r="C286" s="42" t="str">
        <f ca="1">IF(Suivi_des_congés[[#This Row],[Nom de l’employé]]="","",DATE(YEAR(TODAY()),1,8))</f>
        <v/>
      </c>
      <c r="D286" s="42" t="str">
        <f ca="1">IF(Suivi_des_congés[[#This Row],[Nom de l’employé]]="","",DATE(YEAR(TODAY()),1,12))</f>
        <v/>
      </c>
      <c r="E286" s="41"/>
      <c r="F286" s="43" t="str">
        <f>IF(Suivi_des_congés[[#This Row],[Nom de l’employé]]="","",NETWORKDAYS(Suivi_des_congés[[#This Row],[Date de début]],Suivi_des_congés[[#This Row],[Date de fin]],lstCongés))</f>
        <v/>
      </c>
    </row>
    <row r="287" spans="2:6" ht="30" customHeight="1" x14ac:dyDescent="0.3">
      <c r="B287" s="41"/>
      <c r="C287" s="42" t="str">
        <f ca="1">IF(Suivi_des_congés[[#This Row],[Nom de l’employé]]="","",DATE(YEAR(TODAY()),1,8))</f>
        <v/>
      </c>
      <c r="D287" s="42" t="str">
        <f ca="1">IF(Suivi_des_congés[[#This Row],[Nom de l’employé]]="","",DATE(YEAR(TODAY()),1,12))</f>
        <v/>
      </c>
      <c r="E287" s="41"/>
      <c r="F287" s="43" t="str">
        <f>IF(Suivi_des_congés[[#This Row],[Nom de l’employé]]="","",NETWORKDAYS(Suivi_des_congés[[#This Row],[Date de début]],Suivi_des_congés[[#This Row],[Date de fin]],lstCongés))</f>
        <v/>
      </c>
    </row>
    <row r="288" spans="2:6" ht="30" customHeight="1" x14ac:dyDescent="0.3">
      <c r="B288" s="41"/>
      <c r="C288" s="42" t="str">
        <f ca="1">IF(Suivi_des_congés[[#This Row],[Nom de l’employé]]="","",DATE(YEAR(TODAY()),1,8))</f>
        <v/>
      </c>
      <c r="D288" s="42" t="str">
        <f ca="1">IF(Suivi_des_congés[[#This Row],[Nom de l’employé]]="","",DATE(YEAR(TODAY()),1,12))</f>
        <v/>
      </c>
      <c r="E288" s="41"/>
      <c r="F288" s="43" t="str">
        <f>IF(Suivi_des_congés[[#This Row],[Nom de l’employé]]="","",NETWORKDAYS(Suivi_des_congés[[#This Row],[Date de début]],Suivi_des_congés[[#This Row],[Date de fin]],lstCongés))</f>
        <v/>
      </c>
    </row>
    <row r="289" spans="2:6" ht="30" customHeight="1" x14ac:dyDescent="0.3">
      <c r="B289" s="41"/>
      <c r="C289" s="42" t="str">
        <f ca="1">IF(Suivi_des_congés[[#This Row],[Nom de l’employé]]="","",DATE(YEAR(TODAY()),1,8))</f>
        <v/>
      </c>
      <c r="D289" s="42" t="str">
        <f ca="1">IF(Suivi_des_congés[[#This Row],[Nom de l’employé]]="","",DATE(YEAR(TODAY()),1,12))</f>
        <v/>
      </c>
      <c r="E289" s="41"/>
      <c r="F289" s="43" t="str">
        <f>IF(Suivi_des_congés[[#This Row],[Nom de l’employé]]="","",NETWORKDAYS(Suivi_des_congés[[#This Row],[Date de début]],Suivi_des_congés[[#This Row],[Date de fin]],lstCongés))</f>
        <v/>
      </c>
    </row>
    <row r="290" spans="2:6" ht="30" customHeight="1" x14ac:dyDescent="0.3">
      <c r="B290" s="41"/>
      <c r="C290" s="42" t="str">
        <f ca="1">IF(Suivi_des_congés[[#This Row],[Nom de l’employé]]="","",DATE(YEAR(TODAY()),1,8))</f>
        <v/>
      </c>
      <c r="D290" s="42" t="str">
        <f ca="1">IF(Suivi_des_congés[[#This Row],[Nom de l’employé]]="","",DATE(YEAR(TODAY()),1,12))</f>
        <v/>
      </c>
      <c r="E290" s="41"/>
      <c r="F290" s="43" t="str">
        <f>IF(Suivi_des_congés[[#This Row],[Nom de l’employé]]="","",NETWORKDAYS(Suivi_des_congés[[#This Row],[Date de début]],Suivi_des_congés[[#This Row],[Date de fin]],lstCongés))</f>
        <v/>
      </c>
    </row>
    <row r="291" spans="2:6" ht="30" customHeight="1" x14ac:dyDescent="0.3">
      <c r="B291" s="41"/>
      <c r="C291" s="42" t="str">
        <f ca="1">IF(Suivi_des_congés[[#This Row],[Nom de l’employé]]="","",DATE(YEAR(TODAY()),1,8))</f>
        <v/>
      </c>
      <c r="D291" s="42" t="str">
        <f ca="1">IF(Suivi_des_congés[[#This Row],[Nom de l’employé]]="","",DATE(YEAR(TODAY()),1,12))</f>
        <v/>
      </c>
      <c r="E291" s="41"/>
      <c r="F291" s="43" t="str">
        <f>IF(Suivi_des_congés[[#This Row],[Nom de l’employé]]="","",NETWORKDAYS(Suivi_des_congés[[#This Row],[Date de début]],Suivi_des_congés[[#This Row],[Date de fin]],lstCongés))</f>
        <v/>
      </c>
    </row>
    <row r="292" spans="2:6" ht="30" customHeight="1" x14ac:dyDescent="0.3">
      <c r="B292" s="41"/>
      <c r="C292" s="42" t="str">
        <f ca="1">IF(Suivi_des_congés[[#This Row],[Nom de l’employé]]="","",DATE(YEAR(TODAY()),1,8))</f>
        <v/>
      </c>
      <c r="D292" s="42" t="str">
        <f ca="1">IF(Suivi_des_congés[[#This Row],[Nom de l’employé]]="","",DATE(YEAR(TODAY()),1,12))</f>
        <v/>
      </c>
      <c r="E292" s="41"/>
      <c r="F292" s="43" t="str">
        <f>IF(Suivi_des_congés[[#This Row],[Nom de l’employé]]="","",NETWORKDAYS(Suivi_des_congés[[#This Row],[Date de début]],Suivi_des_congés[[#This Row],[Date de fin]],lstCongés))</f>
        <v/>
      </c>
    </row>
    <row r="293" spans="2:6" ht="30" customHeight="1" x14ac:dyDescent="0.3">
      <c r="B293" s="41"/>
      <c r="C293" s="42" t="str">
        <f ca="1">IF(Suivi_des_congés[[#This Row],[Nom de l’employé]]="","",DATE(YEAR(TODAY()),1,8))</f>
        <v/>
      </c>
      <c r="D293" s="42" t="str">
        <f ca="1">IF(Suivi_des_congés[[#This Row],[Nom de l’employé]]="","",DATE(YEAR(TODAY()),1,12))</f>
        <v/>
      </c>
      <c r="E293" s="41"/>
      <c r="F293" s="43" t="str">
        <f>IF(Suivi_des_congés[[#This Row],[Nom de l’employé]]="","",NETWORKDAYS(Suivi_des_congés[[#This Row],[Date de début]],Suivi_des_congés[[#This Row],[Date de fin]],lstCongés))</f>
        <v/>
      </c>
    </row>
    <row r="294" spans="2:6" ht="30" customHeight="1" x14ac:dyDescent="0.3">
      <c r="B294" s="41"/>
      <c r="C294" s="42" t="str">
        <f ca="1">IF(Suivi_des_congés[[#This Row],[Nom de l’employé]]="","",DATE(YEAR(TODAY()),1,8))</f>
        <v/>
      </c>
      <c r="D294" s="42" t="str">
        <f ca="1">IF(Suivi_des_congés[[#This Row],[Nom de l’employé]]="","",DATE(YEAR(TODAY()),1,12))</f>
        <v/>
      </c>
      <c r="E294" s="41"/>
      <c r="F294" s="43" t="str">
        <f>IF(Suivi_des_congés[[#This Row],[Nom de l’employé]]="","",NETWORKDAYS(Suivi_des_congés[[#This Row],[Date de début]],Suivi_des_congés[[#This Row],[Date de fin]],lstCongés))</f>
        <v/>
      </c>
    </row>
    <row r="295" spans="2:6" ht="30" customHeight="1" x14ac:dyDescent="0.3">
      <c r="B295" s="41"/>
      <c r="C295" s="42" t="str">
        <f ca="1">IF(Suivi_des_congés[[#This Row],[Nom de l’employé]]="","",DATE(YEAR(TODAY()),1,8))</f>
        <v/>
      </c>
      <c r="D295" s="42" t="str">
        <f ca="1">IF(Suivi_des_congés[[#This Row],[Nom de l’employé]]="","",DATE(YEAR(TODAY()),1,12))</f>
        <v/>
      </c>
      <c r="E295" s="41"/>
      <c r="F295" s="43" t="str">
        <f>IF(Suivi_des_congés[[#This Row],[Nom de l’employé]]="","",NETWORKDAYS(Suivi_des_congés[[#This Row],[Date de début]],Suivi_des_congés[[#This Row],[Date de fin]],lstCongés))</f>
        <v/>
      </c>
    </row>
    <row r="296" spans="2:6" ht="30" customHeight="1" x14ac:dyDescent="0.3">
      <c r="B296" s="41"/>
      <c r="C296" s="42" t="str">
        <f ca="1">IF(Suivi_des_congés[[#This Row],[Nom de l’employé]]="","",DATE(YEAR(TODAY()),1,8))</f>
        <v/>
      </c>
      <c r="D296" s="42" t="str">
        <f ca="1">IF(Suivi_des_congés[[#This Row],[Nom de l’employé]]="","",DATE(YEAR(TODAY()),1,12))</f>
        <v/>
      </c>
      <c r="E296" s="41"/>
      <c r="F296" s="43" t="str">
        <f>IF(Suivi_des_congés[[#This Row],[Nom de l’employé]]="","",NETWORKDAYS(Suivi_des_congés[[#This Row],[Date de début]],Suivi_des_congés[[#This Row],[Date de fin]],lstCongés))</f>
        <v/>
      </c>
    </row>
    <row r="297" spans="2:6" ht="30" customHeight="1" x14ac:dyDescent="0.3">
      <c r="B297" s="41"/>
      <c r="C297" s="42" t="str">
        <f ca="1">IF(Suivi_des_congés[[#This Row],[Nom de l’employé]]="","",DATE(YEAR(TODAY()),1,8))</f>
        <v/>
      </c>
      <c r="D297" s="42" t="str">
        <f ca="1">IF(Suivi_des_congés[[#This Row],[Nom de l’employé]]="","",DATE(YEAR(TODAY()),1,12))</f>
        <v/>
      </c>
      <c r="E297" s="41"/>
      <c r="F297" s="43" t="str">
        <f>IF(Suivi_des_congés[[#This Row],[Nom de l’employé]]="","",NETWORKDAYS(Suivi_des_congés[[#This Row],[Date de début]],Suivi_des_congés[[#This Row],[Date de fin]],lstCongés))</f>
        <v/>
      </c>
    </row>
    <row r="298" spans="2:6" ht="30" customHeight="1" x14ac:dyDescent="0.3">
      <c r="B298" s="41"/>
      <c r="C298" s="42" t="str">
        <f ca="1">IF(Suivi_des_congés[[#This Row],[Nom de l’employé]]="","",DATE(YEAR(TODAY()),1,8))</f>
        <v/>
      </c>
      <c r="D298" s="42" t="str">
        <f ca="1">IF(Suivi_des_congés[[#This Row],[Nom de l’employé]]="","",DATE(YEAR(TODAY()),1,12))</f>
        <v/>
      </c>
      <c r="E298" s="41"/>
      <c r="F298" s="43" t="str">
        <f>IF(Suivi_des_congés[[#This Row],[Nom de l’employé]]="","",NETWORKDAYS(Suivi_des_congés[[#This Row],[Date de début]],Suivi_des_congés[[#This Row],[Date de fin]],lstCongés))</f>
        <v/>
      </c>
    </row>
    <row r="299" spans="2:6" ht="30" customHeight="1" x14ac:dyDescent="0.3">
      <c r="B299" s="41"/>
      <c r="C299" s="42" t="str">
        <f ca="1">IF(Suivi_des_congés[[#This Row],[Nom de l’employé]]="","",DATE(YEAR(TODAY()),1,8))</f>
        <v/>
      </c>
      <c r="D299" s="42" t="str">
        <f ca="1">IF(Suivi_des_congés[[#This Row],[Nom de l’employé]]="","",DATE(YEAR(TODAY()),1,12))</f>
        <v/>
      </c>
      <c r="E299" s="41"/>
      <c r="F299" s="43" t="str">
        <f>IF(Suivi_des_congés[[#This Row],[Nom de l’employé]]="","",NETWORKDAYS(Suivi_des_congés[[#This Row],[Date de début]],Suivi_des_congés[[#This Row],[Date de fin]],lstCongés))</f>
        <v/>
      </c>
    </row>
    <row r="300" spans="2:6" ht="30" customHeight="1" x14ac:dyDescent="0.3">
      <c r="B300" s="41"/>
      <c r="C300" s="42" t="str">
        <f ca="1">IF(Suivi_des_congés[[#This Row],[Nom de l’employé]]="","",DATE(YEAR(TODAY()),1,8))</f>
        <v/>
      </c>
      <c r="D300" s="42" t="str">
        <f ca="1">IF(Suivi_des_congés[[#This Row],[Nom de l’employé]]="","",DATE(YEAR(TODAY()),1,12))</f>
        <v/>
      </c>
      <c r="E300" s="41"/>
      <c r="F300" s="43" t="str">
        <f>IF(Suivi_des_congés[[#This Row],[Nom de l’employé]]="","",NETWORKDAYS(Suivi_des_congés[[#This Row],[Date de début]],Suivi_des_congés[[#This Row],[Date de fin]],lstCongés))</f>
        <v/>
      </c>
    </row>
    <row r="301" spans="2:6" ht="30" customHeight="1" x14ac:dyDescent="0.3">
      <c r="B301" s="41"/>
      <c r="C301" s="42" t="str">
        <f ca="1">IF(Suivi_des_congés[[#This Row],[Nom de l’employé]]="","",DATE(YEAR(TODAY()),1,8))</f>
        <v/>
      </c>
      <c r="D301" s="42" t="str">
        <f ca="1">IF(Suivi_des_congés[[#This Row],[Nom de l’employé]]="","",DATE(YEAR(TODAY()),1,12))</f>
        <v/>
      </c>
      <c r="E301" s="41"/>
      <c r="F301" s="43" t="str">
        <f>IF(Suivi_des_congés[[#This Row],[Nom de l’employé]]="","",NETWORKDAYS(Suivi_des_congés[[#This Row],[Date de début]],Suivi_des_congés[[#This Row],[Date de fin]],lstCongés))</f>
        <v/>
      </c>
    </row>
    <row r="302" spans="2:6" ht="30" customHeight="1" x14ac:dyDescent="0.3">
      <c r="B302" s="41"/>
      <c r="C302" s="42" t="str">
        <f ca="1">IF(Suivi_des_congés[[#This Row],[Nom de l’employé]]="","",DATE(YEAR(TODAY()),1,8))</f>
        <v/>
      </c>
      <c r="D302" s="42" t="str">
        <f ca="1">IF(Suivi_des_congés[[#This Row],[Nom de l’employé]]="","",DATE(YEAR(TODAY()),1,12))</f>
        <v/>
      </c>
      <c r="E302" s="41"/>
      <c r="F302" s="43" t="str">
        <f>IF(Suivi_des_congés[[#This Row],[Nom de l’employé]]="","",NETWORKDAYS(Suivi_des_congés[[#This Row],[Date de début]],Suivi_des_congés[[#This Row],[Date de fin]],lstCongés))</f>
        <v/>
      </c>
    </row>
    <row r="303" spans="2:6" ht="30" customHeight="1" x14ac:dyDescent="0.3">
      <c r="B303" s="41"/>
      <c r="C303" s="42" t="str">
        <f ca="1">IF(Suivi_des_congés[[#This Row],[Nom de l’employé]]="","",DATE(YEAR(TODAY()),1,8))</f>
        <v/>
      </c>
      <c r="D303" s="42" t="str">
        <f ca="1">IF(Suivi_des_congés[[#This Row],[Nom de l’employé]]="","",DATE(YEAR(TODAY()),1,12))</f>
        <v/>
      </c>
      <c r="E303" s="41"/>
      <c r="F303" s="43" t="str">
        <f>IF(Suivi_des_congés[[#This Row],[Nom de l’employé]]="","",NETWORKDAYS(Suivi_des_congés[[#This Row],[Date de début]],Suivi_des_congés[[#This Row],[Date de fin]],lstCongés))</f>
        <v/>
      </c>
    </row>
    <row r="304" spans="2:6" ht="30" customHeight="1" x14ac:dyDescent="0.3">
      <c r="B304" s="41"/>
      <c r="C304" s="42" t="str">
        <f ca="1">IF(Suivi_des_congés[[#This Row],[Nom de l’employé]]="","",DATE(YEAR(TODAY()),1,8))</f>
        <v/>
      </c>
      <c r="D304" s="42" t="str">
        <f ca="1">IF(Suivi_des_congés[[#This Row],[Nom de l’employé]]="","",DATE(YEAR(TODAY()),1,12))</f>
        <v/>
      </c>
      <c r="E304" s="41"/>
      <c r="F304" s="43" t="str">
        <f>IF(Suivi_des_congés[[#This Row],[Nom de l’employé]]="","",NETWORKDAYS(Suivi_des_congés[[#This Row],[Date de début]],Suivi_des_congés[[#This Row],[Date de fin]],lstCongés))</f>
        <v/>
      </c>
    </row>
    <row r="305" spans="2:6" ht="30" customHeight="1" x14ac:dyDescent="0.3">
      <c r="B305" s="41"/>
      <c r="C305" s="42" t="str">
        <f ca="1">IF(Suivi_des_congés[[#This Row],[Nom de l’employé]]="","",DATE(YEAR(TODAY()),1,8))</f>
        <v/>
      </c>
      <c r="D305" s="42" t="str">
        <f ca="1">IF(Suivi_des_congés[[#This Row],[Nom de l’employé]]="","",DATE(YEAR(TODAY()),1,12))</f>
        <v/>
      </c>
      <c r="E305" s="41"/>
      <c r="F305" s="43" t="str">
        <f>IF(Suivi_des_congés[[#This Row],[Nom de l’employé]]="","",NETWORKDAYS(Suivi_des_congés[[#This Row],[Date de début]],Suivi_des_congés[[#This Row],[Date de fin]],lstCongés))</f>
        <v/>
      </c>
    </row>
    <row r="306" spans="2:6" ht="30" customHeight="1" x14ac:dyDescent="0.3">
      <c r="B306" s="41"/>
      <c r="C306" s="42" t="str">
        <f ca="1">IF(Suivi_des_congés[[#This Row],[Nom de l’employé]]="","",DATE(YEAR(TODAY()),1,8))</f>
        <v/>
      </c>
      <c r="D306" s="42" t="str">
        <f ca="1">IF(Suivi_des_congés[[#This Row],[Nom de l’employé]]="","",DATE(YEAR(TODAY()),1,12))</f>
        <v/>
      </c>
      <c r="E306" s="41"/>
      <c r="F306" s="43" t="str">
        <f>IF(Suivi_des_congés[[#This Row],[Nom de l’employé]]="","",NETWORKDAYS(Suivi_des_congés[[#This Row],[Date de début]],Suivi_des_congés[[#This Row],[Date de fin]],lstCongés))</f>
        <v/>
      </c>
    </row>
    <row r="307" spans="2:6" ht="30" customHeight="1" x14ac:dyDescent="0.3">
      <c r="B307" s="41"/>
      <c r="C307" s="42" t="str">
        <f ca="1">IF(Suivi_des_congés[[#This Row],[Nom de l’employé]]="","",DATE(YEAR(TODAY()),1,8))</f>
        <v/>
      </c>
      <c r="D307" s="42" t="str">
        <f ca="1">IF(Suivi_des_congés[[#This Row],[Nom de l’employé]]="","",DATE(YEAR(TODAY()),1,12))</f>
        <v/>
      </c>
      <c r="E307" s="41"/>
      <c r="F307" s="43" t="str">
        <f>IF(Suivi_des_congés[[#This Row],[Nom de l’employé]]="","",NETWORKDAYS(Suivi_des_congés[[#This Row],[Date de début]],Suivi_des_congés[[#This Row],[Date de fin]],lstCongés))</f>
        <v/>
      </c>
    </row>
    <row r="308" spans="2:6" ht="30" customHeight="1" x14ac:dyDescent="0.3">
      <c r="B308" s="41"/>
      <c r="C308" s="42" t="str">
        <f ca="1">IF(Suivi_des_congés[[#This Row],[Nom de l’employé]]="","",DATE(YEAR(TODAY()),1,8))</f>
        <v/>
      </c>
      <c r="D308" s="42" t="str">
        <f ca="1">IF(Suivi_des_congés[[#This Row],[Nom de l’employé]]="","",DATE(YEAR(TODAY()),1,12))</f>
        <v/>
      </c>
      <c r="E308" s="41"/>
      <c r="F308" s="43" t="str">
        <f>IF(Suivi_des_congés[[#This Row],[Nom de l’employé]]="","",NETWORKDAYS(Suivi_des_congés[[#This Row],[Date de début]],Suivi_des_congés[[#This Row],[Date de fin]],lstCongés))</f>
        <v/>
      </c>
    </row>
    <row r="309" spans="2:6" ht="30" customHeight="1" x14ac:dyDescent="0.3">
      <c r="B309" s="41"/>
      <c r="C309" s="42" t="str">
        <f ca="1">IF(Suivi_des_congés[[#This Row],[Nom de l’employé]]="","",DATE(YEAR(TODAY()),1,8))</f>
        <v/>
      </c>
      <c r="D309" s="42" t="str">
        <f ca="1">IF(Suivi_des_congés[[#This Row],[Nom de l’employé]]="","",DATE(YEAR(TODAY()),1,12))</f>
        <v/>
      </c>
      <c r="E309" s="41"/>
      <c r="F309" s="43" t="str">
        <f>IF(Suivi_des_congés[[#This Row],[Nom de l’employé]]="","",NETWORKDAYS(Suivi_des_congés[[#This Row],[Date de début]],Suivi_des_congés[[#This Row],[Date de fin]],lstCongés))</f>
        <v/>
      </c>
    </row>
    <row r="310" spans="2:6" ht="30" customHeight="1" x14ac:dyDescent="0.3">
      <c r="B310" s="41"/>
      <c r="C310" s="42" t="str">
        <f ca="1">IF(Suivi_des_congés[[#This Row],[Nom de l’employé]]="","",DATE(YEAR(TODAY()),1,8))</f>
        <v/>
      </c>
      <c r="D310" s="42" t="str">
        <f ca="1">IF(Suivi_des_congés[[#This Row],[Nom de l’employé]]="","",DATE(YEAR(TODAY()),1,12))</f>
        <v/>
      </c>
      <c r="E310" s="41"/>
      <c r="F310" s="43" t="str">
        <f>IF(Suivi_des_congés[[#This Row],[Nom de l’employé]]="","",NETWORKDAYS(Suivi_des_congés[[#This Row],[Date de début]],Suivi_des_congés[[#This Row],[Date de fin]],lstCongés))</f>
        <v/>
      </c>
    </row>
    <row r="311" spans="2:6" ht="30" customHeight="1" x14ac:dyDescent="0.3">
      <c r="B311" s="41"/>
      <c r="C311" s="42" t="str">
        <f ca="1">IF(Suivi_des_congés[[#This Row],[Nom de l’employé]]="","",DATE(YEAR(TODAY()),1,8))</f>
        <v/>
      </c>
      <c r="D311" s="42" t="str">
        <f ca="1">IF(Suivi_des_congés[[#This Row],[Nom de l’employé]]="","",DATE(YEAR(TODAY()),1,12))</f>
        <v/>
      </c>
      <c r="E311" s="41"/>
      <c r="F311" s="43" t="str">
        <f>IF(Suivi_des_congés[[#This Row],[Nom de l’employé]]="","",NETWORKDAYS(Suivi_des_congés[[#This Row],[Date de début]],Suivi_des_congés[[#This Row],[Date de fin]],lstCongés))</f>
        <v/>
      </c>
    </row>
    <row r="312" spans="2:6" ht="30" customHeight="1" x14ac:dyDescent="0.3">
      <c r="B312" s="41"/>
      <c r="C312" s="42" t="str">
        <f ca="1">IF(Suivi_des_congés[[#This Row],[Nom de l’employé]]="","",DATE(YEAR(TODAY()),1,8))</f>
        <v/>
      </c>
      <c r="D312" s="42" t="str">
        <f ca="1">IF(Suivi_des_congés[[#This Row],[Nom de l’employé]]="","",DATE(YEAR(TODAY()),1,12))</f>
        <v/>
      </c>
      <c r="E312" s="41"/>
      <c r="F312" s="43" t="str">
        <f>IF(Suivi_des_congés[[#This Row],[Nom de l’employé]]="","",NETWORKDAYS(Suivi_des_congés[[#This Row],[Date de début]],Suivi_des_congés[[#This Row],[Date de fin]],lstCongés))</f>
        <v/>
      </c>
    </row>
    <row r="313" spans="2:6" ht="30" customHeight="1" x14ac:dyDescent="0.3">
      <c r="B313" s="41"/>
      <c r="C313" s="42" t="str">
        <f ca="1">IF(Suivi_des_congés[[#This Row],[Nom de l’employé]]="","",DATE(YEAR(TODAY()),1,8))</f>
        <v/>
      </c>
      <c r="D313" s="42" t="str">
        <f ca="1">IF(Suivi_des_congés[[#This Row],[Nom de l’employé]]="","",DATE(YEAR(TODAY()),1,12))</f>
        <v/>
      </c>
      <c r="E313" s="41"/>
      <c r="F313" s="43" t="str">
        <f>IF(Suivi_des_congés[[#This Row],[Nom de l’employé]]="","",NETWORKDAYS(Suivi_des_congés[[#This Row],[Date de début]],Suivi_des_congés[[#This Row],[Date de fin]],lstCongés))</f>
        <v/>
      </c>
    </row>
    <row r="314" spans="2:6" ht="30" customHeight="1" x14ac:dyDescent="0.3">
      <c r="B314" s="41"/>
      <c r="C314" s="42" t="str">
        <f ca="1">IF(Suivi_des_congés[[#This Row],[Nom de l’employé]]="","",DATE(YEAR(TODAY()),1,8))</f>
        <v/>
      </c>
      <c r="D314" s="42" t="str">
        <f ca="1">IF(Suivi_des_congés[[#This Row],[Nom de l’employé]]="","",DATE(YEAR(TODAY()),1,12))</f>
        <v/>
      </c>
      <c r="E314" s="41"/>
      <c r="F314" s="43" t="str">
        <f>IF(Suivi_des_congés[[#This Row],[Nom de l’employé]]="","",NETWORKDAYS(Suivi_des_congés[[#This Row],[Date de début]],Suivi_des_congés[[#This Row],[Date de fin]],lstCongés))</f>
        <v/>
      </c>
    </row>
    <row r="315" spans="2:6" ht="30" customHeight="1" x14ac:dyDescent="0.3">
      <c r="B315" s="41"/>
      <c r="C315" s="42" t="str">
        <f ca="1">IF(Suivi_des_congés[[#This Row],[Nom de l’employé]]="","",DATE(YEAR(TODAY()),1,8))</f>
        <v/>
      </c>
      <c r="D315" s="42" t="str">
        <f ca="1">IF(Suivi_des_congés[[#This Row],[Nom de l’employé]]="","",DATE(YEAR(TODAY()),1,12))</f>
        <v/>
      </c>
      <c r="E315" s="41"/>
      <c r="F315" s="43" t="str">
        <f>IF(Suivi_des_congés[[#This Row],[Nom de l’employé]]="","",NETWORKDAYS(Suivi_des_congés[[#This Row],[Date de début]],Suivi_des_congés[[#This Row],[Date de fin]],lstCongés))</f>
        <v/>
      </c>
    </row>
    <row r="316" spans="2:6" ht="30" customHeight="1" x14ac:dyDescent="0.3">
      <c r="B316" s="41"/>
      <c r="C316" s="42" t="str">
        <f ca="1">IF(Suivi_des_congés[[#This Row],[Nom de l’employé]]="","",DATE(YEAR(TODAY()),1,8))</f>
        <v/>
      </c>
      <c r="D316" s="42" t="str">
        <f ca="1">IF(Suivi_des_congés[[#This Row],[Nom de l’employé]]="","",DATE(YEAR(TODAY()),1,12))</f>
        <v/>
      </c>
      <c r="E316" s="41"/>
      <c r="F316" s="43" t="str">
        <f>IF(Suivi_des_congés[[#This Row],[Nom de l’employé]]="","",NETWORKDAYS(Suivi_des_congés[[#This Row],[Date de début]],Suivi_des_congés[[#This Row],[Date de fin]],lstCongés))</f>
        <v/>
      </c>
    </row>
    <row r="317" spans="2:6" ht="30" customHeight="1" x14ac:dyDescent="0.3">
      <c r="B317" s="41"/>
      <c r="C317" s="42" t="str">
        <f ca="1">IF(Suivi_des_congés[[#This Row],[Nom de l’employé]]="","",DATE(YEAR(TODAY()),1,8))</f>
        <v/>
      </c>
      <c r="D317" s="42" t="str">
        <f ca="1">IF(Suivi_des_congés[[#This Row],[Nom de l’employé]]="","",DATE(YEAR(TODAY()),1,12))</f>
        <v/>
      </c>
      <c r="E317" s="41"/>
      <c r="F317" s="43" t="str">
        <f>IF(Suivi_des_congés[[#This Row],[Nom de l’employé]]="","",NETWORKDAYS(Suivi_des_congés[[#This Row],[Date de début]],Suivi_des_congés[[#This Row],[Date de fin]],lstCongés))</f>
        <v/>
      </c>
    </row>
    <row r="318" spans="2:6" ht="30" customHeight="1" x14ac:dyDescent="0.3">
      <c r="B318" s="41"/>
      <c r="C318" s="42" t="str">
        <f ca="1">IF(Suivi_des_congés[[#This Row],[Nom de l’employé]]="","",DATE(YEAR(TODAY()),1,8))</f>
        <v/>
      </c>
      <c r="D318" s="42" t="str">
        <f ca="1">IF(Suivi_des_congés[[#This Row],[Nom de l’employé]]="","",DATE(YEAR(TODAY()),1,12))</f>
        <v/>
      </c>
      <c r="E318" s="41"/>
      <c r="F318" s="43" t="str">
        <f>IF(Suivi_des_congés[[#This Row],[Nom de l’employé]]="","",NETWORKDAYS(Suivi_des_congés[[#This Row],[Date de début]],Suivi_des_congés[[#This Row],[Date de fin]],lstCongés))</f>
        <v/>
      </c>
    </row>
    <row r="319" spans="2:6" ht="30" customHeight="1" x14ac:dyDescent="0.3">
      <c r="B319" s="41"/>
      <c r="C319" s="42" t="str">
        <f ca="1">IF(Suivi_des_congés[[#This Row],[Nom de l’employé]]="","",DATE(YEAR(TODAY()),1,8))</f>
        <v/>
      </c>
      <c r="D319" s="42" t="str">
        <f ca="1">IF(Suivi_des_congés[[#This Row],[Nom de l’employé]]="","",DATE(YEAR(TODAY()),1,12))</f>
        <v/>
      </c>
      <c r="E319" s="41"/>
      <c r="F319" s="43" t="str">
        <f>IF(Suivi_des_congés[[#This Row],[Nom de l’employé]]="","",NETWORKDAYS(Suivi_des_congés[[#This Row],[Date de début]],Suivi_des_congés[[#This Row],[Date de fin]],lstCongés))</f>
        <v/>
      </c>
    </row>
    <row r="320" spans="2:6" ht="30" customHeight="1" x14ac:dyDescent="0.3">
      <c r="B320" s="41"/>
      <c r="C320" s="42" t="str">
        <f ca="1">IF(Suivi_des_congés[[#This Row],[Nom de l’employé]]="","",DATE(YEAR(TODAY()),1,8))</f>
        <v/>
      </c>
      <c r="D320" s="42" t="str">
        <f ca="1">IF(Suivi_des_congés[[#This Row],[Nom de l’employé]]="","",DATE(YEAR(TODAY()),1,12))</f>
        <v/>
      </c>
      <c r="E320" s="41"/>
      <c r="F320" s="43" t="str">
        <f>IF(Suivi_des_congés[[#This Row],[Nom de l’employé]]="","",NETWORKDAYS(Suivi_des_congés[[#This Row],[Date de début]],Suivi_des_congés[[#This Row],[Date de fin]],lstCongés))</f>
        <v/>
      </c>
    </row>
    <row r="321" spans="2:6" ht="30" customHeight="1" x14ac:dyDescent="0.3">
      <c r="B321" s="41"/>
      <c r="C321" s="42" t="str">
        <f ca="1">IF(Suivi_des_congés[[#This Row],[Nom de l’employé]]="","",DATE(YEAR(TODAY()),1,8))</f>
        <v/>
      </c>
      <c r="D321" s="42" t="str">
        <f ca="1">IF(Suivi_des_congés[[#This Row],[Nom de l’employé]]="","",DATE(YEAR(TODAY()),1,12))</f>
        <v/>
      </c>
      <c r="E321" s="41"/>
      <c r="F321" s="43" t="str">
        <f>IF(Suivi_des_congés[[#This Row],[Nom de l’employé]]="","",NETWORKDAYS(Suivi_des_congés[[#This Row],[Date de début]],Suivi_des_congés[[#This Row],[Date de fin]],lstCongés))</f>
        <v/>
      </c>
    </row>
    <row r="322" spans="2:6" ht="30" customHeight="1" x14ac:dyDescent="0.3">
      <c r="B322" s="41"/>
      <c r="C322" s="42" t="str">
        <f ca="1">IF(Suivi_des_congés[[#This Row],[Nom de l’employé]]="","",DATE(YEAR(TODAY()),1,8))</f>
        <v/>
      </c>
      <c r="D322" s="42" t="str">
        <f ca="1">IF(Suivi_des_congés[[#This Row],[Nom de l’employé]]="","",DATE(YEAR(TODAY()),1,12))</f>
        <v/>
      </c>
      <c r="E322" s="41"/>
      <c r="F322" s="43" t="str">
        <f>IF(Suivi_des_congés[[#This Row],[Nom de l’employé]]="","",NETWORKDAYS(Suivi_des_congés[[#This Row],[Date de début]],Suivi_des_congés[[#This Row],[Date de fin]],lstCongés))</f>
        <v/>
      </c>
    </row>
    <row r="323" spans="2:6" ht="30" customHeight="1" x14ac:dyDescent="0.3">
      <c r="B323" s="41"/>
      <c r="C323" s="42" t="str">
        <f ca="1">IF(Suivi_des_congés[[#This Row],[Nom de l’employé]]="","",DATE(YEAR(TODAY()),1,8))</f>
        <v/>
      </c>
      <c r="D323" s="42" t="str">
        <f ca="1">IF(Suivi_des_congés[[#This Row],[Nom de l’employé]]="","",DATE(YEAR(TODAY()),1,12))</f>
        <v/>
      </c>
      <c r="E323" s="41"/>
      <c r="F323" s="43" t="str">
        <f>IF(Suivi_des_congés[[#This Row],[Nom de l’employé]]="","",NETWORKDAYS(Suivi_des_congés[[#This Row],[Date de début]],Suivi_des_congés[[#This Row],[Date de fin]],lstCongés))</f>
        <v/>
      </c>
    </row>
    <row r="324" spans="2:6" ht="30" customHeight="1" x14ac:dyDescent="0.3">
      <c r="B324" s="41"/>
      <c r="C324" s="42" t="str">
        <f ca="1">IF(Suivi_des_congés[[#This Row],[Nom de l’employé]]="","",DATE(YEAR(TODAY()),1,8))</f>
        <v/>
      </c>
      <c r="D324" s="42" t="str">
        <f ca="1">IF(Suivi_des_congés[[#This Row],[Nom de l’employé]]="","",DATE(YEAR(TODAY()),1,12))</f>
        <v/>
      </c>
      <c r="E324" s="41"/>
      <c r="F324" s="43" t="str">
        <f>IF(Suivi_des_congés[[#This Row],[Nom de l’employé]]="","",NETWORKDAYS(Suivi_des_congés[[#This Row],[Date de début]],Suivi_des_congés[[#This Row],[Date de fin]],lstCongés))</f>
        <v/>
      </c>
    </row>
    <row r="325" spans="2:6" ht="30" customHeight="1" x14ac:dyDescent="0.3">
      <c r="B325" s="41"/>
      <c r="C325" s="42" t="str">
        <f ca="1">IF(Suivi_des_congés[[#This Row],[Nom de l’employé]]="","",DATE(YEAR(TODAY()),1,8))</f>
        <v/>
      </c>
      <c r="D325" s="42" t="str">
        <f ca="1">IF(Suivi_des_congés[[#This Row],[Nom de l’employé]]="","",DATE(YEAR(TODAY()),1,12))</f>
        <v/>
      </c>
      <c r="E325" s="41"/>
      <c r="F325" s="43" t="str">
        <f>IF(Suivi_des_congés[[#This Row],[Nom de l’employé]]="","",NETWORKDAYS(Suivi_des_congés[[#This Row],[Date de début]],Suivi_des_congés[[#This Row],[Date de fin]],lstCongés))</f>
        <v/>
      </c>
    </row>
    <row r="326" spans="2:6" ht="30" customHeight="1" x14ac:dyDescent="0.3">
      <c r="B326" s="41"/>
      <c r="C326" s="42" t="str">
        <f ca="1">IF(Suivi_des_congés[[#This Row],[Nom de l’employé]]="","",DATE(YEAR(TODAY()),1,8))</f>
        <v/>
      </c>
      <c r="D326" s="42" t="str">
        <f ca="1">IF(Suivi_des_congés[[#This Row],[Nom de l’employé]]="","",DATE(YEAR(TODAY()),1,12))</f>
        <v/>
      </c>
      <c r="E326" s="41"/>
      <c r="F326" s="43" t="str">
        <f>IF(Suivi_des_congés[[#This Row],[Nom de l’employé]]="","",NETWORKDAYS(Suivi_des_congés[[#This Row],[Date de début]],Suivi_des_congés[[#This Row],[Date de fin]],lstCongés))</f>
        <v/>
      </c>
    </row>
    <row r="327" spans="2:6" ht="30" customHeight="1" x14ac:dyDescent="0.3">
      <c r="B327" s="41"/>
      <c r="C327" s="42" t="str">
        <f ca="1">IF(Suivi_des_congés[[#This Row],[Nom de l’employé]]="","",DATE(YEAR(TODAY()),1,8))</f>
        <v/>
      </c>
      <c r="D327" s="42" t="str">
        <f ca="1">IF(Suivi_des_congés[[#This Row],[Nom de l’employé]]="","",DATE(YEAR(TODAY()),1,12))</f>
        <v/>
      </c>
      <c r="E327" s="41"/>
      <c r="F327" s="43" t="str">
        <f>IF(Suivi_des_congés[[#This Row],[Nom de l’employé]]="","",NETWORKDAYS(Suivi_des_congés[[#This Row],[Date de début]],Suivi_des_congés[[#This Row],[Date de fin]],lstCongés))</f>
        <v/>
      </c>
    </row>
    <row r="328" spans="2:6" ht="30" customHeight="1" x14ac:dyDescent="0.3">
      <c r="B328" s="41"/>
      <c r="C328" s="42" t="str">
        <f ca="1">IF(Suivi_des_congés[[#This Row],[Nom de l’employé]]="","",DATE(YEAR(TODAY()),1,8))</f>
        <v/>
      </c>
      <c r="D328" s="42" t="str">
        <f ca="1">IF(Suivi_des_congés[[#This Row],[Nom de l’employé]]="","",DATE(YEAR(TODAY()),1,12))</f>
        <v/>
      </c>
      <c r="E328" s="41"/>
      <c r="F328" s="43" t="str">
        <f>IF(Suivi_des_congés[[#This Row],[Nom de l’employé]]="","",NETWORKDAYS(Suivi_des_congés[[#This Row],[Date de début]],Suivi_des_congés[[#This Row],[Date de fin]],lstCongés))</f>
        <v/>
      </c>
    </row>
    <row r="329" spans="2:6" ht="30" customHeight="1" x14ac:dyDescent="0.3">
      <c r="B329" s="41"/>
      <c r="C329" s="42" t="str">
        <f ca="1">IF(Suivi_des_congés[[#This Row],[Nom de l’employé]]="","",DATE(YEAR(TODAY()),1,8))</f>
        <v/>
      </c>
      <c r="D329" s="42" t="str">
        <f ca="1">IF(Suivi_des_congés[[#This Row],[Nom de l’employé]]="","",DATE(YEAR(TODAY()),1,12))</f>
        <v/>
      </c>
      <c r="E329" s="41"/>
      <c r="F329" s="43" t="str">
        <f>IF(Suivi_des_congés[[#This Row],[Nom de l’employé]]="","",NETWORKDAYS(Suivi_des_congés[[#This Row],[Date de début]],Suivi_des_congés[[#This Row],[Date de fin]],lstCongés))</f>
        <v/>
      </c>
    </row>
    <row r="330" spans="2:6" ht="30" customHeight="1" x14ac:dyDescent="0.3">
      <c r="B330" s="41"/>
      <c r="C330" s="42" t="str">
        <f ca="1">IF(Suivi_des_congés[[#This Row],[Nom de l’employé]]="","",DATE(YEAR(TODAY()),1,8))</f>
        <v/>
      </c>
      <c r="D330" s="42" t="str">
        <f ca="1">IF(Suivi_des_congés[[#This Row],[Nom de l’employé]]="","",DATE(YEAR(TODAY()),1,12))</f>
        <v/>
      </c>
      <c r="E330" s="41"/>
      <c r="F330" s="43" t="str">
        <f>IF(Suivi_des_congés[[#This Row],[Nom de l’employé]]="","",NETWORKDAYS(Suivi_des_congés[[#This Row],[Date de début]],Suivi_des_congés[[#This Row],[Date de fin]],lstCongés))</f>
        <v/>
      </c>
    </row>
    <row r="331" spans="2:6" ht="30" customHeight="1" x14ac:dyDescent="0.3">
      <c r="B331" s="41"/>
      <c r="C331" s="42" t="str">
        <f ca="1">IF(Suivi_des_congés[[#This Row],[Nom de l’employé]]="","",DATE(YEAR(TODAY()),1,8))</f>
        <v/>
      </c>
      <c r="D331" s="42" t="str">
        <f ca="1">IF(Suivi_des_congés[[#This Row],[Nom de l’employé]]="","",DATE(YEAR(TODAY()),1,12))</f>
        <v/>
      </c>
      <c r="E331" s="41"/>
      <c r="F331" s="43" t="str">
        <f>IF(Suivi_des_congés[[#This Row],[Nom de l’employé]]="","",NETWORKDAYS(Suivi_des_congés[[#This Row],[Date de début]],Suivi_des_congés[[#This Row],[Date de fin]],lstCongés))</f>
        <v/>
      </c>
    </row>
    <row r="332" spans="2:6" ht="30" customHeight="1" x14ac:dyDescent="0.3">
      <c r="B332" s="41"/>
      <c r="C332" s="42" t="str">
        <f ca="1">IF(Suivi_des_congés[[#This Row],[Nom de l’employé]]="","",DATE(YEAR(TODAY()),1,8))</f>
        <v/>
      </c>
      <c r="D332" s="42" t="str">
        <f ca="1">IF(Suivi_des_congés[[#This Row],[Nom de l’employé]]="","",DATE(YEAR(TODAY()),1,12))</f>
        <v/>
      </c>
      <c r="E332" s="41"/>
      <c r="F332" s="43" t="str">
        <f>IF(Suivi_des_congés[[#This Row],[Nom de l’employé]]="","",NETWORKDAYS(Suivi_des_congés[[#This Row],[Date de début]],Suivi_des_congés[[#This Row],[Date de fin]],lstCongés))</f>
        <v/>
      </c>
    </row>
    <row r="333" spans="2:6" ht="30" customHeight="1" x14ac:dyDescent="0.3">
      <c r="B333" s="41"/>
      <c r="C333" s="42" t="str">
        <f ca="1">IF(Suivi_des_congés[[#This Row],[Nom de l’employé]]="","",DATE(YEAR(TODAY()),1,8))</f>
        <v/>
      </c>
      <c r="D333" s="42" t="str">
        <f ca="1">IF(Suivi_des_congés[[#This Row],[Nom de l’employé]]="","",DATE(YEAR(TODAY()),1,12))</f>
        <v/>
      </c>
      <c r="E333" s="41"/>
      <c r="F333" s="43" t="str">
        <f>IF(Suivi_des_congés[[#This Row],[Nom de l’employé]]="","",NETWORKDAYS(Suivi_des_congés[[#This Row],[Date de début]],Suivi_des_congés[[#This Row],[Date de fin]],lstCongés))</f>
        <v/>
      </c>
    </row>
    <row r="334" spans="2:6" ht="30" customHeight="1" x14ac:dyDescent="0.3">
      <c r="B334" s="41"/>
      <c r="C334" s="42" t="str">
        <f ca="1">IF(Suivi_des_congés[[#This Row],[Nom de l’employé]]="","",DATE(YEAR(TODAY()),1,8))</f>
        <v/>
      </c>
      <c r="D334" s="42" t="str">
        <f ca="1">IF(Suivi_des_congés[[#This Row],[Nom de l’employé]]="","",DATE(YEAR(TODAY()),1,12))</f>
        <v/>
      </c>
      <c r="E334" s="41"/>
      <c r="F334" s="43" t="str">
        <f>IF(Suivi_des_congés[[#This Row],[Nom de l’employé]]="","",NETWORKDAYS(Suivi_des_congés[[#This Row],[Date de début]],Suivi_des_congés[[#This Row],[Date de fin]],lstCongés))</f>
        <v/>
      </c>
    </row>
    <row r="335" spans="2:6" ht="30" customHeight="1" x14ac:dyDescent="0.3">
      <c r="B335" s="41"/>
      <c r="C335" s="42" t="str">
        <f ca="1">IF(Suivi_des_congés[[#This Row],[Nom de l’employé]]="","",DATE(YEAR(TODAY()),1,8))</f>
        <v/>
      </c>
      <c r="D335" s="42" t="str">
        <f ca="1">IF(Suivi_des_congés[[#This Row],[Nom de l’employé]]="","",DATE(YEAR(TODAY()),1,12))</f>
        <v/>
      </c>
      <c r="E335" s="41"/>
      <c r="F335" s="43" t="str">
        <f>IF(Suivi_des_congés[[#This Row],[Nom de l’employé]]="","",NETWORKDAYS(Suivi_des_congés[[#This Row],[Date de début]],Suivi_des_congés[[#This Row],[Date de fin]],lstCongés))</f>
        <v/>
      </c>
    </row>
    <row r="336" spans="2:6" ht="30" customHeight="1" x14ac:dyDescent="0.3">
      <c r="B336" s="41"/>
      <c r="C336" s="42" t="str">
        <f ca="1">IF(Suivi_des_congés[[#This Row],[Nom de l’employé]]="","",DATE(YEAR(TODAY()),1,8))</f>
        <v/>
      </c>
      <c r="D336" s="42" t="str">
        <f ca="1">IF(Suivi_des_congés[[#This Row],[Nom de l’employé]]="","",DATE(YEAR(TODAY()),1,12))</f>
        <v/>
      </c>
      <c r="E336" s="41"/>
      <c r="F336" s="43" t="str">
        <f>IF(Suivi_des_congés[[#This Row],[Nom de l’employé]]="","",NETWORKDAYS(Suivi_des_congés[[#This Row],[Date de début]],Suivi_des_congés[[#This Row],[Date de fin]],lstCongés))</f>
        <v/>
      </c>
    </row>
    <row r="337" spans="2:6" ht="30" customHeight="1" x14ac:dyDescent="0.3">
      <c r="B337" s="41"/>
      <c r="C337" s="42" t="str">
        <f ca="1">IF(Suivi_des_congés[[#This Row],[Nom de l’employé]]="","",DATE(YEAR(TODAY()),1,8))</f>
        <v/>
      </c>
      <c r="D337" s="42" t="str">
        <f ca="1">IF(Suivi_des_congés[[#This Row],[Nom de l’employé]]="","",DATE(YEAR(TODAY()),1,12))</f>
        <v/>
      </c>
      <c r="E337" s="41"/>
      <c r="F337" s="43" t="str">
        <f>IF(Suivi_des_congés[[#This Row],[Nom de l’employé]]="","",NETWORKDAYS(Suivi_des_congés[[#This Row],[Date de début]],Suivi_des_congés[[#This Row],[Date de fin]],lstCongés))</f>
        <v/>
      </c>
    </row>
    <row r="338" spans="2:6" ht="30" customHeight="1" x14ac:dyDescent="0.3">
      <c r="B338" s="41"/>
      <c r="C338" s="42" t="str">
        <f ca="1">IF(Suivi_des_congés[[#This Row],[Nom de l’employé]]="","",DATE(YEAR(TODAY()),1,8))</f>
        <v/>
      </c>
      <c r="D338" s="42" t="str">
        <f ca="1">IF(Suivi_des_congés[[#This Row],[Nom de l’employé]]="","",DATE(YEAR(TODAY()),1,12))</f>
        <v/>
      </c>
      <c r="E338" s="41"/>
      <c r="F338" s="43" t="str">
        <f>IF(Suivi_des_congés[[#This Row],[Nom de l’employé]]="","",NETWORKDAYS(Suivi_des_congés[[#This Row],[Date de début]],Suivi_des_congés[[#This Row],[Date de fin]],lstCongés))</f>
        <v/>
      </c>
    </row>
    <row r="339" spans="2:6" ht="30" customHeight="1" x14ac:dyDescent="0.3">
      <c r="B339" s="41"/>
      <c r="C339" s="42" t="str">
        <f ca="1">IF(Suivi_des_congés[[#This Row],[Nom de l’employé]]="","",DATE(YEAR(TODAY()),1,8))</f>
        <v/>
      </c>
      <c r="D339" s="42" t="str">
        <f ca="1">IF(Suivi_des_congés[[#This Row],[Nom de l’employé]]="","",DATE(YEAR(TODAY()),1,12))</f>
        <v/>
      </c>
      <c r="E339" s="41"/>
      <c r="F339" s="43" t="str">
        <f>IF(Suivi_des_congés[[#This Row],[Nom de l’employé]]="","",NETWORKDAYS(Suivi_des_congés[[#This Row],[Date de début]],Suivi_des_congés[[#This Row],[Date de fin]],lstCongés))</f>
        <v/>
      </c>
    </row>
    <row r="340" spans="2:6" ht="30" customHeight="1" x14ac:dyDescent="0.3">
      <c r="B340" s="41"/>
      <c r="C340" s="42" t="str">
        <f ca="1">IF(Suivi_des_congés[[#This Row],[Nom de l’employé]]="","",DATE(YEAR(TODAY()),1,8))</f>
        <v/>
      </c>
      <c r="D340" s="42" t="str">
        <f ca="1">IF(Suivi_des_congés[[#This Row],[Nom de l’employé]]="","",DATE(YEAR(TODAY()),1,12))</f>
        <v/>
      </c>
      <c r="E340" s="41"/>
      <c r="F340" s="43" t="str">
        <f>IF(Suivi_des_congés[[#This Row],[Nom de l’employé]]="","",NETWORKDAYS(Suivi_des_congés[[#This Row],[Date de début]],Suivi_des_congés[[#This Row],[Date de fin]],lstCongés))</f>
        <v/>
      </c>
    </row>
    <row r="341" spans="2:6" ht="30" customHeight="1" x14ac:dyDescent="0.3">
      <c r="B341" s="41"/>
      <c r="C341" s="42" t="str">
        <f ca="1">IF(Suivi_des_congés[[#This Row],[Nom de l’employé]]="","",DATE(YEAR(TODAY()),1,8))</f>
        <v/>
      </c>
      <c r="D341" s="42" t="str">
        <f ca="1">IF(Suivi_des_congés[[#This Row],[Nom de l’employé]]="","",DATE(YEAR(TODAY()),1,12))</f>
        <v/>
      </c>
      <c r="E341" s="41"/>
      <c r="F341" s="43" t="str">
        <f>IF(Suivi_des_congés[[#This Row],[Nom de l’employé]]="","",NETWORKDAYS(Suivi_des_congés[[#This Row],[Date de début]],Suivi_des_congés[[#This Row],[Date de fin]],lstCongés))</f>
        <v/>
      </c>
    </row>
  </sheetData>
  <dataValidations xWindow="2285" yWindow="257" count="6">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342:B1056">
      <formula1>lstEmployés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allowBlank="1" showInputMessage="1" showErrorMessage="1" prompt="Le titre de la feuille de calcul figure dans cette cellule." sqref="B1"/>
    <dataValidation type="list" errorStyle="warning" allowBlank="1" showInputMessage="1" showErrorMessage="1" error="Sélectionnez le type de congés dans la liste. Sélectionnez ANNULER, puis appuyez sur ALT+FLÈCHE BAS pour choisir un type de congé dans la liste déroulante." sqref="E4:E341">
      <formula1>lstTypesCongés</formula1>
    </dataValidation>
    <dataValidation type="list" errorStyle="warning" allowBlank="1" showInputMessage="1" showErrorMessage="1" error="Sélectionnez le nom d’un employé dans la liste. Sélectionnez ANNULER, puis appuyez sur ALT+FLÈCHE BAS pour sélectionner un employé dans la liste déroulante." sqref="B4:B341">
      <formula1>lstEmployés</formula1>
    </dataValidation>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39997558519241921"/>
    <pageSetUpPr fitToPage="1"/>
  </sheetPr>
  <dimension ref="A1:B25"/>
  <sheetViews>
    <sheetView showGridLines="0" workbookViewId="0">
      <selection activeCell="B4" sqref="B4:B25"/>
    </sheetView>
  </sheetViews>
  <sheetFormatPr baseColWidth="10" defaultColWidth="9" defaultRowHeight="30" customHeight="1" x14ac:dyDescent="0.3"/>
  <cols>
    <col min="1" max="1" width="2.625" customWidth="1"/>
    <col min="2" max="2" width="28.75" customWidth="1"/>
    <col min="3" max="3" width="3.25" customWidth="1"/>
  </cols>
  <sheetData>
    <row r="1" spans="1:2" s="1" customFormat="1" ht="39.950000000000003" customHeight="1" x14ac:dyDescent="0.3">
      <c r="A1"/>
      <c r="B1" s="2" t="s">
        <v>67</v>
      </c>
    </row>
    <row r="2" spans="1:2" ht="15" customHeight="1" x14ac:dyDescent="0.3"/>
    <row r="3" spans="1:2" ht="30" customHeight="1" x14ac:dyDescent="0.3">
      <c r="B3" s="31" t="s">
        <v>68</v>
      </c>
    </row>
    <row r="4" spans="1:2" ht="30" customHeight="1" x14ac:dyDescent="0.3">
      <c r="B4" s="34" t="s">
        <v>91</v>
      </c>
    </row>
    <row r="5" spans="1:2" s="1" customFormat="1" ht="30" customHeight="1" x14ac:dyDescent="0.3">
      <c r="B5" s="34" t="s">
        <v>92</v>
      </c>
    </row>
    <row r="6" spans="1:2" s="1" customFormat="1" ht="30" customHeight="1" x14ac:dyDescent="0.3">
      <c r="B6" s="34" t="s">
        <v>93</v>
      </c>
    </row>
    <row r="7" spans="1:2" s="1" customFormat="1" ht="30" customHeight="1" x14ac:dyDescent="0.3">
      <c r="B7" s="34" t="s">
        <v>94</v>
      </c>
    </row>
    <row r="8" spans="1:2" s="1" customFormat="1" ht="30" customHeight="1" x14ac:dyDescent="0.3">
      <c r="B8" s="34" t="s">
        <v>95</v>
      </c>
    </row>
    <row r="9" spans="1:2" s="1" customFormat="1" ht="30" customHeight="1" x14ac:dyDescent="0.3">
      <c r="B9" s="34" t="s">
        <v>96</v>
      </c>
    </row>
    <row r="10" spans="1:2" s="1" customFormat="1" ht="30" customHeight="1" x14ac:dyDescent="0.3">
      <c r="B10" s="34" t="s">
        <v>97</v>
      </c>
    </row>
    <row r="11" spans="1:2" s="1" customFormat="1" ht="30" customHeight="1" x14ac:dyDescent="0.3">
      <c r="B11" s="34" t="s">
        <v>98</v>
      </c>
    </row>
    <row r="12" spans="1:2" s="1" customFormat="1" ht="30" customHeight="1" x14ac:dyDescent="0.3">
      <c r="B12" s="34" t="s">
        <v>99</v>
      </c>
    </row>
    <row r="13" spans="1:2" s="1" customFormat="1" ht="30" customHeight="1" x14ac:dyDescent="0.3">
      <c r="B13" s="34" t="s">
        <v>100</v>
      </c>
    </row>
    <row r="14" spans="1:2" ht="30" customHeight="1" x14ac:dyDescent="0.3">
      <c r="B14" s="34" t="s">
        <v>101</v>
      </c>
    </row>
    <row r="15" spans="1:2" ht="30" customHeight="1" x14ac:dyDescent="0.3">
      <c r="B15" s="34" t="s">
        <v>102</v>
      </c>
    </row>
    <row r="16" spans="1:2" s="1" customFormat="1" ht="30" customHeight="1" x14ac:dyDescent="0.3">
      <c r="B16" s="34" t="s">
        <v>103</v>
      </c>
    </row>
    <row r="17" spans="2:2" s="1" customFormat="1" ht="30" customHeight="1" x14ac:dyDescent="0.3">
      <c r="B17" s="34" t="s">
        <v>104</v>
      </c>
    </row>
    <row r="18" spans="2:2" s="1" customFormat="1" ht="30" customHeight="1" x14ac:dyDescent="0.3">
      <c r="B18" s="34" t="s">
        <v>105</v>
      </c>
    </row>
    <row r="19" spans="2:2" s="1" customFormat="1" ht="30" customHeight="1" x14ac:dyDescent="0.3">
      <c r="B19" s="34" t="s">
        <v>106</v>
      </c>
    </row>
    <row r="20" spans="2:2" s="1" customFormat="1" ht="30" customHeight="1" x14ac:dyDescent="0.3">
      <c r="B20" s="34" t="s">
        <v>107</v>
      </c>
    </row>
    <row r="21" spans="2:2" s="1" customFormat="1" ht="30" customHeight="1" x14ac:dyDescent="0.3">
      <c r="B21" s="34" t="s">
        <v>108</v>
      </c>
    </row>
    <row r="22" spans="2:2" s="1" customFormat="1" ht="30" customHeight="1" x14ac:dyDescent="0.3">
      <c r="B22" s="34" t="s">
        <v>109</v>
      </c>
    </row>
    <row r="23" spans="2:2" ht="30" customHeight="1" x14ac:dyDescent="0.3">
      <c r="B23" s="34" t="s">
        <v>110</v>
      </c>
    </row>
    <row r="24" spans="2:2" s="1" customFormat="1" ht="30" customHeight="1" x14ac:dyDescent="0.3">
      <c r="B24" s="34" t="s">
        <v>111</v>
      </c>
    </row>
    <row r="25" spans="2:2" ht="30" customHeight="1" x14ac:dyDescent="0.3">
      <c r="B25" s="34" t="s">
        <v>112</v>
      </c>
    </row>
  </sheetData>
  <dataValidations xWindow="2250" yWindow="293" count="2">
    <dataValidation allowBlank="1" showInputMessage="1" showErrorMessage="1" prompt="Ajoutez les employés dans cette feuille de calcul. Les entrées de ce tableau sont utilisées pour la sélection dans les feuilles de calcul Calendrier et Suivi des congés des employés"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B7"/>
  <sheetViews>
    <sheetView showGridLines="0" workbookViewId="0">
      <selection activeCell="B4" sqref="B4:B7"/>
    </sheetView>
  </sheetViews>
  <sheetFormatPr baseColWidth="10" defaultColWidth="9" defaultRowHeight="30" customHeight="1" x14ac:dyDescent="0.3"/>
  <cols>
    <col min="1" max="1" width="2.625" customWidth="1"/>
    <col min="2" max="2" width="28.75" customWidth="1"/>
    <col min="3" max="3" width="3.25" customWidth="1"/>
  </cols>
  <sheetData>
    <row r="1" spans="1:2" s="1" customFormat="1" ht="39.950000000000003" customHeight="1" x14ac:dyDescent="0.3">
      <c r="A1"/>
      <c r="B1" s="2" t="s">
        <v>69</v>
      </c>
    </row>
    <row r="2" spans="1:2" ht="15" customHeight="1" x14ac:dyDescent="0.3"/>
    <row r="3" spans="1:2" ht="30" customHeight="1" x14ac:dyDescent="0.3">
      <c r="B3" s="31" t="s">
        <v>70</v>
      </c>
    </row>
    <row r="4" spans="1:2" ht="30" customHeight="1" x14ac:dyDescent="0.3">
      <c r="B4" s="32" t="s">
        <v>65</v>
      </c>
    </row>
    <row r="5" spans="1:2" ht="30" customHeight="1" x14ac:dyDescent="0.3">
      <c r="B5" s="32" t="s">
        <v>33</v>
      </c>
    </row>
    <row r="6" spans="1:2" ht="30" customHeight="1" x14ac:dyDescent="0.3">
      <c r="B6" s="34" t="s">
        <v>74</v>
      </c>
    </row>
    <row r="7" spans="1:2" ht="30" customHeight="1" x14ac:dyDescent="0.3">
      <c r="B7" s="32" t="s">
        <v>44</v>
      </c>
    </row>
  </sheetData>
  <dataValidations xWindow="2334" yWindow="253" count="2">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B1:C16"/>
  <sheetViews>
    <sheetView showGridLines="0" workbookViewId="0">
      <selection activeCell="H4" sqref="H4"/>
    </sheetView>
  </sheetViews>
  <sheetFormatPr baseColWidth="10" defaultColWidth="9" defaultRowHeight="30" customHeight="1" x14ac:dyDescent="0.3"/>
  <cols>
    <col min="1" max="1" width="2.625" customWidth="1"/>
    <col min="2" max="2" width="28.75" customWidth="1"/>
    <col min="3" max="3" width="25.625" customWidth="1"/>
    <col min="4" max="4" width="2.625" customWidth="1"/>
  </cols>
  <sheetData>
    <row r="1" spans="2:3" ht="39.950000000000003" customHeight="1" x14ac:dyDescent="0.3">
      <c r="B1" s="2" t="s">
        <v>71</v>
      </c>
    </row>
    <row r="2" spans="2:3" ht="15" customHeight="1" x14ac:dyDescent="0.3"/>
    <row r="3" spans="2:3" ht="30" customHeight="1" x14ac:dyDescent="0.3">
      <c r="B3" s="31" t="s">
        <v>71</v>
      </c>
      <c r="C3" s="31" t="s">
        <v>72</v>
      </c>
    </row>
    <row r="4" spans="2:3" ht="30" customHeight="1" x14ac:dyDescent="0.3">
      <c r="B4" s="33">
        <f ca="1">DATE(YEAR(TODAY()),1,1)</f>
        <v>43101</v>
      </c>
      <c r="C4" s="32" t="s">
        <v>73</v>
      </c>
    </row>
    <row r="5" spans="2:3" s="1" customFormat="1" ht="30" customHeight="1" x14ac:dyDescent="0.3">
      <c r="B5" s="33">
        <f ca="1">DATE(YEAR(TODAY()),3,30)</f>
        <v>43189</v>
      </c>
      <c r="C5" s="35" t="s">
        <v>75</v>
      </c>
    </row>
    <row r="6" spans="2:3" ht="30" customHeight="1" x14ac:dyDescent="0.3">
      <c r="B6" s="33">
        <f ca="1">DATE(YEAR(TODAY()),4,2)</f>
        <v>43192</v>
      </c>
      <c r="C6" s="34" t="s">
        <v>76</v>
      </c>
    </row>
    <row r="7" spans="2:3" ht="30" customHeight="1" x14ac:dyDescent="0.3">
      <c r="B7" s="33">
        <f ca="1">DATE(YEAR(TODAY()),5,1)</f>
        <v>43221</v>
      </c>
      <c r="C7" s="34" t="s">
        <v>77</v>
      </c>
    </row>
    <row r="8" spans="2:3" s="1" customFormat="1" ht="30" customHeight="1" x14ac:dyDescent="0.3">
      <c r="B8" s="33">
        <f ca="1">DATE(YEAR(TODAY()),5,8)</f>
        <v>43228</v>
      </c>
      <c r="C8" s="35" t="s">
        <v>84</v>
      </c>
    </row>
    <row r="9" spans="2:3" ht="30" customHeight="1" x14ac:dyDescent="0.3">
      <c r="B9" s="33">
        <f ca="1">DATE(YEAR(TODAY()),5,10)</f>
        <v>43230</v>
      </c>
      <c r="C9" s="34" t="s">
        <v>78</v>
      </c>
    </row>
    <row r="10" spans="2:3" ht="30" customHeight="1" x14ac:dyDescent="0.3">
      <c r="B10" s="33">
        <f ca="1">DATE(YEAR(TODAY()),5,21)</f>
        <v>43241</v>
      </c>
      <c r="C10" s="34" t="s">
        <v>79</v>
      </c>
    </row>
    <row r="11" spans="2:3" s="1" customFormat="1" ht="30" customHeight="1" x14ac:dyDescent="0.3">
      <c r="B11" s="33">
        <f ca="1">DATE(YEAR(TODAY()),7,14)</f>
        <v>43295</v>
      </c>
      <c r="C11" s="35" t="s">
        <v>80</v>
      </c>
    </row>
    <row r="12" spans="2:3" s="1" customFormat="1" ht="30" customHeight="1" x14ac:dyDescent="0.3">
      <c r="B12" s="33">
        <f ca="1">DATE(YEAR(TODAY()),8,15)</f>
        <v>43327</v>
      </c>
      <c r="C12" s="35" t="s">
        <v>81</v>
      </c>
    </row>
    <row r="13" spans="2:3" s="1" customFormat="1" ht="30" customHeight="1" x14ac:dyDescent="0.3">
      <c r="B13" s="33">
        <f ca="1">DATE(YEAR(TODAY()),11,1)</f>
        <v>43405</v>
      </c>
      <c r="C13" s="35" t="s">
        <v>82</v>
      </c>
    </row>
    <row r="14" spans="2:3" s="1" customFormat="1" ht="30" customHeight="1" x14ac:dyDescent="0.3">
      <c r="B14" s="33">
        <f ca="1">DATE(YEAR(TODAY()),11,11)</f>
        <v>43415</v>
      </c>
      <c r="C14" s="35" t="s">
        <v>83</v>
      </c>
    </row>
    <row r="15" spans="2:3" s="1" customFormat="1" ht="30" customHeight="1" x14ac:dyDescent="0.3">
      <c r="B15" s="33">
        <f ca="1">DATE(YEAR(TODAY()),12,25)</f>
        <v>43459</v>
      </c>
      <c r="C15" s="35" t="s">
        <v>85</v>
      </c>
    </row>
    <row r="16" spans="2:3" ht="30" customHeight="1" x14ac:dyDescent="0.3">
      <c r="B16" s="33">
        <f ca="1">DATE(YEAR(TODAY()),12,26)</f>
        <v>43460</v>
      </c>
      <c r="C16" s="34" t="s">
        <v>86</v>
      </c>
    </row>
  </sheetData>
  <dataValidations xWindow="2330" yWindow="279" count="2">
    <dataValidation allowBlank="1" showInputMessage="1" showErrorMessage="1" prompt="Entrez les jours de fermeture de l’entreprise dans le tableau de cette feuille de calcul"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ignoredErrors>
    <ignoredError sqref="B11 B14" formula="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15</vt:i4>
      </vt:variant>
    </vt:vector>
  </HeadingPairs>
  <TitlesOfParts>
    <vt:vector size="20" baseType="lpstr">
      <vt:lpstr>Calendrier</vt:lpstr>
      <vt:lpstr>Suivi des congés des employés</vt:lpstr>
      <vt:lpstr>Liste des employés</vt:lpstr>
      <vt:lpstr>Types de congés</vt:lpstr>
      <vt:lpstr>Jours fériés</vt:lpstr>
      <vt:lpstr>Année_civile</vt:lpstr>
      <vt:lpstr>ColumnTitleRegion..AC22.1</vt:lpstr>
      <vt:lpstr>lstCongés</vt:lpstr>
      <vt:lpstr>lstDatesD</vt:lpstr>
      <vt:lpstr>lstDatesF</vt:lpstr>
      <vt:lpstr>lstEmployés</vt:lpstr>
      <vt:lpstr>lstNomsEmpl</vt:lpstr>
      <vt:lpstr>lstTypesC</vt:lpstr>
      <vt:lpstr>lstTypesCongés</vt:lpstr>
      <vt:lpstr>Titre1</vt:lpstr>
      <vt:lpstr>Titre2</vt:lpstr>
      <vt:lpstr>TitreColonne3</vt:lpstr>
      <vt:lpstr>TitreColonne4</vt:lpstr>
      <vt:lpstr>TitreColonne5</vt:lpstr>
      <vt:lpstr>valSelEmployé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Gestion</dc:creator>
  <cp:lastModifiedBy>Céline GUTZEIT</cp:lastModifiedBy>
  <dcterms:created xsi:type="dcterms:W3CDTF">2016-12-03T09:43:22Z</dcterms:created>
  <dcterms:modified xsi:type="dcterms:W3CDTF">2018-07-19T09:45:05Z</dcterms:modified>
</cp:coreProperties>
</file>