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66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274848\Desktop\"/>
    </mc:Choice>
  </mc:AlternateContent>
  <bookViews>
    <workbookView xWindow="0" yWindow="0" windowWidth="28800" windowHeight="12210" activeTab="6"/>
  </bookViews>
  <sheets>
    <sheet name="temps de montage" sheetId="7" r:id="rId1"/>
    <sheet name="Extract S30" sheetId="8" r:id="rId2"/>
    <sheet name="Christophe" sheetId="3" r:id="rId3"/>
    <sheet name="Moussa" sheetId="4" r:id="rId4"/>
    <sheet name="Veysel" sheetId="5" r:id="rId5"/>
    <sheet name="Abdalah" sheetId="6" r:id="rId6"/>
    <sheet name="S30" sheetId="2" r:id="rId7"/>
  </sheets>
  <externalReferences>
    <externalReference r:id="rId8"/>
  </externalReferences>
  <definedNames>
    <definedName name="_xlnm._FilterDatabase" localSheetId="6" hidden="1">'S30'!$A$1:$S$1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4" l="1"/>
  <c r="N5" i="4"/>
  <c r="N6" i="4"/>
  <c r="N7" i="4"/>
  <c r="N8" i="4"/>
  <c r="N3" i="4"/>
  <c r="M4" i="4"/>
  <c r="M5" i="4"/>
  <c r="M6" i="4"/>
  <c r="M7" i="4"/>
  <c r="M8" i="4"/>
  <c r="I4" i="4"/>
  <c r="I5" i="4"/>
  <c r="I6" i="4"/>
  <c r="I7" i="4"/>
  <c r="I8" i="4"/>
  <c r="I9" i="4"/>
  <c r="I10" i="4"/>
  <c r="I3" i="4"/>
  <c r="M3" i="4" s="1"/>
  <c r="C7" i="2"/>
  <c r="D7" i="2"/>
  <c r="A6" i="2" l="1"/>
  <c r="B5" i="2"/>
  <c r="C6" i="2"/>
  <c r="B6" i="2"/>
  <c r="D6" i="2"/>
  <c r="K2" i="3"/>
  <c r="H2" i="3"/>
  <c r="E2" i="2"/>
  <c r="E4" i="2" s="1"/>
  <c r="F4" i="2" s="1"/>
  <c r="G4" i="2" s="1"/>
  <c r="H4" i="2" s="1"/>
  <c r="I4" i="2" s="1"/>
  <c r="J4" i="2" s="1"/>
  <c r="K4" i="2" s="1"/>
  <c r="L4" i="2" s="1"/>
  <c r="M4" i="2" s="1"/>
  <c r="E6" i="2" l="1"/>
  <c r="G6" i="2" s="1"/>
  <c r="I6" i="2" s="1"/>
  <c r="K6" i="2" s="1"/>
  <c r="M6" i="2" s="1"/>
  <c r="F6" i="2"/>
  <c r="H6" i="2" s="1"/>
  <c r="J6" i="2" s="1"/>
  <c r="L6" i="2" s="1"/>
  <c r="D34" i="2"/>
  <c r="C34" i="2"/>
  <c r="D33" i="2"/>
  <c r="C33" i="2"/>
  <c r="D31" i="2"/>
  <c r="C31" i="2"/>
  <c r="D30" i="2"/>
  <c r="C30" i="2"/>
  <c r="D28" i="2"/>
  <c r="C28" i="2"/>
  <c r="D27" i="2"/>
  <c r="C27" i="2"/>
  <c r="D25" i="2"/>
  <c r="C25" i="2"/>
  <c r="D24" i="2"/>
  <c r="C24" i="2"/>
  <c r="D22" i="2"/>
  <c r="C22" i="2"/>
  <c r="D21" i="2"/>
  <c r="C21" i="2"/>
  <c r="D19" i="2"/>
  <c r="C19" i="2"/>
  <c r="D18" i="2"/>
  <c r="C18" i="2"/>
  <c r="D16" i="2"/>
  <c r="C16" i="2"/>
  <c r="D15" i="2"/>
  <c r="C15" i="2"/>
  <c r="D13" i="2"/>
  <c r="C13" i="2"/>
  <c r="D12" i="2"/>
  <c r="C12" i="2"/>
  <c r="D10" i="2"/>
  <c r="C10" i="2"/>
  <c r="D9" i="2"/>
  <c r="C9" i="2"/>
  <c r="B7" i="2"/>
  <c r="N2" i="2" l="1"/>
  <c r="M5" i="2"/>
  <c r="J5" i="2"/>
  <c r="E3" i="2"/>
  <c r="N4" i="2" l="1"/>
  <c r="O4" i="2" s="1"/>
  <c r="P4" i="2" s="1"/>
  <c r="Q4" i="2" s="1"/>
  <c r="R4" i="2" s="1"/>
  <c r="S4" i="2" s="1"/>
  <c r="T4" i="2" s="1"/>
  <c r="U4" i="2" s="1"/>
  <c r="V4" i="2" s="1"/>
  <c r="V5" i="2" s="1"/>
  <c r="V6" i="2" s="1"/>
  <c r="V8" i="2" s="1"/>
  <c r="V9" i="2" s="1"/>
  <c r="V10" i="2" s="1"/>
  <c r="V11" i="2" s="1"/>
  <c r="V12" i="2" s="1"/>
  <c r="V13" i="2" s="1"/>
  <c r="V14" i="2" s="1"/>
  <c r="V15" i="2" s="1"/>
  <c r="V16" i="2" s="1"/>
  <c r="V17" i="2" s="1"/>
  <c r="V18" i="2" s="1"/>
  <c r="V19" i="2" s="1"/>
  <c r="V20" i="2" s="1"/>
  <c r="V21" i="2" s="1"/>
  <c r="V22" i="2" s="1"/>
  <c r="V23" i="2" s="1"/>
  <c r="V24" i="2" s="1"/>
  <c r="V25" i="2" s="1"/>
  <c r="V26" i="2" s="1"/>
  <c r="V27" i="2" s="1"/>
  <c r="V28" i="2" s="1"/>
  <c r="V29" i="2" s="1"/>
  <c r="V30" i="2" s="1"/>
  <c r="V31" i="2" s="1"/>
  <c r="V32" i="2" s="1"/>
  <c r="V33" i="2" s="1"/>
  <c r="V34" i="2" s="1"/>
  <c r="N3" i="2"/>
  <c r="W2" i="2"/>
  <c r="W4" i="2" s="1"/>
  <c r="X4" i="2" s="1"/>
  <c r="Y4" i="2" s="1"/>
  <c r="Z4" i="2" s="1"/>
  <c r="AA4" i="2" s="1"/>
  <c r="AB4" i="2" s="1"/>
  <c r="AC4" i="2" s="1"/>
  <c r="AD4" i="2" s="1"/>
  <c r="AE4" i="2" s="1"/>
  <c r="S5" i="2" l="1"/>
  <c r="S6" i="2" s="1"/>
  <c r="U6" i="2"/>
  <c r="T6" i="2"/>
  <c r="W3" i="2"/>
  <c r="AE5" i="2"/>
  <c r="AE6" i="2" s="1"/>
  <c r="AE8" i="2" s="1"/>
  <c r="AE9" i="2" s="1"/>
  <c r="AE10" i="2" s="1"/>
  <c r="AE11" i="2" s="1"/>
  <c r="AE12" i="2" s="1"/>
  <c r="AE13" i="2" s="1"/>
  <c r="AE14" i="2" s="1"/>
  <c r="AE15" i="2" s="1"/>
  <c r="AE16" i="2" s="1"/>
  <c r="AE17" i="2" s="1"/>
  <c r="AE18" i="2" s="1"/>
  <c r="AE19" i="2" s="1"/>
  <c r="AE20" i="2" s="1"/>
  <c r="AE21" i="2" s="1"/>
  <c r="AE22" i="2" s="1"/>
  <c r="AE23" i="2" s="1"/>
  <c r="AE24" i="2" s="1"/>
  <c r="AE25" i="2" s="1"/>
  <c r="AE26" i="2" s="1"/>
  <c r="AE27" i="2" s="1"/>
  <c r="AE28" i="2" s="1"/>
  <c r="AE29" i="2" s="1"/>
  <c r="AE30" i="2" s="1"/>
  <c r="AE31" i="2" s="1"/>
  <c r="AE32" i="2" s="1"/>
  <c r="AE33" i="2" s="1"/>
  <c r="AE34" i="2" s="1"/>
  <c r="AB5" i="2"/>
  <c r="AB6" i="2" s="1"/>
  <c r="AF2" i="2"/>
  <c r="AF4" i="2" s="1"/>
  <c r="AG4" i="2" s="1"/>
  <c r="AH4" i="2" s="1"/>
  <c r="AI4" i="2" s="1"/>
  <c r="AJ4" i="2" s="1"/>
  <c r="AK4" i="2" s="1"/>
  <c r="AL4" i="2" s="1"/>
  <c r="AM4" i="2" s="1"/>
  <c r="AN4" i="2" s="1"/>
  <c r="S8" i="2"/>
  <c r="S9" i="2" s="1"/>
  <c r="AN5" i="2" l="1"/>
  <c r="AN6" i="2" s="1"/>
  <c r="AN8" i="2" s="1"/>
  <c r="AN9" i="2" s="1"/>
  <c r="AN10" i="2" s="1"/>
  <c r="AN11" i="2" s="1"/>
  <c r="AN12" i="2" s="1"/>
  <c r="AN13" i="2" s="1"/>
  <c r="AN14" i="2" s="1"/>
  <c r="AN15" i="2" s="1"/>
  <c r="AN16" i="2" s="1"/>
  <c r="AN17" i="2" s="1"/>
  <c r="AN18" i="2" s="1"/>
  <c r="AN19" i="2" s="1"/>
  <c r="AN20" i="2" s="1"/>
  <c r="AN21" i="2" s="1"/>
  <c r="AN22" i="2" s="1"/>
  <c r="AN23" i="2" s="1"/>
  <c r="AN24" i="2" s="1"/>
  <c r="AN25" i="2" s="1"/>
  <c r="AN26" i="2" s="1"/>
  <c r="AN27" i="2" s="1"/>
  <c r="AN28" i="2" s="1"/>
  <c r="AN29" i="2" s="1"/>
  <c r="AN30" i="2" s="1"/>
  <c r="AN31" i="2" s="1"/>
  <c r="AN32" i="2" s="1"/>
  <c r="AN33" i="2" s="1"/>
  <c r="AN34" i="2" s="1"/>
  <c r="AK5" i="2"/>
  <c r="AK6" i="2" s="1"/>
  <c r="AF3" i="2"/>
  <c r="AO2" i="2"/>
  <c r="AO4" i="2" s="1"/>
  <c r="AP4" i="2" s="1"/>
  <c r="AQ4" i="2" s="1"/>
  <c r="AR4" i="2" s="1"/>
  <c r="AS4" i="2" s="1"/>
  <c r="AT4" i="2" s="1"/>
  <c r="AU4" i="2" s="1"/>
  <c r="AV4" i="2" s="1"/>
  <c r="AW4" i="2" s="1"/>
  <c r="AC6" i="2"/>
  <c r="AD6" i="2"/>
  <c r="S10" i="2"/>
  <c r="U9" i="2"/>
  <c r="T9" i="2"/>
  <c r="AM6" i="2" l="1"/>
  <c r="AL6" i="2"/>
  <c r="AW5" i="2"/>
  <c r="AW6" i="2" s="1"/>
  <c r="AW8" i="2" s="1"/>
  <c r="AW9" i="2" s="1"/>
  <c r="AW10" i="2" s="1"/>
  <c r="AW11" i="2" s="1"/>
  <c r="AW12" i="2" s="1"/>
  <c r="AW13" i="2" s="1"/>
  <c r="AW14" i="2" s="1"/>
  <c r="AW15" i="2" s="1"/>
  <c r="AW16" i="2" s="1"/>
  <c r="AW17" i="2" s="1"/>
  <c r="AW18" i="2" s="1"/>
  <c r="AW19" i="2" s="1"/>
  <c r="AW20" i="2" s="1"/>
  <c r="AW21" i="2" s="1"/>
  <c r="AW22" i="2" s="1"/>
  <c r="AW23" i="2" s="1"/>
  <c r="AW24" i="2" s="1"/>
  <c r="AW25" i="2" s="1"/>
  <c r="AW26" i="2" s="1"/>
  <c r="AW27" i="2" s="1"/>
  <c r="AW28" i="2" s="1"/>
  <c r="AW29" i="2" s="1"/>
  <c r="AW30" i="2" s="1"/>
  <c r="AW31" i="2" s="1"/>
  <c r="AW32" i="2" s="1"/>
  <c r="AW33" i="2" s="1"/>
  <c r="AW34" i="2" s="1"/>
  <c r="AT5" i="2"/>
  <c r="AT6" i="2" s="1"/>
  <c r="AO3" i="2"/>
  <c r="AB8" i="2"/>
  <c r="AB9" i="2" s="1"/>
  <c r="S11" i="2"/>
  <c r="S12" i="2" s="1"/>
  <c r="U10" i="2"/>
  <c r="T10" i="2"/>
  <c r="AK8" i="2" l="1"/>
  <c r="AK9" i="2" s="1"/>
  <c r="AD9" i="2"/>
  <c r="AC9" i="2"/>
  <c r="AB10" i="2"/>
  <c r="AU6" i="2"/>
  <c r="AV6" i="2"/>
  <c r="S13" i="2"/>
  <c r="T12" i="2"/>
  <c r="U12" i="2"/>
  <c r="AT8" i="2" l="1"/>
  <c r="AT9" i="2" s="1"/>
  <c r="AB11" i="2"/>
  <c r="AB12" i="2" s="1"/>
  <c r="AD10" i="2"/>
  <c r="AC10" i="2"/>
  <c r="AM9" i="2"/>
  <c r="AL9" i="2"/>
  <c r="AK10" i="2"/>
  <c r="S14" i="2"/>
  <c r="S15" i="2" s="1"/>
  <c r="U13" i="2"/>
  <c r="T13" i="2"/>
  <c r="AC12" i="2" l="1"/>
  <c r="AD12" i="2"/>
  <c r="AB13" i="2"/>
  <c r="AK11" i="2"/>
  <c r="AK12" i="2" s="1"/>
  <c r="AM10" i="2"/>
  <c r="AL10" i="2"/>
  <c r="AT10" i="2"/>
  <c r="AU9" i="2"/>
  <c r="AV9" i="2"/>
  <c r="S16" i="2"/>
  <c r="U15" i="2"/>
  <c r="T15" i="2"/>
  <c r="AL12" i="2" l="1"/>
  <c r="AM12" i="2"/>
  <c r="AK13" i="2"/>
  <c r="AB14" i="2"/>
  <c r="AB15" i="2" s="1"/>
  <c r="AC13" i="2"/>
  <c r="AD13" i="2"/>
  <c r="AV10" i="2"/>
  <c r="AU10" i="2"/>
  <c r="AT11" i="2"/>
  <c r="AT12" i="2" s="1"/>
  <c r="S17" i="2"/>
  <c r="S18" i="2" s="1"/>
  <c r="T16" i="2"/>
  <c r="U16" i="2"/>
  <c r="AU12" i="2" l="1"/>
  <c r="AV12" i="2"/>
  <c r="AT13" i="2"/>
  <c r="AC15" i="2"/>
  <c r="AD15" i="2"/>
  <c r="AB16" i="2"/>
  <c r="AK14" i="2"/>
  <c r="AK15" i="2" s="1"/>
  <c r="AM13" i="2"/>
  <c r="AL13" i="2"/>
  <c r="S19" i="2"/>
  <c r="U18" i="2"/>
  <c r="T18" i="2"/>
  <c r="AM15" i="2" l="1"/>
  <c r="AK16" i="2"/>
  <c r="AL15" i="2"/>
  <c r="AT14" i="2"/>
  <c r="AT15" i="2" s="1"/>
  <c r="AV13" i="2"/>
  <c r="AU13" i="2"/>
  <c r="AB17" i="2"/>
  <c r="AB18" i="2" s="1"/>
  <c r="AC16" i="2"/>
  <c r="AD16" i="2"/>
  <c r="S20" i="2"/>
  <c r="S21" i="2" s="1"/>
  <c r="U19" i="2"/>
  <c r="T19" i="2"/>
  <c r="AB19" i="2" l="1"/>
  <c r="AD18" i="2"/>
  <c r="AC18" i="2"/>
  <c r="AL16" i="2"/>
  <c r="AM16" i="2"/>
  <c r="AK17" i="2"/>
  <c r="AK18" i="2" s="1"/>
  <c r="AU15" i="2"/>
  <c r="AV15" i="2"/>
  <c r="AT16" i="2"/>
  <c r="S22" i="2"/>
  <c r="T21" i="2"/>
  <c r="U21" i="2"/>
  <c r="AK19" i="2" l="1"/>
  <c r="AL18" i="2"/>
  <c r="AM18" i="2"/>
  <c r="AV16" i="2"/>
  <c r="AU16" i="2"/>
  <c r="AT17" i="2"/>
  <c r="AT18" i="2" s="1"/>
  <c r="AD19" i="2"/>
  <c r="AC19" i="2"/>
  <c r="AB20" i="2"/>
  <c r="AB21" i="2" s="1"/>
  <c r="S23" i="2"/>
  <c r="S24" i="2" s="1"/>
  <c r="T22" i="2"/>
  <c r="U22" i="2"/>
  <c r="AB22" i="2" l="1"/>
  <c r="AD21" i="2"/>
  <c r="AC21" i="2"/>
  <c r="AL19" i="2"/>
  <c r="AM19" i="2"/>
  <c r="AK20" i="2"/>
  <c r="AK21" i="2" s="1"/>
  <c r="AT19" i="2"/>
  <c r="AU18" i="2"/>
  <c r="AV18" i="2"/>
  <c r="U24" i="2"/>
  <c r="S25" i="2"/>
  <c r="T24" i="2"/>
  <c r="AM21" i="2" l="1"/>
  <c r="AK22" i="2"/>
  <c r="AL21" i="2"/>
  <c r="AB23" i="2"/>
  <c r="AB24" i="2" s="1"/>
  <c r="AC22" i="2"/>
  <c r="AD22" i="2"/>
  <c r="AU19" i="2"/>
  <c r="AV19" i="2"/>
  <c r="AT20" i="2"/>
  <c r="AT21" i="2" s="1"/>
  <c r="S26" i="2"/>
  <c r="S27" i="2" s="1"/>
  <c r="T25" i="2"/>
  <c r="U25" i="2"/>
  <c r="AT22" i="2" l="1"/>
  <c r="AU21" i="2"/>
  <c r="AV21" i="2"/>
  <c r="AD24" i="2"/>
  <c r="AB25" i="2"/>
  <c r="AC24" i="2"/>
  <c r="AK23" i="2"/>
  <c r="AK24" i="2" s="1"/>
  <c r="AL22" i="2"/>
  <c r="AM22" i="2"/>
  <c r="S28" i="2"/>
  <c r="U27" i="2"/>
  <c r="T27" i="2"/>
  <c r="AM24" i="2" l="1"/>
  <c r="AL24" i="2"/>
  <c r="AK25" i="2"/>
  <c r="AB26" i="2"/>
  <c r="AB27" i="2" s="1"/>
  <c r="AC25" i="2"/>
  <c r="AD25" i="2"/>
  <c r="AV22" i="2"/>
  <c r="AT23" i="2"/>
  <c r="AT24" i="2" s="1"/>
  <c r="AU22" i="2"/>
  <c r="S29" i="2"/>
  <c r="S30" i="2" s="1"/>
  <c r="U28" i="2"/>
  <c r="T28" i="2"/>
  <c r="AU24" i="2" l="1"/>
  <c r="AT25" i="2"/>
  <c r="AV24" i="2"/>
  <c r="AD27" i="2"/>
  <c r="AC27" i="2"/>
  <c r="AB28" i="2"/>
  <c r="AK26" i="2"/>
  <c r="AK27" i="2" s="1"/>
  <c r="AM25" i="2"/>
  <c r="AL25" i="2"/>
  <c r="S31" i="2"/>
  <c r="U30" i="2"/>
  <c r="T30" i="2"/>
  <c r="AK28" i="2" l="1"/>
  <c r="AM27" i="2"/>
  <c r="AL27" i="2"/>
  <c r="AB29" i="2"/>
  <c r="AB30" i="2" s="1"/>
  <c r="AD28" i="2"/>
  <c r="AC28" i="2"/>
  <c r="AU25" i="2"/>
  <c r="AT26" i="2"/>
  <c r="AT27" i="2" s="1"/>
  <c r="AV25" i="2"/>
  <c r="S32" i="2"/>
  <c r="S33" i="2" s="1"/>
  <c r="U31" i="2"/>
  <c r="T31" i="2"/>
  <c r="AD30" i="2" l="1"/>
  <c r="AB31" i="2"/>
  <c r="AC30" i="2"/>
  <c r="AT28" i="2"/>
  <c r="AV27" i="2"/>
  <c r="AU27" i="2"/>
  <c r="AK29" i="2"/>
  <c r="AK30" i="2" s="1"/>
  <c r="AM28" i="2"/>
  <c r="AL28" i="2"/>
  <c r="S34" i="2"/>
  <c r="T33" i="2"/>
  <c r="U33" i="2"/>
  <c r="AC31" i="2" l="1"/>
  <c r="AB32" i="2"/>
  <c r="AB33" i="2" s="1"/>
  <c r="AD31" i="2"/>
  <c r="AL30" i="2"/>
  <c r="AK31" i="2"/>
  <c r="AM30" i="2"/>
  <c r="AT29" i="2"/>
  <c r="AT30" i="2" s="1"/>
  <c r="AU28" i="2"/>
  <c r="AV28" i="2"/>
  <c r="T34" i="2"/>
  <c r="U34" i="2"/>
  <c r="AK32" i="2" l="1"/>
  <c r="AK33" i="2" s="1"/>
  <c r="AM31" i="2"/>
  <c r="AL31" i="2"/>
  <c r="AT31" i="2"/>
  <c r="AU30" i="2"/>
  <c r="AV30" i="2"/>
  <c r="AD33" i="2"/>
  <c r="AB34" i="2"/>
  <c r="AC33" i="2"/>
  <c r="AT32" i="2" l="1"/>
  <c r="AT33" i="2" s="1"/>
  <c r="AV31" i="2"/>
  <c r="AU31" i="2"/>
  <c r="AD34" i="2"/>
  <c r="AC34" i="2"/>
  <c r="AL33" i="2"/>
  <c r="AM33" i="2"/>
  <c r="AK34" i="2"/>
  <c r="AM34" i="2" l="1"/>
  <c r="AL34" i="2"/>
  <c r="AT34" i="2"/>
  <c r="AV33" i="2"/>
  <c r="AU33" i="2"/>
  <c r="AU34" i="2" l="1"/>
  <c r="AV34" i="2"/>
  <c r="J8" i="2" l="1"/>
  <c r="J9" i="2" s="1"/>
  <c r="M8" i="2"/>
  <c r="M9" i="2" s="1"/>
  <c r="M10" i="2" s="1"/>
  <c r="M11" i="2" s="1"/>
  <c r="M12" i="2" s="1"/>
  <c r="M13" i="2" s="1"/>
  <c r="M14" i="2" s="1"/>
  <c r="M15" i="2" s="1"/>
  <c r="M16" i="2" s="1"/>
  <c r="M17" i="2" s="1"/>
  <c r="M18" i="2" s="1"/>
  <c r="M19" i="2" s="1"/>
  <c r="M20" i="2" s="1"/>
  <c r="M21" i="2" s="1"/>
  <c r="M22" i="2" s="1"/>
  <c r="M23" i="2" s="1"/>
  <c r="M24" i="2" s="1"/>
  <c r="M25" i="2" s="1"/>
  <c r="M26" i="2" s="1"/>
  <c r="M27" i="2" s="1"/>
  <c r="M28" i="2" s="1"/>
  <c r="M29" i="2" s="1"/>
  <c r="M30" i="2" s="1"/>
  <c r="M31" i="2" s="1"/>
  <c r="M32" i="2" s="1"/>
  <c r="M33" i="2" s="1"/>
  <c r="M34" i="2" s="1"/>
  <c r="K9" i="2" l="1"/>
  <c r="L9" i="2"/>
  <c r="J10" i="2"/>
  <c r="L10" i="2" l="1"/>
  <c r="K10" i="2"/>
  <c r="J11" i="2"/>
  <c r="J12" i="2" s="1"/>
  <c r="L12" i="2" l="1"/>
  <c r="K12" i="2"/>
  <c r="J13" i="2"/>
  <c r="L13" i="2" l="1"/>
  <c r="J14" i="2"/>
  <c r="J15" i="2" s="1"/>
  <c r="K13" i="2"/>
  <c r="J16" i="2" l="1"/>
  <c r="L15" i="2"/>
  <c r="K15" i="2"/>
  <c r="L16" i="2" l="1"/>
  <c r="K16" i="2"/>
  <c r="J17" i="2"/>
  <c r="J18" i="2" s="1"/>
  <c r="L18" i="2" l="1"/>
  <c r="K18" i="2"/>
  <c r="J19" i="2"/>
  <c r="J20" i="2" l="1"/>
  <c r="J21" i="2" s="1"/>
  <c r="L19" i="2"/>
  <c r="K19" i="2"/>
  <c r="K21" i="2" l="1"/>
  <c r="L21" i="2"/>
  <c r="J22" i="2"/>
  <c r="K22" i="2" l="1"/>
  <c r="J23" i="2"/>
  <c r="J24" i="2" s="1"/>
  <c r="L22" i="2"/>
  <c r="K24" i="2" l="1"/>
  <c r="J25" i="2"/>
  <c r="L24" i="2"/>
  <c r="K25" i="2" l="1"/>
  <c r="J26" i="2"/>
  <c r="J27" i="2" s="1"/>
  <c r="L25" i="2"/>
  <c r="L27" i="2" l="1"/>
  <c r="J28" i="2"/>
  <c r="K27" i="2"/>
  <c r="L28" i="2" l="1"/>
  <c r="K28" i="2"/>
  <c r="J29" i="2"/>
  <c r="J30" i="2" s="1"/>
  <c r="K30" i="2" l="1"/>
  <c r="L30" i="2"/>
  <c r="J31" i="2"/>
  <c r="J32" i="2" l="1"/>
  <c r="J33" i="2" s="1"/>
  <c r="L31" i="2"/>
  <c r="K31" i="2"/>
  <c r="L33" i="2" l="1"/>
  <c r="K33" i="2"/>
  <c r="J34" i="2"/>
  <c r="K34" i="2" l="1"/>
  <c r="L34" i="2"/>
</calcChain>
</file>

<file path=xl/sharedStrings.xml><?xml version="1.0" encoding="utf-8"?>
<sst xmlns="http://schemas.openxmlformats.org/spreadsheetml/2006/main" count="231" uniqueCount="105">
  <si>
    <t>CURRENT DOC N°</t>
  </si>
  <si>
    <t xml:space="preserve">Référence client </t>
  </si>
  <si>
    <t>Référence Article</t>
  </si>
  <si>
    <t>Désignation Article</t>
  </si>
  <si>
    <t>P18G00157</t>
  </si>
  <si>
    <t>SEP40MBCH60300</t>
  </si>
  <si>
    <t>POSTE DE DETENTE ET COMPTAGE - 40M3/H- EP40MBCH60300_8456107</t>
  </si>
  <si>
    <t>P18G00176</t>
  </si>
  <si>
    <t>SEP65MBCCH80</t>
  </si>
  <si>
    <t>POSTE DE DETENTE ET COMPTAGE - 65M3/H- EP65MBCCH80_8456114</t>
  </si>
  <si>
    <t>P18G00174</t>
  </si>
  <si>
    <t>SEP25MBCH30</t>
  </si>
  <si>
    <t>POSTE DE DETENTE ET COMPTAGE 25 m3/h EP25MBCH30_8456104</t>
  </si>
  <si>
    <t>P18F00568</t>
  </si>
  <si>
    <t>SEPC400PFG</t>
  </si>
  <si>
    <t>POSTE DE COMPTAGE EPC400FG COMPTEUR PISTONS_8459040</t>
  </si>
  <si>
    <t>F18G00354</t>
  </si>
  <si>
    <t>SEP100PBDIV1300</t>
  </si>
  <si>
    <t>POSTE DE DETENTE ET COMPTAGE - 100M3/H- EP100PBDIV1300_8456158</t>
  </si>
  <si>
    <t>P18G00299</t>
  </si>
  <si>
    <t>SEP250TBDIV250</t>
  </si>
  <si>
    <t>POSTE DET ET COMPT - EP250TBDIV250- SIMPLE LIGNE_8456326</t>
  </si>
  <si>
    <t>P18E00297</t>
  </si>
  <si>
    <t xml:space="preserve">POSTE DE DETENTE ET COMPTAGE - 160M3/H- ADAPT EP160PADIV160/421 </t>
  </si>
  <si>
    <t>P18E00296</t>
  </si>
  <si>
    <t xml:space="preserve">POSTE DE DETENTE ET COMPTAGE - 100M3/H- ADAPT EP100PABPZ </t>
  </si>
  <si>
    <t>P18F00737</t>
  </si>
  <si>
    <t>SEP160PBASOZ</t>
  </si>
  <si>
    <t>POSTE DE DETENTE ET COMPTAGE - 160M3/H- EP160PBASOZ_8456166</t>
  </si>
  <si>
    <t>P18G00000</t>
  </si>
  <si>
    <t xml:space="preserve">POSTE DE DETENTE ET COMPTAGE - 25 m3/h  ADAPT  EP25MBCH30 </t>
  </si>
  <si>
    <t>P18G00172</t>
  </si>
  <si>
    <t>P18G00188</t>
  </si>
  <si>
    <t>P18G00238</t>
  </si>
  <si>
    <t>SEP400PBDIV250</t>
  </si>
  <si>
    <t>POSTE DET ET COMPT - EP400PBDIV250/4300- SIMPLE LIGNE_8460278</t>
  </si>
  <si>
    <t>P18G00264</t>
  </si>
  <si>
    <t>P18G00305</t>
  </si>
  <si>
    <t>SEP40MB/CCH50</t>
  </si>
  <si>
    <t>POSTE DETENTE ET COMPTAGE 40 M3/H - EP40MB/CCH50_8456116</t>
  </si>
  <si>
    <t>P18F00325</t>
  </si>
  <si>
    <t>POSTE DE DETENTE ET COMPTAGE - 100M3/H-ADAPT  EP100PBASOZ</t>
  </si>
  <si>
    <t>P18G00266</t>
  </si>
  <si>
    <t>P18G00267</t>
  </si>
  <si>
    <t>OF</t>
  </si>
  <si>
    <t>CRD</t>
  </si>
  <si>
    <t>Date de debut</t>
  </si>
  <si>
    <t>Date de fin</t>
  </si>
  <si>
    <t>Type de poste</t>
  </si>
  <si>
    <t>Temps de montage</t>
  </si>
  <si>
    <t>Reference</t>
  </si>
  <si>
    <t>Durée heures</t>
  </si>
  <si>
    <t>Nbr de jours</t>
  </si>
  <si>
    <t>100T</t>
  </si>
  <si>
    <t>LOB</t>
  </si>
  <si>
    <t>Code Famille</t>
  </si>
  <si>
    <t>PIECE BC</t>
  </si>
  <si>
    <t>Référence</t>
  </si>
  <si>
    <t>Nom Représentant</t>
  </si>
  <si>
    <t>Référence Article(Requête 1 avec DPS100G)</t>
  </si>
  <si>
    <t>Désignation</t>
  </si>
  <si>
    <t>Date Vente</t>
  </si>
  <si>
    <t>Date N° Pièce BL</t>
  </si>
  <si>
    <t>Ar Delai</t>
  </si>
  <si>
    <t>Intitulé Client</t>
  </si>
  <si>
    <t>N° Compte Fournisseur Principal</t>
  </si>
  <si>
    <t>Nom Fournisseur</t>
  </si>
  <si>
    <t>Qté Vendues</t>
  </si>
  <si>
    <t>Qté Stock Réel</t>
  </si>
  <si>
    <t>Chiffre d'affaires HT</t>
  </si>
  <si>
    <t>HPS</t>
  </si>
  <si>
    <t>Lorthioir Catherine</t>
  </si>
  <si>
    <t xml:space="preserve">GRDF - ARRAS </t>
  </si>
  <si>
    <t>DA CUNHA Isabelle</t>
  </si>
  <si>
    <t>06F</t>
  </si>
  <si>
    <t>C18E00206</t>
  </si>
  <si>
    <t>GRDF - ARRAS</t>
  </si>
  <si>
    <t>C18E00207</t>
  </si>
  <si>
    <t>C18F00248</t>
  </si>
  <si>
    <t>C18F00524</t>
  </si>
  <si>
    <t>C18F00641</t>
  </si>
  <si>
    <t>C18F00642</t>
  </si>
  <si>
    <t>C18F00721</t>
  </si>
  <si>
    <t>C18G00117</t>
  </si>
  <si>
    <t>F18G00382</t>
  </si>
  <si>
    <t>C18G00159</t>
  </si>
  <si>
    <t>C18G00186</t>
  </si>
  <si>
    <t>C18G00192</t>
  </si>
  <si>
    <t>C18G00193</t>
  </si>
  <si>
    <t>C18G00199</t>
  </si>
  <si>
    <t>C18G00238</t>
  </si>
  <si>
    <t>C18G00261</t>
  </si>
  <si>
    <t>C18G00262</t>
  </si>
  <si>
    <t>C18G00264</t>
  </si>
  <si>
    <t>C18G00299</t>
  </si>
  <si>
    <t>C18G00300</t>
  </si>
  <si>
    <t>C18G00374</t>
  </si>
  <si>
    <t>P18G00382</t>
  </si>
  <si>
    <t>SEP25PBCH30</t>
  </si>
  <si>
    <t>POSTE DE DETENTE ET COMPTAGE - 25M3/H- EP25PBCH30_8456084</t>
  </si>
  <si>
    <t>Date de debut de semaine</t>
  </si>
  <si>
    <t>MOUSSA</t>
  </si>
  <si>
    <t>15::00</t>
  </si>
  <si>
    <t>Cycle</t>
  </si>
  <si>
    <t xml:space="preserve">Nombre de jours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</si>
</sst>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d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7" tint="0.7999816888943144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7" tint="0.79998168889431442"/>
      <name val="Calibri"/>
      <family val="2"/>
      <scheme val="minor"/>
    </font>
    <font>
      <b/>
      <sz val="10"/>
      <color theme="7" tint="0.7999816888943144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indexed="64"/>
      </right>
      <top/>
      <bottom style="thick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4" fillId="0" borderId="2" xfId="0" applyFont="1" applyFill="1" applyBorder="1" applyAlignment="1">
      <alignment horizontal="center" vertical="center"/>
    </xf>
    <xf numFmtId="22" fontId="0" fillId="0" borderId="0" xfId="0" applyNumberFormat="1"/>
    <xf numFmtId="0" fontId="0" fillId="0" borderId="4" xfId="0" applyBorder="1"/>
    <xf numFmtId="20" fontId="0" fillId="0" borderId="0" xfId="0" applyNumberFormat="1" applyBorder="1" applyAlignment="1">
      <alignment horizontal="center" vertical="center"/>
    </xf>
    <xf numFmtId="0" fontId="5" fillId="4" borderId="8" xfId="0" applyFont="1" applyFill="1" applyBorder="1"/>
    <xf numFmtId="0" fontId="6" fillId="4" borderId="8" xfId="0" applyFont="1" applyFill="1" applyBorder="1"/>
    <xf numFmtId="0" fontId="6" fillId="4" borderId="9" xfId="0" applyFont="1" applyFill="1" applyBorder="1"/>
    <xf numFmtId="0" fontId="2" fillId="0" borderId="0" xfId="0" applyFont="1"/>
    <xf numFmtId="0" fontId="0" fillId="0" borderId="10" xfId="0" applyBorder="1"/>
    <xf numFmtId="22" fontId="7" fillId="0" borderId="10" xfId="0" applyNumberFormat="1" applyFont="1" applyBorder="1"/>
    <xf numFmtId="22" fontId="7" fillId="0" borderId="11" xfId="0" applyNumberFormat="1" applyFont="1" applyBorder="1"/>
    <xf numFmtId="0" fontId="0" fillId="0" borderId="12" xfId="0" applyBorder="1"/>
    <xf numFmtId="22" fontId="7" fillId="0" borderId="12" xfId="0" applyNumberFormat="1" applyFont="1" applyBorder="1"/>
    <xf numFmtId="22" fontId="7" fillId="0" borderId="13" xfId="0" applyNumberFormat="1" applyFont="1" applyBorder="1"/>
    <xf numFmtId="0" fontId="8" fillId="4" borderId="8" xfId="0" applyFont="1" applyFill="1" applyBorder="1"/>
    <xf numFmtId="0" fontId="8" fillId="4" borderId="9" xfId="0" applyFont="1" applyFill="1" applyBorder="1"/>
    <xf numFmtId="22" fontId="7" fillId="0" borderId="14" xfId="0" applyNumberFormat="1" applyFont="1" applyBorder="1"/>
    <xf numFmtId="0" fontId="9" fillId="4" borderId="8" xfId="0" applyFont="1" applyFill="1" applyBorder="1"/>
    <xf numFmtId="0" fontId="9" fillId="4" borderId="9" xfId="0" applyFont="1" applyFill="1" applyBorder="1"/>
    <xf numFmtId="22" fontId="7" fillId="0" borderId="3" xfId="0" applyNumberFormat="1" applyFont="1" applyBorder="1"/>
    <xf numFmtId="0" fontId="11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0" fillId="0" borderId="0" xfId="0" applyNumberFormat="1"/>
    <xf numFmtId="22" fontId="4" fillId="0" borderId="2" xfId="0" applyNumberFormat="1" applyFont="1" applyFill="1" applyBorder="1" applyAlignment="1">
      <alignment horizontal="center" vertical="center"/>
    </xf>
    <xf numFmtId="20" fontId="0" fillId="0" borderId="0" xfId="0" applyNumberFormat="1"/>
    <xf numFmtId="22" fontId="7" fillId="0" borderId="0" xfId="0" applyNumberFormat="1" applyFont="1" applyBorder="1"/>
    <xf numFmtId="164" fontId="1" fillId="3" borderId="0" xfId="0" applyNumberFormat="1" applyFont="1" applyFill="1" applyBorder="1" applyAlignment="1"/>
    <xf numFmtId="20" fontId="0" fillId="0" borderId="0" xfId="0" applyNumberFormat="1" applyBorder="1"/>
    <xf numFmtId="20" fontId="0" fillId="0" borderId="4" xfId="0" applyNumberFormat="1" applyBorder="1" applyAlignment="1">
      <alignment horizontal="center" vertical="center"/>
    </xf>
    <xf numFmtId="0" fontId="6" fillId="4" borderId="0" xfId="0" applyFont="1" applyFill="1" applyBorder="1"/>
    <xf numFmtId="20" fontId="6" fillId="4" borderId="0" xfId="0" applyNumberFormat="1" applyFont="1" applyFill="1" applyBorder="1"/>
    <xf numFmtId="14" fontId="3" fillId="0" borderId="0" xfId="0" applyNumberFormat="1" applyFont="1" applyBorder="1"/>
    <xf numFmtId="20" fontId="3" fillId="0" borderId="0" xfId="0" applyNumberFormat="1" applyFont="1" applyBorder="1"/>
    <xf numFmtId="0" fontId="9" fillId="4" borderId="0" xfId="0" applyFont="1" applyFill="1" applyBorder="1"/>
    <xf numFmtId="20" fontId="0" fillId="0" borderId="7" xfId="0" applyNumberFormat="1" applyBorder="1" applyAlignment="1">
      <alignment horizontal="center" vertical="center"/>
    </xf>
    <xf numFmtId="20" fontId="6" fillId="4" borderId="7" xfId="0" applyNumberFormat="1" applyFont="1" applyFill="1" applyBorder="1"/>
    <xf numFmtId="20" fontId="3" fillId="0" borderId="7" xfId="0" applyNumberFormat="1" applyFont="1" applyBorder="1"/>
    <xf numFmtId="22" fontId="7" fillId="0" borderId="15" xfId="0" applyNumberFormat="1" applyFont="1" applyBorder="1"/>
    <xf numFmtId="20" fontId="3" fillId="0" borderId="15" xfId="0" applyNumberFormat="1" applyFont="1" applyBorder="1"/>
    <xf numFmtId="20" fontId="3" fillId="0" borderId="16" xfId="0" applyNumberFormat="1" applyFont="1" applyBorder="1"/>
    <xf numFmtId="0" fontId="2" fillId="4" borderId="8" xfId="0" applyFont="1" applyFill="1" applyBorder="1"/>
    <xf numFmtId="22" fontId="7" fillId="0" borderId="12" xfId="0" applyNumberFormat="1" applyFont="1" applyFill="1" applyBorder="1"/>
    <xf numFmtId="22" fontId="7" fillId="0" borderId="0" xfId="0" applyNumberFormat="1" applyFont="1" applyFill="1" applyBorder="1"/>
    <xf numFmtId="20" fontId="3" fillId="0" borderId="0" xfId="0" applyNumberFormat="1" applyFont="1" applyFill="1" applyBorder="1"/>
    <xf numFmtId="20" fontId="3" fillId="0" borderId="7" xfId="0" applyNumberFormat="1" applyFont="1" applyFill="1" applyBorder="1"/>
    <xf numFmtId="20" fontId="0" fillId="0" borderId="3" xfId="0" applyNumberFormat="1" applyFont="1" applyBorder="1"/>
    <xf numFmtId="164" fontId="1" fillId="3" borderId="2" xfId="0" applyNumberFormat="1" applyFont="1" applyFill="1" applyBorder="1" applyAlignment="1">
      <alignment horizontal="center"/>
    </xf>
    <xf numFmtId="164" fontId="1" fillId="3" borderId="0" xfId="0" applyNumberFormat="1" applyFont="1" applyFill="1" applyBorder="1" applyAlignment="1">
      <alignment horizontal="center"/>
    </xf>
    <xf numFmtId="14" fontId="1" fillId="3" borderId="0" xfId="0" applyNumberFormat="1" applyFont="1" applyFill="1" applyBorder="1" applyAlignment="1">
      <alignment horizontal="center" vertical="center"/>
    </xf>
    <xf numFmtId="14" fontId="1" fillId="3" borderId="6" xfId="0" applyNumberFormat="1" applyFont="1" applyFill="1" applyBorder="1" applyAlignment="1">
      <alignment horizontal="center" vertical="center"/>
    </xf>
    <xf numFmtId="164" fontId="1" fillId="3" borderId="4" xfId="0" applyNumberFormat="1" applyFont="1" applyFill="1" applyBorder="1" applyAlignment="1">
      <alignment horizontal="center"/>
    </xf>
    <xf numFmtId="14" fontId="1" fillId="3" borderId="2" xfId="0" applyNumberFormat="1" applyFont="1" applyFill="1" applyBorder="1" applyAlignment="1">
      <alignment horizontal="center" vertical="center"/>
    </xf>
    <xf numFmtId="14" fontId="1" fillId="3" borderId="4" xfId="0" applyNumberFormat="1" applyFont="1" applyFill="1" applyBorder="1" applyAlignment="1">
      <alignment horizontal="center" vertical="center"/>
    </xf>
    <xf numFmtId="164" fontId="1" fillId="3" borderId="6" xfId="0" applyNumberFormat="1" applyFont="1" applyFill="1" applyBorder="1" applyAlignment="1">
      <alignment horizontal="center"/>
    </xf>
    <xf numFmtId="14" fontId="1" fillId="3" borderId="5" xfId="0" applyNumberFormat="1" applyFont="1" applyFill="1" applyBorder="1" applyAlignment="1">
      <alignment horizontal="center" vertical="center"/>
    </xf>
    <xf numFmtId="164" fontId="1" fillId="3" borderId="5" xfId="0" applyNumberFormat="1" applyFont="1" applyFill="1" applyBorder="1" applyAlignment="1">
      <alignment horizontal="center"/>
    </xf>
    <xf numFmtId="22" fontId="10" fillId="0" borderId="3" xfId="0" applyNumberFormat="1" applyFont="1" applyBorder="1" applyAlignment="1">
      <alignment horizontal="center"/>
    </xf>
  </cellXfs>
  <cellStyles count="1">
    <cellStyle name="Normal" xfId="0" builtinId="0"/>
  </cellStyles>
  <dxfs count="176"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color theme="0" tint="-4.9989318521683403E-2"/>
      </font>
      <fill>
        <patternFill>
          <bgColor rgb="FF0020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Final%20Envo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calcul"/>
      <sheetName val="s10"/>
    </sheetNames>
    <sheetDataSet>
      <sheetData sheetId="0">
        <row r="7">
          <cell r="B7">
            <v>0</v>
          </cell>
        </row>
        <row r="8">
          <cell r="H8">
            <v>41374.5</v>
          </cell>
          <cell r="I8">
            <v>41377.740740740737</v>
          </cell>
        </row>
        <row r="9">
          <cell r="H9">
            <v>41372.000694444447</v>
          </cell>
          <cell r="I9">
            <v>41379.234490740746</v>
          </cell>
        </row>
        <row r="10">
          <cell r="H10">
            <v>41374.333333333336</v>
          </cell>
          <cell r="I10">
            <v>41374.478009259263</v>
          </cell>
        </row>
        <row r="11">
          <cell r="H11">
            <v>41374.000694444447</v>
          </cell>
          <cell r="I11">
            <v>41382.681250000001</v>
          </cell>
        </row>
        <row r="12">
          <cell r="H12">
            <v>41372.75</v>
          </cell>
          <cell r="I12">
            <v>41373.675925925927</v>
          </cell>
        </row>
        <row r="13">
          <cell r="H13">
            <v>0</v>
          </cell>
          <cell r="I13">
            <v>1.7361111111111109</v>
          </cell>
        </row>
        <row r="14">
          <cell r="H14">
            <v>0</v>
          </cell>
          <cell r="I14">
            <v>32.407407407407412</v>
          </cell>
        </row>
        <row r="15">
          <cell r="H15">
            <v>0</v>
          </cell>
          <cell r="I15">
            <v>0</v>
          </cell>
        </row>
        <row r="16">
          <cell r="H16">
            <v>0</v>
          </cell>
          <cell r="I16">
            <v>0</v>
          </cell>
        </row>
        <row r="17">
          <cell r="H17">
            <v>41365.166666666664</v>
          </cell>
          <cell r="I17">
            <v>41365.166666666664</v>
          </cell>
        </row>
        <row r="18">
          <cell r="H18">
            <v>41374.75</v>
          </cell>
          <cell r="I18">
            <v>41375.675925925927</v>
          </cell>
        </row>
        <row r="19">
          <cell r="H19">
            <v>41365.166666666664</v>
          </cell>
          <cell r="I19">
            <v>41366.902777777774</v>
          </cell>
        </row>
        <row r="20">
          <cell r="H20">
            <v>41373.75</v>
          </cell>
          <cell r="I20">
            <v>41374.675925925927</v>
          </cell>
        </row>
        <row r="21">
          <cell r="H21">
            <v>41365.166666666664</v>
          </cell>
          <cell r="I21">
            <v>41366.902777777774</v>
          </cell>
        </row>
        <row r="22">
          <cell r="H22">
            <v>41374.75</v>
          </cell>
          <cell r="I22">
            <v>41375.675925925927</v>
          </cell>
        </row>
        <row r="23">
          <cell r="H23">
            <v>41365.166666666664</v>
          </cell>
          <cell r="I23">
            <v>41366.902777777774</v>
          </cell>
        </row>
        <row r="24">
          <cell r="H24">
            <v>41375.75</v>
          </cell>
          <cell r="I24">
            <v>41376.675925925927</v>
          </cell>
        </row>
        <row r="25">
          <cell r="H25">
            <v>41365.166666666664</v>
          </cell>
          <cell r="I25">
            <v>41366.902777777774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7"/>
  <sheetViews>
    <sheetView workbookViewId="0">
      <selection activeCell="F25" sqref="F25"/>
    </sheetView>
  </sheetViews>
  <sheetFormatPr baseColWidth="10" defaultRowHeight="15" x14ac:dyDescent="0.25"/>
  <sheetData>
    <row r="3" spans="1:3" x14ac:dyDescent="0.25">
      <c r="A3" t="s">
        <v>50</v>
      </c>
      <c r="B3" t="s">
        <v>48</v>
      </c>
      <c r="C3" t="s">
        <v>49</v>
      </c>
    </row>
    <row r="4" spans="1:3" x14ac:dyDescent="0.25">
      <c r="A4">
        <v>1</v>
      </c>
      <c r="B4" s="25">
        <v>25</v>
      </c>
      <c r="C4" s="26">
        <v>3</v>
      </c>
    </row>
    <row r="5" spans="1:3" x14ac:dyDescent="0.25">
      <c r="A5">
        <v>2</v>
      </c>
      <c r="B5" s="25">
        <v>40</v>
      </c>
      <c r="C5" s="26">
        <v>3</v>
      </c>
    </row>
    <row r="6" spans="1:3" x14ac:dyDescent="0.25">
      <c r="A6">
        <v>3</v>
      </c>
      <c r="B6" s="25">
        <v>65</v>
      </c>
      <c r="C6" s="26">
        <v>3</v>
      </c>
    </row>
    <row r="7" spans="1:3" x14ac:dyDescent="0.25">
      <c r="A7">
        <v>4</v>
      </c>
      <c r="B7" s="25">
        <v>100</v>
      </c>
      <c r="C7" s="26">
        <v>4</v>
      </c>
    </row>
    <row r="8" spans="1:3" x14ac:dyDescent="0.25">
      <c r="A8">
        <v>5</v>
      </c>
      <c r="B8" s="25" t="s">
        <v>53</v>
      </c>
      <c r="C8" s="26">
        <v>6</v>
      </c>
    </row>
    <row r="9" spans="1:3" x14ac:dyDescent="0.25">
      <c r="A9">
        <v>6</v>
      </c>
      <c r="B9" s="25">
        <v>160</v>
      </c>
      <c r="C9" s="26">
        <v>6</v>
      </c>
    </row>
    <row r="10" spans="1:3" x14ac:dyDescent="0.25">
      <c r="A10">
        <v>7</v>
      </c>
      <c r="B10" s="25">
        <v>250</v>
      </c>
      <c r="C10" s="26">
        <v>8</v>
      </c>
    </row>
    <row r="11" spans="1:3" x14ac:dyDescent="0.25">
      <c r="A11">
        <v>8</v>
      </c>
      <c r="B11" s="25">
        <v>400</v>
      </c>
      <c r="C11" s="26">
        <v>8</v>
      </c>
    </row>
    <row r="12" spans="1:3" x14ac:dyDescent="0.25">
      <c r="A12">
        <v>9</v>
      </c>
    </row>
    <row r="13" spans="1:3" x14ac:dyDescent="0.25">
      <c r="A13">
        <v>10</v>
      </c>
    </row>
    <row r="14" spans="1:3" x14ac:dyDescent="0.25">
      <c r="A14">
        <v>11</v>
      </c>
    </row>
    <row r="15" spans="1:3" x14ac:dyDescent="0.25">
      <c r="A15">
        <v>12</v>
      </c>
    </row>
    <row r="16" spans="1:3" x14ac:dyDescent="0.25">
      <c r="A16">
        <v>13</v>
      </c>
    </row>
    <row r="17" spans="1:1" x14ac:dyDescent="0.25">
      <c r="A17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workbookViewId="0">
      <selection activeCell="D1" sqref="D1:J1"/>
    </sheetView>
  </sheetViews>
  <sheetFormatPr baseColWidth="10" defaultRowHeight="15" x14ac:dyDescent="0.25"/>
  <cols>
    <col min="7" max="7" width="29.28515625" customWidth="1"/>
    <col min="8" max="8" width="42.85546875" customWidth="1"/>
    <col min="9" max="10" width="11.42578125" style="4"/>
  </cols>
  <sheetData>
    <row r="1" spans="1:18" x14ac:dyDescent="0.25">
      <c r="A1" t="s">
        <v>54</v>
      </c>
      <c r="B1" t="s">
        <v>55</v>
      </c>
      <c r="C1" t="s">
        <v>56</v>
      </c>
      <c r="D1" t="s">
        <v>0</v>
      </c>
      <c r="E1" t="s">
        <v>57</v>
      </c>
      <c r="F1" t="s">
        <v>58</v>
      </c>
      <c r="G1" t="s">
        <v>59</v>
      </c>
      <c r="H1" t="s">
        <v>60</v>
      </c>
      <c r="I1" s="4" t="s">
        <v>61</v>
      </c>
      <c r="J1" s="4" t="s">
        <v>45</v>
      </c>
      <c r="K1" t="s">
        <v>62</v>
      </c>
      <c r="L1" t="s">
        <v>63</v>
      </c>
      <c r="M1" t="s">
        <v>64</v>
      </c>
      <c r="N1" t="s">
        <v>65</v>
      </c>
      <c r="O1" t="s">
        <v>66</v>
      </c>
      <c r="P1" t="s">
        <v>67</v>
      </c>
      <c r="Q1" t="s">
        <v>68</v>
      </c>
      <c r="R1" t="s">
        <v>69</v>
      </c>
    </row>
    <row r="2" spans="1:18" x14ac:dyDescent="0.25">
      <c r="A2" t="s">
        <v>70</v>
      </c>
      <c r="B2" t="s">
        <v>74</v>
      </c>
      <c r="C2" t="s">
        <v>85</v>
      </c>
      <c r="D2" t="s">
        <v>4</v>
      </c>
      <c r="E2">
        <v>4800122258</v>
      </c>
      <c r="F2" t="s">
        <v>71</v>
      </c>
      <c r="G2" t="s">
        <v>5</v>
      </c>
      <c r="H2" t="s">
        <v>6</v>
      </c>
      <c r="I2" s="4">
        <v>43287</v>
      </c>
      <c r="J2" s="4">
        <v>43304</v>
      </c>
      <c r="L2">
        <v>0</v>
      </c>
      <c r="M2" t="s">
        <v>72</v>
      </c>
      <c r="P2">
        <v>1</v>
      </c>
      <c r="Q2">
        <v>-1</v>
      </c>
      <c r="R2">
        <v>1249</v>
      </c>
    </row>
    <row r="3" spans="1:18" x14ac:dyDescent="0.25">
      <c r="A3" t="s">
        <v>70</v>
      </c>
      <c r="B3" t="s">
        <v>74</v>
      </c>
      <c r="C3" t="s">
        <v>86</v>
      </c>
      <c r="D3" t="s">
        <v>7</v>
      </c>
      <c r="E3">
        <v>4800122509</v>
      </c>
      <c r="F3" t="s">
        <v>71</v>
      </c>
      <c r="G3" t="s">
        <v>8</v>
      </c>
      <c r="H3" t="s">
        <v>9</v>
      </c>
      <c r="I3" s="4">
        <v>43287</v>
      </c>
      <c r="J3" s="4">
        <v>43304</v>
      </c>
      <c r="L3">
        <v>0</v>
      </c>
      <c r="M3" t="s">
        <v>76</v>
      </c>
      <c r="P3">
        <v>1</v>
      </c>
      <c r="Q3">
        <v>1</v>
      </c>
      <c r="R3">
        <v>1860</v>
      </c>
    </row>
    <row r="4" spans="1:18" x14ac:dyDescent="0.25">
      <c r="A4" t="s">
        <v>70</v>
      </c>
      <c r="B4" t="s">
        <v>74</v>
      </c>
      <c r="C4" t="s">
        <v>87</v>
      </c>
      <c r="D4" t="s">
        <v>10</v>
      </c>
      <c r="E4">
        <v>4800122635</v>
      </c>
      <c r="F4" t="s">
        <v>71</v>
      </c>
      <c r="G4" t="s">
        <v>11</v>
      </c>
      <c r="H4" t="s">
        <v>12</v>
      </c>
      <c r="I4" s="4">
        <v>43287</v>
      </c>
      <c r="J4" s="4">
        <v>43304</v>
      </c>
      <c r="L4">
        <v>0</v>
      </c>
      <c r="M4" t="s">
        <v>76</v>
      </c>
      <c r="P4">
        <v>1</v>
      </c>
      <c r="Q4">
        <v>9</v>
      </c>
      <c r="R4">
        <v>828</v>
      </c>
    </row>
    <row r="5" spans="1:18" x14ac:dyDescent="0.25">
      <c r="A5" t="s">
        <v>70</v>
      </c>
      <c r="B5" t="s">
        <v>74</v>
      </c>
      <c r="C5" t="s">
        <v>79</v>
      </c>
      <c r="D5" t="s">
        <v>13</v>
      </c>
      <c r="E5">
        <v>4800115673</v>
      </c>
      <c r="F5" t="s">
        <v>73</v>
      </c>
      <c r="G5" t="s">
        <v>14</v>
      </c>
      <c r="H5" t="s">
        <v>15</v>
      </c>
      <c r="I5" s="4">
        <v>43273</v>
      </c>
      <c r="J5" s="4">
        <v>43305</v>
      </c>
      <c r="L5">
        <v>0</v>
      </c>
      <c r="M5" t="s">
        <v>72</v>
      </c>
      <c r="P5">
        <v>1</v>
      </c>
      <c r="Q5">
        <v>0</v>
      </c>
      <c r="R5">
        <v>8538</v>
      </c>
    </row>
    <row r="6" spans="1:18" x14ac:dyDescent="0.25">
      <c r="A6" t="s">
        <v>70</v>
      </c>
      <c r="B6" t="s">
        <v>74</v>
      </c>
      <c r="C6" t="s">
        <v>80</v>
      </c>
      <c r="D6" t="s">
        <v>16</v>
      </c>
      <c r="E6">
        <v>4800118072</v>
      </c>
      <c r="F6" t="s">
        <v>71</v>
      </c>
      <c r="G6" t="s">
        <v>17</v>
      </c>
      <c r="H6" t="s">
        <v>18</v>
      </c>
      <c r="I6" s="4">
        <v>43293</v>
      </c>
      <c r="J6" s="4">
        <v>43305</v>
      </c>
      <c r="K6">
        <v>43291</v>
      </c>
      <c r="L6">
        <v>0</v>
      </c>
      <c r="M6" t="s">
        <v>76</v>
      </c>
      <c r="P6">
        <v>0</v>
      </c>
      <c r="Q6">
        <v>1</v>
      </c>
      <c r="R6">
        <v>2090</v>
      </c>
    </row>
    <row r="7" spans="1:18" x14ac:dyDescent="0.25">
      <c r="A7" t="s">
        <v>70</v>
      </c>
      <c r="B7" t="s">
        <v>74</v>
      </c>
      <c r="C7" t="s">
        <v>95</v>
      </c>
      <c r="D7" t="s">
        <v>19</v>
      </c>
      <c r="E7">
        <v>4800125986</v>
      </c>
      <c r="F7" t="s">
        <v>71</v>
      </c>
      <c r="G7" t="s">
        <v>20</v>
      </c>
      <c r="H7" t="s">
        <v>21</v>
      </c>
      <c r="I7" s="4">
        <v>43293</v>
      </c>
      <c r="J7" s="4">
        <v>43305</v>
      </c>
      <c r="L7">
        <v>0</v>
      </c>
      <c r="M7" t="s">
        <v>76</v>
      </c>
      <c r="P7">
        <v>1</v>
      </c>
      <c r="Q7">
        <v>1</v>
      </c>
      <c r="R7">
        <v>3561</v>
      </c>
    </row>
    <row r="8" spans="1:18" x14ac:dyDescent="0.25">
      <c r="A8" t="s">
        <v>70</v>
      </c>
      <c r="B8" t="s">
        <v>74</v>
      </c>
      <c r="C8" t="s">
        <v>75</v>
      </c>
      <c r="D8" t="s">
        <v>22</v>
      </c>
      <c r="E8">
        <v>4800091154</v>
      </c>
      <c r="F8" t="s">
        <v>71</v>
      </c>
      <c r="G8">
        <v>8480050</v>
      </c>
      <c r="H8" t="s">
        <v>23</v>
      </c>
      <c r="I8" s="4">
        <v>43236</v>
      </c>
      <c r="J8" s="4">
        <v>43306</v>
      </c>
      <c r="L8">
        <v>0</v>
      </c>
      <c r="M8" t="s">
        <v>76</v>
      </c>
      <c r="P8">
        <v>1</v>
      </c>
      <c r="R8">
        <v>3230</v>
      </c>
    </row>
    <row r="9" spans="1:18" x14ac:dyDescent="0.25">
      <c r="A9" t="s">
        <v>70</v>
      </c>
      <c r="B9" t="s">
        <v>74</v>
      </c>
      <c r="C9" t="s">
        <v>77</v>
      </c>
      <c r="D9" t="s">
        <v>24</v>
      </c>
      <c r="E9">
        <v>4800091139</v>
      </c>
      <c r="F9" t="s">
        <v>71</v>
      </c>
      <c r="G9">
        <v>8480046</v>
      </c>
      <c r="H9" t="s">
        <v>25</v>
      </c>
      <c r="I9" s="4">
        <v>43236</v>
      </c>
      <c r="J9" s="4">
        <v>43306</v>
      </c>
      <c r="L9">
        <v>0</v>
      </c>
      <c r="M9" t="s">
        <v>76</v>
      </c>
      <c r="P9">
        <v>1</v>
      </c>
      <c r="R9">
        <v>2200</v>
      </c>
    </row>
    <row r="10" spans="1:18" x14ac:dyDescent="0.25">
      <c r="A10" t="s">
        <v>70</v>
      </c>
      <c r="B10" t="s">
        <v>74</v>
      </c>
      <c r="C10" t="s">
        <v>81</v>
      </c>
      <c r="D10" t="s">
        <v>26</v>
      </c>
      <c r="E10">
        <v>4800118005</v>
      </c>
      <c r="F10" t="s">
        <v>71</v>
      </c>
      <c r="G10" t="s">
        <v>27</v>
      </c>
      <c r="H10" t="s">
        <v>28</v>
      </c>
      <c r="I10" s="4">
        <v>43278</v>
      </c>
      <c r="J10" s="4">
        <v>43306</v>
      </c>
      <c r="L10">
        <v>0</v>
      </c>
      <c r="M10" t="s">
        <v>76</v>
      </c>
      <c r="P10">
        <v>1</v>
      </c>
      <c r="Q10">
        <v>0</v>
      </c>
      <c r="R10">
        <v>2766</v>
      </c>
    </row>
    <row r="11" spans="1:18" x14ac:dyDescent="0.25">
      <c r="A11" t="s">
        <v>70</v>
      </c>
      <c r="B11" t="s">
        <v>74</v>
      </c>
      <c r="C11" t="s">
        <v>82</v>
      </c>
      <c r="D11" t="s">
        <v>29</v>
      </c>
      <c r="E11">
        <v>4800119764</v>
      </c>
      <c r="F11" t="s">
        <v>71</v>
      </c>
      <c r="G11">
        <v>8480023</v>
      </c>
      <c r="H11" t="s">
        <v>30</v>
      </c>
      <c r="I11" s="4">
        <v>43283</v>
      </c>
      <c r="J11" s="4">
        <v>43306</v>
      </c>
      <c r="L11">
        <v>0</v>
      </c>
      <c r="M11" t="s">
        <v>76</v>
      </c>
      <c r="P11">
        <v>1</v>
      </c>
      <c r="R11">
        <v>950</v>
      </c>
    </row>
    <row r="12" spans="1:18" x14ac:dyDescent="0.25">
      <c r="A12" t="s">
        <v>70</v>
      </c>
      <c r="B12" t="s">
        <v>74</v>
      </c>
      <c r="C12" t="s">
        <v>83</v>
      </c>
      <c r="D12" t="s">
        <v>84</v>
      </c>
      <c r="E12">
        <v>4800121904</v>
      </c>
      <c r="F12" t="s">
        <v>71</v>
      </c>
      <c r="G12" t="s">
        <v>5</v>
      </c>
      <c r="H12" t="s">
        <v>6</v>
      </c>
      <c r="I12" s="4">
        <v>43294</v>
      </c>
      <c r="J12" s="4">
        <v>43306</v>
      </c>
      <c r="K12">
        <v>43292</v>
      </c>
      <c r="L12">
        <v>0</v>
      </c>
      <c r="M12" t="s">
        <v>76</v>
      </c>
      <c r="P12">
        <v>1</v>
      </c>
      <c r="Q12">
        <v>-1</v>
      </c>
      <c r="R12">
        <v>1249</v>
      </c>
    </row>
    <row r="13" spans="1:18" x14ac:dyDescent="0.25">
      <c r="A13" t="s">
        <v>70</v>
      </c>
      <c r="B13" t="s">
        <v>74</v>
      </c>
      <c r="C13" t="s">
        <v>88</v>
      </c>
      <c r="D13" t="s">
        <v>31</v>
      </c>
      <c r="E13">
        <v>4800123120</v>
      </c>
      <c r="F13" t="s">
        <v>71</v>
      </c>
      <c r="G13" t="s">
        <v>11</v>
      </c>
      <c r="H13" t="s">
        <v>12</v>
      </c>
      <c r="I13" s="4">
        <v>43287</v>
      </c>
      <c r="J13" s="4">
        <v>43306</v>
      </c>
      <c r="L13">
        <v>0</v>
      </c>
      <c r="M13" t="s">
        <v>76</v>
      </c>
      <c r="P13">
        <v>1</v>
      </c>
      <c r="Q13">
        <v>9</v>
      </c>
      <c r="R13">
        <v>828</v>
      </c>
    </row>
    <row r="14" spans="1:18" x14ac:dyDescent="0.25">
      <c r="A14" t="s">
        <v>70</v>
      </c>
      <c r="B14" t="s">
        <v>74</v>
      </c>
      <c r="C14" t="s">
        <v>89</v>
      </c>
      <c r="D14" t="s">
        <v>32</v>
      </c>
      <c r="E14">
        <v>4800123397</v>
      </c>
      <c r="F14" t="s">
        <v>71</v>
      </c>
      <c r="G14" t="s">
        <v>11</v>
      </c>
      <c r="H14" t="s">
        <v>12</v>
      </c>
      <c r="I14" s="4">
        <v>43290</v>
      </c>
      <c r="J14" s="4">
        <v>43307</v>
      </c>
      <c r="L14">
        <v>0</v>
      </c>
      <c r="M14" t="s">
        <v>76</v>
      </c>
      <c r="P14">
        <v>1</v>
      </c>
      <c r="Q14">
        <v>9</v>
      </c>
      <c r="R14">
        <v>828</v>
      </c>
    </row>
    <row r="15" spans="1:18" x14ac:dyDescent="0.25">
      <c r="A15" t="s">
        <v>70</v>
      </c>
      <c r="B15" t="s">
        <v>74</v>
      </c>
      <c r="C15" t="s">
        <v>90</v>
      </c>
      <c r="D15" t="s">
        <v>33</v>
      </c>
      <c r="E15">
        <v>4800123967</v>
      </c>
      <c r="F15" t="s">
        <v>71</v>
      </c>
      <c r="G15" t="s">
        <v>34</v>
      </c>
      <c r="H15" t="s">
        <v>35</v>
      </c>
      <c r="I15" s="4">
        <v>43291</v>
      </c>
      <c r="J15" s="4">
        <v>43307</v>
      </c>
      <c r="L15">
        <v>0</v>
      </c>
      <c r="M15" t="s">
        <v>76</v>
      </c>
      <c r="P15">
        <v>1</v>
      </c>
      <c r="Q15">
        <v>0</v>
      </c>
      <c r="R15">
        <v>4662</v>
      </c>
    </row>
    <row r="16" spans="1:18" x14ac:dyDescent="0.25">
      <c r="A16" t="s">
        <v>70</v>
      </c>
      <c r="B16" t="s">
        <v>74</v>
      </c>
      <c r="C16" t="s">
        <v>91</v>
      </c>
      <c r="D16" t="s">
        <v>36</v>
      </c>
      <c r="E16">
        <v>4800125062</v>
      </c>
      <c r="F16" t="s">
        <v>71</v>
      </c>
      <c r="G16" t="s">
        <v>11</v>
      </c>
      <c r="H16" t="s">
        <v>12</v>
      </c>
      <c r="I16" s="4">
        <v>43292</v>
      </c>
      <c r="J16" s="4">
        <v>43307</v>
      </c>
      <c r="L16">
        <v>0</v>
      </c>
      <c r="M16" t="s">
        <v>72</v>
      </c>
      <c r="P16">
        <v>1</v>
      </c>
      <c r="Q16">
        <v>9</v>
      </c>
      <c r="R16">
        <v>828</v>
      </c>
    </row>
    <row r="17" spans="1:18" x14ac:dyDescent="0.25">
      <c r="A17" t="s">
        <v>70</v>
      </c>
      <c r="B17" t="s">
        <v>74</v>
      </c>
      <c r="C17" t="s">
        <v>94</v>
      </c>
      <c r="D17" t="s">
        <v>37</v>
      </c>
      <c r="E17">
        <v>4800125862</v>
      </c>
      <c r="F17" t="s">
        <v>71</v>
      </c>
      <c r="G17" t="s">
        <v>38</v>
      </c>
      <c r="H17" t="s">
        <v>39</v>
      </c>
      <c r="I17" s="4">
        <v>43293</v>
      </c>
      <c r="J17" s="4">
        <v>43307</v>
      </c>
      <c r="L17">
        <v>0</v>
      </c>
      <c r="M17" t="s">
        <v>76</v>
      </c>
      <c r="P17">
        <v>1</v>
      </c>
      <c r="Q17">
        <v>-1</v>
      </c>
      <c r="R17">
        <v>1249</v>
      </c>
    </row>
    <row r="18" spans="1:18" x14ac:dyDescent="0.25">
      <c r="A18" t="s">
        <v>70</v>
      </c>
      <c r="B18" t="s">
        <v>74</v>
      </c>
      <c r="C18" t="s">
        <v>96</v>
      </c>
      <c r="D18" t="s">
        <v>97</v>
      </c>
      <c r="E18">
        <v>4800127491</v>
      </c>
      <c r="F18" t="s">
        <v>71</v>
      </c>
      <c r="G18" t="s">
        <v>98</v>
      </c>
      <c r="H18" t="s">
        <v>99</v>
      </c>
      <c r="I18" s="4">
        <v>43297</v>
      </c>
      <c r="J18" s="4">
        <v>43307</v>
      </c>
      <c r="L18">
        <v>0</v>
      </c>
      <c r="M18" t="s">
        <v>76</v>
      </c>
      <c r="P18">
        <v>1</v>
      </c>
      <c r="Q18">
        <v>0</v>
      </c>
      <c r="R18">
        <v>1182</v>
      </c>
    </row>
    <row r="19" spans="1:18" x14ac:dyDescent="0.25">
      <c r="A19" t="s">
        <v>70</v>
      </c>
      <c r="B19" t="s">
        <v>74</v>
      </c>
      <c r="C19" t="s">
        <v>78</v>
      </c>
      <c r="D19" t="s">
        <v>40</v>
      </c>
      <c r="E19">
        <v>4800109449</v>
      </c>
      <c r="F19" t="s">
        <v>73</v>
      </c>
      <c r="G19">
        <v>8480049</v>
      </c>
      <c r="H19" t="s">
        <v>41</v>
      </c>
      <c r="I19" s="4">
        <v>43264</v>
      </c>
      <c r="J19" s="4">
        <v>43308</v>
      </c>
      <c r="L19">
        <v>0</v>
      </c>
      <c r="M19" t="s">
        <v>76</v>
      </c>
      <c r="P19">
        <v>1</v>
      </c>
      <c r="R19">
        <v>2550</v>
      </c>
    </row>
    <row r="20" spans="1:18" x14ac:dyDescent="0.25">
      <c r="A20" t="s">
        <v>70</v>
      </c>
      <c r="B20" t="s">
        <v>74</v>
      </c>
      <c r="C20" t="s">
        <v>92</v>
      </c>
      <c r="D20" t="s">
        <v>42</v>
      </c>
      <c r="E20">
        <v>4800125321</v>
      </c>
      <c r="F20" t="s">
        <v>71</v>
      </c>
      <c r="G20" t="s">
        <v>11</v>
      </c>
      <c r="H20" t="s">
        <v>12</v>
      </c>
      <c r="I20" s="4">
        <v>43292</v>
      </c>
      <c r="J20" s="4">
        <v>43308</v>
      </c>
      <c r="L20">
        <v>0</v>
      </c>
      <c r="M20" t="s">
        <v>76</v>
      </c>
      <c r="P20">
        <v>1</v>
      </c>
      <c r="Q20">
        <v>9</v>
      </c>
      <c r="R20">
        <v>828</v>
      </c>
    </row>
    <row r="21" spans="1:18" x14ac:dyDescent="0.25">
      <c r="A21" t="s">
        <v>70</v>
      </c>
      <c r="B21" t="s">
        <v>74</v>
      </c>
      <c r="C21" t="s">
        <v>93</v>
      </c>
      <c r="D21" t="s">
        <v>43</v>
      </c>
      <c r="E21">
        <v>4800125334</v>
      </c>
      <c r="F21" t="s">
        <v>71</v>
      </c>
      <c r="G21" t="s">
        <v>5</v>
      </c>
      <c r="H21" t="s">
        <v>6</v>
      </c>
      <c r="I21" s="4">
        <v>43292</v>
      </c>
      <c r="J21" s="4">
        <v>43308</v>
      </c>
      <c r="L21">
        <v>0</v>
      </c>
      <c r="M21" t="s">
        <v>76</v>
      </c>
      <c r="P21">
        <v>1</v>
      </c>
      <c r="Q21">
        <v>-1</v>
      </c>
      <c r="R21">
        <v>1249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4"/>
  <sheetViews>
    <sheetView workbookViewId="0">
      <selection activeCell="A3" sqref="A3"/>
    </sheetView>
  </sheetViews>
  <sheetFormatPr baseColWidth="10" defaultRowHeight="15" x14ac:dyDescent="0.25"/>
  <cols>
    <col min="2" max="2" width="10.42578125" bestFit="1" customWidth="1"/>
    <col min="3" max="3" width="17.7109375" bestFit="1" customWidth="1"/>
    <col min="4" max="4" width="16.85546875" bestFit="1" customWidth="1"/>
    <col min="5" max="5" width="62.42578125" bestFit="1" customWidth="1"/>
    <col min="6" max="6" width="18.85546875" bestFit="1" customWidth="1"/>
    <col min="7" max="9" width="18.85546875" style="27" customWidth="1"/>
    <col min="10" max="11" width="15.7109375" style="6" bestFit="1" customWidth="1"/>
  </cols>
  <sheetData>
    <row r="1" spans="2:12" ht="15.75" x14ac:dyDescent="0.25">
      <c r="B1" s="1" t="s">
        <v>0</v>
      </c>
      <c r="C1" s="2" t="s">
        <v>1</v>
      </c>
      <c r="D1" s="3" t="s">
        <v>2</v>
      </c>
      <c r="E1" s="2" t="s">
        <v>3</v>
      </c>
      <c r="F1" s="4" t="s">
        <v>45</v>
      </c>
      <c r="H1" s="27" t="s">
        <v>51</v>
      </c>
      <c r="J1" s="28" t="s">
        <v>46</v>
      </c>
      <c r="K1" s="28" t="s">
        <v>47</v>
      </c>
      <c r="L1" s="5"/>
    </row>
    <row r="2" spans="2:12" x14ac:dyDescent="0.25">
      <c r="B2" t="s">
        <v>13</v>
      </c>
      <c r="C2">
        <v>4800115673</v>
      </c>
      <c r="D2" t="s">
        <v>14</v>
      </c>
      <c r="E2" t="s">
        <v>15</v>
      </c>
      <c r="F2" s="4">
        <v>43305</v>
      </c>
      <c r="G2" s="27">
        <v>3</v>
      </c>
      <c r="H2" s="27">
        <f>G2/3600</f>
        <v>8.3333333333333339E-4</v>
      </c>
      <c r="J2" s="6">
        <v>43300.291666666664</v>
      </c>
      <c r="K2" s="6">
        <f>J2+H2</f>
        <v>43300.292499999996</v>
      </c>
    </row>
    <row r="3" spans="2:12" x14ac:dyDescent="0.25">
      <c r="B3" t="s">
        <v>26</v>
      </c>
      <c r="C3">
        <v>4800118005</v>
      </c>
      <c r="D3" t="s">
        <v>27</v>
      </c>
      <c r="E3" t="s">
        <v>28</v>
      </c>
      <c r="F3" s="4">
        <v>43306</v>
      </c>
      <c r="J3" s="6">
        <v>43301</v>
      </c>
      <c r="K3" s="6">
        <v>43306</v>
      </c>
    </row>
    <row r="4" spans="2:12" x14ac:dyDescent="0.25">
      <c r="B4" t="s">
        <v>33</v>
      </c>
      <c r="C4">
        <v>4800123967</v>
      </c>
      <c r="D4" t="s">
        <v>34</v>
      </c>
      <c r="E4" t="s">
        <v>35</v>
      </c>
      <c r="F4" s="4">
        <v>43307</v>
      </c>
      <c r="J4" s="6">
        <v>43304</v>
      </c>
      <c r="K4" s="6">
        <v>43307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opLeftCell="F1" workbookViewId="0">
      <selection activeCell="N3" sqref="N3"/>
    </sheetView>
  </sheetViews>
  <sheetFormatPr baseColWidth="10" defaultRowHeight="15" x14ac:dyDescent="0.25"/>
  <cols>
    <col min="3" max="3" width="16.85546875" bestFit="1" customWidth="1"/>
    <col min="4" max="4" width="16.140625" customWidth="1"/>
    <col min="5" max="5" width="56.140625" bestFit="1" customWidth="1"/>
    <col min="7" max="8" width="11.42578125" style="27"/>
    <col min="9" max="9" width="17.28515625" style="27" customWidth="1"/>
    <col min="10" max="10" width="15.7109375" style="27" bestFit="1" customWidth="1"/>
    <col min="12" max="12" width="15.7109375" style="6" bestFit="1" customWidth="1"/>
    <col min="13" max="14" width="15.7109375" bestFit="1" customWidth="1"/>
  </cols>
  <sheetData>
    <row r="1" spans="1:15" x14ac:dyDescent="0.25">
      <c r="A1" t="s">
        <v>101</v>
      </c>
      <c r="G1" s="27" t="s">
        <v>100</v>
      </c>
      <c r="J1" s="6">
        <v>43304.291666666664</v>
      </c>
      <c r="N1" s="29">
        <v>0.29166666666666669</v>
      </c>
      <c r="O1" s="29">
        <v>0.60416666666666663</v>
      </c>
    </row>
    <row r="2" spans="1:15" ht="15.75" x14ac:dyDescent="0.25">
      <c r="A2" t="s">
        <v>0</v>
      </c>
      <c r="B2" t="s">
        <v>57</v>
      </c>
      <c r="C2" t="s">
        <v>58</v>
      </c>
      <c r="D2" t="s">
        <v>59</v>
      </c>
      <c r="E2" t="s">
        <v>60</v>
      </c>
      <c r="F2" s="4" t="s">
        <v>61</v>
      </c>
      <c r="G2" s="4" t="s">
        <v>45</v>
      </c>
      <c r="H2" s="4" t="s">
        <v>103</v>
      </c>
      <c r="I2" s="4" t="s">
        <v>104</v>
      </c>
      <c r="J2" s="27" t="s">
        <v>51</v>
      </c>
      <c r="K2" s="4" t="s">
        <v>52</v>
      </c>
      <c r="L2" s="28" t="s">
        <v>46</v>
      </c>
      <c r="M2" s="5" t="s">
        <v>47</v>
      </c>
    </row>
    <row r="3" spans="1:15" x14ac:dyDescent="0.25">
      <c r="A3" t="s">
        <v>13</v>
      </c>
      <c r="B3">
        <v>4800115673</v>
      </c>
      <c r="C3" t="s">
        <v>73</v>
      </c>
      <c r="D3" t="s">
        <v>14</v>
      </c>
      <c r="E3" t="s">
        <v>15</v>
      </c>
      <c r="F3" s="4">
        <v>43273</v>
      </c>
      <c r="G3" s="4">
        <v>43305</v>
      </c>
      <c r="H3" s="27">
        <v>3</v>
      </c>
      <c r="I3" s="27">
        <f>H3/24</f>
        <v>0.125</v>
      </c>
      <c r="J3" s="29">
        <v>0.12430555555555556</v>
      </c>
      <c r="K3" s="4"/>
      <c r="L3" s="6">
        <v>43304.291666666664</v>
      </c>
      <c r="M3" s="61">
        <f>IF(ISBLANK(L3),"",L3+I3)</f>
        <v>43304.416666666664</v>
      </c>
      <c r="N3" s="6">
        <f>IF(AND(M3&gt;=$N$1,M3&lt;=$O$1),M3,M3+1)</f>
        <v>43305.416666666664</v>
      </c>
    </row>
    <row r="4" spans="1:15" x14ac:dyDescent="0.25">
      <c r="F4" s="4"/>
      <c r="G4" s="4"/>
      <c r="H4" s="27">
        <v>8</v>
      </c>
      <c r="I4" s="27">
        <f t="shared" ref="I4:I10" si="0">H4/24</f>
        <v>0.33333333333333331</v>
      </c>
      <c r="J4" s="29">
        <v>0.24930555555555556</v>
      </c>
      <c r="K4" s="4"/>
      <c r="L4" s="6">
        <v>43304.583333333336</v>
      </c>
      <c r="M4" s="61">
        <f t="shared" ref="M4:M8" si="1">IF(ISBLANK(L4),"",L4+I4)</f>
        <v>43304.916666666672</v>
      </c>
      <c r="N4" s="6">
        <f t="shared" ref="N4:N8" si="2">IF(AND(M4&gt;=$N$1,M4&lt;=$O$1),M4,M4+1)</f>
        <v>43305.916666666672</v>
      </c>
    </row>
    <row r="5" spans="1:15" x14ac:dyDescent="0.25">
      <c r="E5" s="4"/>
      <c r="F5" s="4"/>
      <c r="H5" s="27">
        <v>5</v>
      </c>
      <c r="I5" s="27">
        <f t="shared" si="0"/>
        <v>0.20833333333333334</v>
      </c>
      <c r="K5" s="4"/>
      <c r="L5" s="6">
        <v>43305</v>
      </c>
      <c r="M5" s="61">
        <f t="shared" si="1"/>
        <v>43305.208333333336</v>
      </c>
      <c r="N5" s="6">
        <f t="shared" si="2"/>
        <v>43306.208333333336</v>
      </c>
    </row>
    <row r="6" spans="1:15" x14ac:dyDescent="0.25">
      <c r="E6" s="4"/>
      <c r="F6" s="4"/>
      <c r="H6" s="27">
        <v>10</v>
      </c>
      <c r="I6" s="27">
        <f t="shared" si="0"/>
        <v>0.41666666666666669</v>
      </c>
      <c r="K6" s="4"/>
      <c r="L6" s="6">
        <v>43306</v>
      </c>
      <c r="M6" s="61">
        <f t="shared" si="1"/>
        <v>43306.416666666664</v>
      </c>
      <c r="N6" s="6">
        <f t="shared" si="2"/>
        <v>43307.416666666664</v>
      </c>
    </row>
    <row r="7" spans="1:15" x14ac:dyDescent="0.25">
      <c r="E7" s="4"/>
      <c r="F7" s="4"/>
      <c r="H7" s="27">
        <v>2</v>
      </c>
      <c r="I7" s="27">
        <f t="shared" si="0"/>
        <v>8.3333333333333329E-2</v>
      </c>
      <c r="K7" s="4"/>
      <c r="L7" s="6">
        <v>43306</v>
      </c>
      <c r="M7" s="61">
        <f t="shared" si="1"/>
        <v>43306.083333333336</v>
      </c>
      <c r="N7" s="6">
        <f t="shared" si="2"/>
        <v>43307.083333333336</v>
      </c>
    </row>
    <row r="8" spans="1:15" x14ac:dyDescent="0.25">
      <c r="E8" s="4"/>
      <c r="F8" s="4"/>
      <c r="I8" s="27">
        <f t="shared" si="0"/>
        <v>0</v>
      </c>
      <c r="K8" s="4"/>
      <c r="L8" s="6">
        <v>43308</v>
      </c>
      <c r="M8" s="61">
        <f t="shared" si="1"/>
        <v>43308</v>
      </c>
      <c r="N8" s="6">
        <f t="shared" si="2"/>
        <v>43309</v>
      </c>
    </row>
    <row r="9" spans="1:15" x14ac:dyDescent="0.25">
      <c r="I9" s="27">
        <f t="shared" si="0"/>
        <v>0</v>
      </c>
    </row>
    <row r="10" spans="1:15" x14ac:dyDescent="0.25">
      <c r="I10" s="27">
        <f t="shared" si="0"/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"/>
  <sheetViews>
    <sheetView workbookViewId="0">
      <selection sqref="A1:H1"/>
    </sheetView>
  </sheetViews>
  <sheetFormatPr baseColWidth="10" defaultRowHeight="15" x14ac:dyDescent="0.25"/>
  <sheetData>
    <row r="1" spans="1:8" ht="15.75" x14ac:dyDescent="0.25">
      <c r="A1" t="s">
        <v>44</v>
      </c>
      <c r="B1" s="1" t="s">
        <v>0</v>
      </c>
      <c r="C1" s="2" t="s">
        <v>1</v>
      </c>
      <c r="D1" s="3" t="s">
        <v>2</v>
      </c>
      <c r="E1" s="2" t="s">
        <v>3</v>
      </c>
      <c r="F1" s="4" t="s">
        <v>45</v>
      </c>
      <c r="G1" s="5" t="s">
        <v>46</v>
      </c>
      <c r="H1" s="5" t="s">
        <v>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"/>
  <sheetViews>
    <sheetView workbookViewId="0">
      <selection activeCell="B1" sqref="B1"/>
    </sheetView>
  </sheetViews>
  <sheetFormatPr baseColWidth="10" defaultRowHeight="15" x14ac:dyDescent="0.25"/>
  <cols>
    <col min="2" max="2" width="17.7109375" bestFit="1" customWidth="1"/>
    <col min="3" max="3" width="16.85546875" bestFit="1" customWidth="1"/>
    <col min="4" max="4" width="17.140625" bestFit="1" customWidth="1"/>
    <col min="5" max="5" width="18.85546875" bestFit="1" customWidth="1"/>
    <col min="7" max="7" width="14.140625" bestFit="1" customWidth="1"/>
  </cols>
  <sheetData>
    <row r="1" spans="1:8" ht="15.75" x14ac:dyDescent="0.25">
      <c r="A1" t="s">
        <v>44</v>
      </c>
      <c r="B1" s="1" t="s">
        <v>0</v>
      </c>
      <c r="C1" s="2" t="s">
        <v>1</v>
      </c>
      <c r="D1" s="3" t="s">
        <v>2</v>
      </c>
      <c r="E1" s="2" t="s">
        <v>3</v>
      </c>
      <c r="F1" s="4" t="s">
        <v>45</v>
      </c>
      <c r="G1" s="5" t="s">
        <v>46</v>
      </c>
      <c r="H1" s="5" t="s">
        <v>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4"/>
  <sheetViews>
    <sheetView tabSelected="1" workbookViewId="0">
      <pane xSplit="4" ySplit="4" topLeftCell="E6" activePane="bottomRight" state="frozen"/>
      <selection pane="topRight" activeCell="E1" sqref="E1"/>
      <selection pane="bottomLeft" activeCell="A5" sqref="A5"/>
      <selection pane="bottomRight" activeCell="E6" sqref="E6"/>
    </sheetView>
  </sheetViews>
  <sheetFormatPr baseColWidth="10" defaultColWidth="3.7109375" defaultRowHeight="15" x14ac:dyDescent="0.25"/>
  <cols>
    <col min="1" max="1" width="11.7109375" bestFit="1" customWidth="1"/>
    <col min="2" max="2" width="56.140625" bestFit="1" customWidth="1"/>
    <col min="3" max="3" width="15.5703125" customWidth="1"/>
    <col min="4" max="4" width="13.5703125" customWidth="1"/>
    <col min="5" max="5" width="8.28515625" customWidth="1"/>
    <col min="6" max="49" width="5.7109375" customWidth="1"/>
  </cols>
  <sheetData>
    <row r="1" spans="1:49" x14ac:dyDescent="0.25">
      <c r="B1" s="6"/>
    </row>
    <row r="2" spans="1:49" x14ac:dyDescent="0.25">
      <c r="E2" s="53">
        <f>Moussa!J1</f>
        <v>43304.291666666664</v>
      </c>
      <c r="F2" s="53"/>
      <c r="G2" s="53"/>
      <c r="H2" s="53"/>
      <c r="I2" s="53"/>
      <c r="J2" s="53"/>
      <c r="K2" s="53"/>
      <c r="L2" s="53"/>
      <c r="M2" s="54"/>
      <c r="N2" s="59">
        <f>E2+1</f>
        <v>43305.291666666664</v>
      </c>
      <c r="O2" s="53"/>
      <c r="P2" s="53"/>
      <c r="Q2" s="53"/>
      <c r="R2" s="53"/>
      <c r="S2" s="53"/>
      <c r="T2" s="53"/>
      <c r="U2" s="53"/>
      <c r="V2" s="54"/>
      <c r="W2" s="59">
        <f>N2+1</f>
        <v>43306.291666666664</v>
      </c>
      <c r="X2" s="53"/>
      <c r="Y2" s="53"/>
      <c r="Z2" s="53"/>
      <c r="AA2" s="53"/>
      <c r="AB2" s="53"/>
      <c r="AC2" s="53"/>
      <c r="AD2" s="53"/>
      <c r="AE2" s="57"/>
      <c r="AF2" s="56">
        <f>W2+1</f>
        <v>43307.291666666664</v>
      </c>
      <c r="AG2" s="53"/>
      <c r="AH2" s="53"/>
      <c r="AI2" s="53"/>
      <c r="AJ2" s="53"/>
      <c r="AK2" s="53"/>
      <c r="AL2" s="53"/>
      <c r="AM2" s="53"/>
      <c r="AN2" s="57"/>
      <c r="AO2" s="56">
        <f>AF2+1</f>
        <v>43308.291666666664</v>
      </c>
      <c r="AP2" s="53"/>
      <c r="AQ2" s="53"/>
      <c r="AR2" s="53"/>
      <c r="AS2" s="53"/>
      <c r="AT2" s="53"/>
      <c r="AU2" s="53"/>
      <c r="AV2" s="53"/>
      <c r="AW2" s="57"/>
    </row>
    <row r="3" spans="1:49" x14ac:dyDescent="0.25">
      <c r="C3" s="32">
        <v>0</v>
      </c>
      <c r="D3" s="7"/>
      <c r="E3" s="51">
        <f>E2</f>
        <v>43304.291666666664</v>
      </c>
      <c r="F3" s="52"/>
      <c r="G3" s="52"/>
      <c r="H3" s="52"/>
      <c r="I3" s="52"/>
      <c r="J3" s="52"/>
      <c r="K3" s="52"/>
      <c r="L3" s="52"/>
      <c r="M3" s="31"/>
      <c r="N3" s="52">
        <f>N2</f>
        <v>43305.291666666664</v>
      </c>
      <c r="O3" s="52"/>
      <c r="P3" s="52"/>
      <c r="Q3" s="52"/>
      <c r="R3" s="52"/>
      <c r="S3" s="52"/>
      <c r="T3" s="52"/>
      <c r="U3" s="52"/>
      <c r="V3" s="58"/>
      <c r="W3" s="60">
        <f>W2</f>
        <v>43306.291666666664</v>
      </c>
      <c r="X3" s="52"/>
      <c r="Y3" s="52"/>
      <c r="Z3" s="52"/>
      <c r="AA3" s="52"/>
      <c r="AB3" s="52"/>
      <c r="AC3" s="52"/>
      <c r="AD3" s="52"/>
      <c r="AE3" s="55"/>
      <c r="AF3" s="51">
        <f>AF2</f>
        <v>43307.291666666664</v>
      </c>
      <c r="AG3" s="52"/>
      <c r="AH3" s="52"/>
      <c r="AI3" s="52"/>
      <c r="AJ3" s="52"/>
      <c r="AK3" s="52"/>
      <c r="AL3" s="52"/>
      <c r="AM3" s="52"/>
      <c r="AN3" s="55"/>
      <c r="AO3" s="51">
        <f>AO2</f>
        <v>43308.291666666664</v>
      </c>
      <c r="AP3" s="52"/>
      <c r="AQ3" s="52"/>
      <c r="AR3" s="52"/>
      <c r="AS3" s="52"/>
      <c r="AT3" s="52"/>
      <c r="AU3" s="52"/>
      <c r="AV3" s="52"/>
      <c r="AW3" s="55"/>
    </row>
    <row r="4" spans="1:49" s="29" customFormat="1" ht="15.75" thickBot="1" x14ac:dyDescent="0.3">
      <c r="C4" s="32">
        <v>0.29166666666666669</v>
      </c>
      <c r="D4" s="33" t="s">
        <v>102</v>
      </c>
      <c r="E4" s="8">
        <f>E2</f>
        <v>43304.291666666664</v>
      </c>
      <c r="F4" s="8">
        <f>E4+1/24</f>
        <v>43304.333333333328</v>
      </c>
      <c r="G4" s="8">
        <f t="shared" ref="G4:M4" si="0">F4+1/24</f>
        <v>43304.374999999993</v>
      </c>
      <c r="H4" s="8">
        <f t="shared" si="0"/>
        <v>43304.416666666657</v>
      </c>
      <c r="I4" s="8">
        <f t="shared" si="0"/>
        <v>43304.458333333321</v>
      </c>
      <c r="J4" s="8">
        <f t="shared" si="0"/>
        <v>43304.499999999985</v>
      </c>
      <c r="K4" s="8">
        <f t="shared" si="0"/>
        <v>43304.54166666665</v>
      </c>
      <c r="L4" s="8">
        <f t="shared" si="0"/>
        <v>43304.583333333314</v>
      </c>
      <c r="M4" s="8">
        <f>L4+0.5/24</f>
        <v>43304.60416666665</v>
      </c>
      <c r="N4" s="8">
        <f>N2</f>
        <v>43305.291666666664</v>
      </c>
      <c r="O4" s="8">
        <f>N4+1/24</f>
        <v>43305.333333333328</v>
      </c>
      <c r="P4" s="8">
        <f t="shared" ref="P4:U4" si="1">O4+1/24</f>
        <v>43305.374999999993</v>
      </c>
      <c r="Q4" s="8">
        <f t="shared" si="1"/>
        <v>43305.416666666657</v>
      </c>
      <c r="R4" s="8">
        <f t="shared" si="1"/>
        <v>43305.458333333321</v>
      </c>
      <c r="S4" s="8">
        <f t="shared" si="1"/>
        <v>43305.499999999985</v>
      </c>
      <c r="T4" s="8">
        <f t="shared" si="1"/>
        <v>43305.54166666665</v>
      </c>
      <c r="U4" s="8">
        <f t="shared" si="1"/>
        <v>43305.583333333314</v>
      </c>
      <c r="V4" s="39">
        <f>U4+0.5/24</f>
        <v>43305.60416666665</v>
      </c>
      <c r="W4" s="8">
        <f>W2</f>
        <v>43306.291666666664</v>
      </c>
      <c r="X4" s="8">
        <f>W4+1/24</f>
        <v>43306.333333333328</v>
      </c>
      <c r="Y4" s="8">
        <f t="shared" ref="Y4:AD4" si="2">X4+1/24</f>
        <v>43306.374999999993</v>
      </c>
      <c r="Z4" s="8">
        <f t="shared" si="2"/>
        <v>43306.416666666657</v>
      </c>
      <c r="AA4" s="8">
        <f t="shared" si="2"/>
        <v>43306.458333333321</v>
      </c>
      <c r="AB4" s="8">
        <f t="shared" si="2"/>
        <v>43306.499999999985</v>
      </c>
      <c r="AC4" s="8">
        <f t="shared" si="2"/>
        <v>43306.54166666665</v>
      </c>
      <c r="AD4" s="8">
        <f t="shared" si="2"/>
        <v>43306.583333333314</v>
      </c>
      <c r="AE4" s="39">
        <f>AD4+0.5/24</f>
        <v>43306.60416666665</v>
      </c>
      <c r="AF4" s="8">
        <f>AF2</f>
        <v>43307.291666666664</v>
      </c>
      <c r="AG4" s="8">
        <f>AF4+1/24</f>
        <v>43307.333333333328</v>
      </c>
      <c r="AH4" s="8">
        <f t="shared" ref="AH4:AM4" si="3">AG4+1/24</f>
        <v>43307.374999999993</v>
      </c>
      <c r="AI4" s="8">
        <f t="shared" si="3"/>
        <v>43307.416666666657</v>
      </c>
      <c r="AJ4" s="8">
        <f t="shared" si="3"/>
        <v>43307.458333333321</v>
      </c>
      <c r="AK4" s="8">
        <f t="shared" si="3"/>
        <v>43307.499999999985</v>
      </c>
      <c r="AL4" s="8">
        <f t="shared" si="3"/>
        <v>43307.54166666665</v>
      </c>
      <c r="AM4" s="8">
        <f t="shared" si="3"/>
        <v>43307.583333333314</v>
      </c>
      <c r="AN4" s="39">
        <f>AM4+0.5/24</f>
        <v>43307.60416666665</v>
      </c>
      <c r="AO4" s="8">
        <f>AO2</f>
        <v>43308.291666666664</v>
      </c>
      <c r="AP4" s="8">
        <f>AO4+1/24</f>
        <v>43308.333333333328</v>
      </c>
      <c r="AQ4" s="8">
        <f t="shared" ref="AQ4:AV4" si="4">AP4+1/24</f>
        <v>43308.374999999993</v>
      </c>
      <c r="AR4" s="8">
        <f t="shared" si="4"/>
        <v>43308.416666666657</v>
      </c>
      <c r="AS4" s="8">
        <f t="shared" si="4"/>
        <v>43308.458333333321</v>
      </c>
      <c r="AT4" s="8">
        <f t="shared" si="4"/>
        <v>43308.499999999985</v>
      </c>
      <c r="AU4" s="8">
        <f t="shared" si="4"/>
        <v>43308.54166666665</v>
      </c>
      <c r="AV4" s="8">
        <f t="shared" si="4"/>
        <v>43308.583333333314</v>
      </c>
      <c r="AW4" s="8">
        <f>AV4+0.5/24</f>
        <v>43308.60416666665</v>
      </c>
    </row>
    <row r="5" spans="1:49" s="12" customFormat="1" x14ac:dyDescent="0.25">
      <c r="A5" s="9"/>
      <c r="B5" s="45" t="str">
        <f>Moussa!A1</f>
        <v>MOUSSA</v>
      </c>
      <c r="C5" s="9"/>
      <c r="D5" s="11"/>
      <c r="E5" s="10"/>
      <c r="F5" s="10"/>
      <c r="G5" s="10"/>
      <c r="H5" s="34"/>
      <c r="I5" s="34"/>
      <c r="J5" s="35">
        <f>J4</f>
        <v>43304.499999999985</v>
      </c>
      <c r="K5" s="35"/>
      <c r="L5" s="35"/>
      <c r="M5" s="40">
        <f>M4</f>
        <v>43304.60416666665</v>
      </c>
      <c r="N5" s="35"/>
      <c r="O5" s="35"/>
      <c r="P5" s="35"/>
      <c r="Q5" s="35"/>
      <c r="R5" s="35"/>
      <c r="S5" s="35">
        <f>S4</f>
        <v>43305.499999999985</v>
      </c>
      <c r="T5" s="35"/>
      <c r="U5" s="35"/>
      <c r="V5" s="40">
        <f>V4</f>
        <v>43305.60416666665</v>
      </c>
      <c r="W5" s="35"/>
      <c r="X5" s="35"/>
      <c r="Y5" s="35"/>
      <c r="Z5" s="35"/>
      <c r="AA5" s="35"/>
      <c r="AB5" s="35">
        <f>AB4</f>
        <v>43306.499999999985</v>
      </c>
      <c r="AC5" s="35"/>
      <c r="AD5" s="35"/>
      <c r="AE5" s="40">
        <f>AE4</f>
        <v>43306.60416666665</v>
      </c>
      <c r="AF5" s="35"/>
      <c r="AG5" s="35"/>
      <c r="AH5" s="35"/>
      <c r="AI5" s="35"/>
      <c r="AJ5" s="35"/>
      <c r="AK5" s="35">
        <f>AK4</f>
        <v>43307.499999999985</v>
      </c>
      <c r="AL5" s="35"/>
      <c r="AM5" s="35"/>
      <c r="AN5" s="40">
        <f>AN4</f>
        <v>43307.60416666665</v>
      </c>
      <c r="AO5" s="35"/>
      <c r="AP5" s="35"/>
      <c r="AQ5" s="35"/>
      <c r="AR5" s="35"/>
      <c r="AS5" s="35"/>
      <c r="AT5" s="35">
        <f>AT4</f>
        <v>43308.499999999985</v>
      </c>
      <c r="AU5" s="35"/>
      <c r="AV5" s="35"/>
      <c r="AW5" s="40">
        <f>AW4</f>
        <v>43308.60416666665</v>
      </c>
    </row>
    <row r="6" spans="1:49" x14ac:dyDescent="0.25">
      <c r="A6" s="13" t="str">
        <f>Moussa!D3</f>
        <v>SEPC400PFG</v>
      </c>
      <c r="B6" s="13" t="str">
        <f>Moussa!E3</f>
        <v>POSTE DE COMPTAGE EPC400FG COMPTEUR PISTONS_8459040</v>
      </c>
      <c r="C6" s="14">
        <f>Moussa!L3</f>
        <v>43304.291666666664</v>
      </c>
      <c r="D6" s="15">
        <f>Moussa!M3</f>
        <v>43304.416666666664</v>
      </c>
      <c r="E6" s="50">
        <f>IF(AND(C6&gt;=$E$4,C6&lt;=$M$4),E4,"")</f>
        <v>43304.291666666664</v>
      </c>
      <c r="F6" s="50">
        <f t="shared" ref="F6:M6" si="5">IF(AND(D6&gt;=$E$4,D6&lt;=$M$4),F4,"")</f>
        <v>43304.333333333328</v>
      </c>
      <c r="G6" s="50">
        <f t="shared" si="5"/>
        <v>43304.374999999993</v>
      </c>
      <c r="H6" s="50">
        <f t="shared" si="5"/>
        <v>43304.416666666657</v>
      </c>
      <c r="I6" s="50">
        <f t="shared" si="5"/>
        <v>43304.458333333321</v>
      </c>
      <c r="J6" s="50">
        <f t="shared" si="5"/>
        <v>43304.499999999985</v>
      </c>
      <c r="K6" s="50">
        <f t="shared" si="5"/>
        <v>43304.54166666665</v>
      </c>
      <c r="L6" s="50">
        <f t="shared" si="5"/>
        <v>43304.583333333314</v>
      </c>
      <c r="M6" s="50">
        <f t="shared" si="5"/>
        <v>43304.60416666665</v>
      </c>
      <c r="N6" s="36"/>
      <c r="O6" s="36"/>
      <c r="P6" s="36"/>
      <c r="Q6" s="36"/>
      <c r="R6" s="36"/>
      <c r="S6" s="36">
        <f t="shared" ref="M6:S20" si="6">S5</f>
        <v>43305.499999999985</v>
      </c>
      <c r="T6" s="36">
        <f>IF(AND(C6&gt;S6,C6&lt;V6),C6,S6)</f>
        <v>43305.499999999985</v>
      </c>
      <c r="U6" s="36">
        <f>IF(AND(D6&gt;S6,D6&lt;V6),D6,V6)</f>
        <v>43305.60416666665</v>
      </c>
      <c r="V6" s="41">
        <f t="shared" ref="V6:AB20" si="7">V5</f>
        <v>43305.60416666665</v>
      </c>
      <c r="W6" s="37"/>
      <c r="X6" s="37"/>
      <c r="Y6" s="37"/>
      <c r="Z6" s="37"/>
      <c r="AA6" s="37"/>
      <c r="AB6" s="37">
        <f t="shared" si="7"/>
        <v>43306.499999999985</v>
      </c>
      <c r="AC6" s="37">
        <f>IF(AND(C6&gt;AB6,C6&lt;AE6),C6,AB6)</f>
        <v>43306.499999999985</v>
      </c>
      <c r="AD6" s="37">
        <f>IF(AND(D6&gt;AB6,D6&lt;AE6),D6,AE6)</f>
        <v>43306.60416666665</v>
      </c>
      <c r="AE6" s="41">
        <f t="shared" ref="AE6:AK20" si="8">AE5</f>
        <v>43306.60416666665</v>
      </c>
      <c r="AF6" s="37"/>
      <c r="AG6" s="37"/>
      <c r="AH6" s="37"/>
      <c r="AI6" s="37"/>
      <c r="AJ6" s="37"/>
      <c r="AK6" s="37">
        <f t="shared" si="8"/>
        <v>43307.499999999985</v>
      </c>
      <c r="AL6" s="37">
        <f>IF(AND(C6&gt;AK6,C6&lt;AN6),C6,AK6)</f>
        <v>43307.499999999985</v>
      </c>
      <c r="AM6" s="37">
        <f>IF(AND(D6&gt;AK6,D6&lt;AN6),D6,AN6)</f>
        <v>43307.60416666665</v>
      </c>
      <c r="AN6" s="41">
        <f t="shared" ref="AN6:AT20" si="9">AN5</f>
        <v>43307.60416666665</v>
      </c>
      <c r="AO6" s="37"/>
      <c r="AP6" s="37"/>
      <c r="AQ6" s="37"/>
      <c r="AR6" s="37"/>
      <c r="AS6" s="37"/>
      <c r="AT6" s="37">
        <f t="shared" si="9"/>
        <v>43308.499999999985</v>
      </c>
      <c r="AU6" s="37">
        <f>IF(AND(C6&gt;AT6,C6&lt;AW6),C6,AT6)</f>
        <v>43308.499999999985</v>
      </c>
      <c r="AV6" s="37">
        <f>IF(AND(D6&gt;AT6,D6&lt;AW6),D6,AW6)</f>
        <v>43308.60416666665</v>
      </c>
      <c r="AW6" s="41">
        <f t="shared" ref="AW6:AW20" si="10">AW5</f>
        <v>43308.60416666665</v>
      </c>
    </row>
    <row r="7" spans="1:49" ht="15.75" thickBot="1" x14ac:dyDescent="0.3">
      <c r="A7" s="16"/>
      <c r="B7" s="16" t="str">
        <f>IF('[1]Feuille calcul'!B7=0,"",'[1]Feuille calcul'!B7)</f>
        <v/>
      </c>
      <c r="C7" s="17">
        <f>Moussa!L4</f>
        <v>43304.583333333336</v>
      </c>
      <c r="D7" s="18">
        <f>Moussa!M4</f>
        <v>43304.916666666672</v>
      </c>
      <c r="E7" s="46"/>
      <c r="F7" s="46"/>
      <c r="G7" s="46"/>
      <c r="H7" s="47"/>
      <c r="I7" s="47"/>
      <c r="J7" s="48"/>
      <c r="K7" s="48"/>
      <c r="L7" s="48"/>
      <c r="M7" s="49"/>
      <c r="N7" s="48"/>
      <c r="O7" s="48"/>
      <c r="P7" s="48"/>
      <c r="Q7" s="48"/>
      <c r="R7" s="48"/>
      <c r="S7" s="48"/>
      <c r="T7" s="48"/>
      <c r="U7" s="48"/>
      <c r="V7" s="49"/>
      <c r="W7" s="48"/>
      <c r="X7" s="48"/>
      <c r="Y7" s="48"/>
      <c r="Z7" s="48"/>
      <c r="AA7" s="48"/>
      <c r="AB7" s="48"/>
      <c r="AC7" s="48"/>
      <c r="AD7" s="48"/>
      <c r="AE7" s="49"/>
      <c r="AF7" s="48"/>
      <c r="AG7" s="48"/>
      <c r="AH7" s="48"/>
      <c r="AI7" s="48"/>
      <c r="AJ7" s="48"/>
      <c r="AK7" s="48"/>
      <c r="AL7" s="48"/>
      <c r="AM7" s="48"/>
      <c r="AN7" s="49"/>
      <c r="AO7" s="48"/>
      <c r="AP7" s="48"/>
      <c r="AQ7" s="48"/>
      <c r="AR7" s="48"/>
      <c r="AS7" s="48"/>
      <c r="AT7" s="48"/>
      <c r="AU7" s="48"/>
      <c r="AV7" s="48"/>
      <c r="AW7" s="49"/>
    </row>
    <row r="8" spans="1:49" s="12" customFormat="1" x14ac:dyDescent="0.25">
      <c r="A8" s="9"/>
      <c r="B8" s="10"/>
      <c r="C8" s="19"/>
      <c r="D8" s="20"/>
      <c r="E8" s="19"/>
      <c r="F8" s="19"/>
      <c r="G8" s="19"/>
      <c r="H8" s="19"/>
      <c r="I8" s="19"/>
      <c r="J8" s="19">
        <f>J7</f>
        <v>0</v>
      </c>
      <c r="K8" s="19"/>
      <c r="L8" s="19"/>
      <c r="M8" s="19">
        <f>M7</f>
        <v>0</v>
      </c>
      <c r="N8" s="19"/>
      <c r="O8" s="19"/>
      <c r="P8" s="19"/>
      <c r="Q8" s="19"/>
      <c r="R8" s="19"/>
      <c r="S8" s="19">
        <f>S7</f>
        <v>0</v>
      </c>
      <c r="T8" s="19"/>
      <c r="U8" s="19"/>
      <c r="V8" s="19">
        <f>V7</f>
        <v>0</v>
      </c>
      <c r="W8" s="19"/>
      <c r="X8" s="19"/>
      <c r="Y8" s="19"/>
      <c r="Z8" s="19"/>
      <c r="AA8" s="19"/>
      <c r="AB8" s="19">
        <f>AB7</f>
        <v>0</v>
      </c>
      <c r="AC8" s="19"/>
      <c r="AD8" s="19"/>
      <c r="AE8" s="19">
        <f>AE7</f>
        <v>0</v>
      </c>
      <c r="AF8" s="19"/>
      <c r="AG8" s="19"/>
      <c r="AH8" s="19"/>
      <c r="AI8" s="19"/>
      <c r="AJ8" s="19"/>
      <c r="AK8" s="19">
        <f>AK7</f>
        <v>0</v>
      </c>
      <c r="AL8" s="19"/>
      <c r="AM8" s="19"/>
      <c r="AN8" s="19">
        <f>AN7</f>
        <v>0</v>
      </c>
      <c r="AO8" s="19"/>
      <c r="AP8" s="19"/>
      <c r="AQ8" s="19"/>
      <c r="AR8" s="19"/>
      <c r="AS8" s="19"/>
      <c r="AT8" s="19">
        <f>AT7</f>
        <v>0</v>
      </c>
      <c r="AU8" s="19"/>
      <c r="AV8" s="19"/>
      <c r="AW8" s="19">
        <f>AW7</f>
        <v>0</v>
      </c>
    </row>
    <row r="9" spans="1:49" x14ac:dyDescent="0.25">
      <c r="A9" s="13"/>
      <c r="B9" s="13"/>
      <c r="C9" s="14">
        <f>IF('[1]Feuille calcul'!H8=0,"",'[1]Feuille calcul'!H8)</f>
        <v>41374.5</v>
      </c>
      <c r="D9" s="15">
        <f>IF('[1]Feuille calcul'!I8=0,"",'[1]Feuille calcul'!I8)</f>
        <v>41377.740740740737</v>
      </c>
      <c r="E9" s="14"/>
      <c r="F9" s="14"/>
      <c r="G9" s="14"/>
      <c r="H9" s="14"/>
      <c r="I9" s="14"/>
      <c r="J9" s="14">
        <f t="shared" ref="J9:J34" si="11">J8</f>
        <v>0</v>
      </c>
      <c r="K9" s="14">
        <f>IF(AND(C9&gt;J9,C9&lt;M9),C9,J9)</f>
        <v>0</v>
      </c>
      <c r="L9" s="14">
        <f>IF(AND(D9&gt;J9,D9&lt;M9),D9,M9)</f>
        <v>0</v>
      </c>
      <c r="M9" s="14">
        <f t="shared" si="6"/>
        <v>0</v>
      </c>
      <c r="N9" s="14"/>
      <c r="O9" s="14"/>
      <c r="P9" s="14"/>
      <c r="Q9" s="14"/>
      <c r="R9" s="14"/>
      <c r="S9" s="14">
        <f t="shared" si="6"/>
        <v>0</v>
      </c>
      <c r="T9" s="14">
        <f>IF(AND(C9&gt;S9,C9&lt;V9),C9,S9)</f>
        <v>0</v>
      </c>
      <c r="U9" s="14">
        <f>IF(AND(D9&gt;S9,D9&lt;V9),D9,V9)</f>
        <v>0</v>
      </c>
      <c r="V9" s="14">
        <f t="shared" si="7"/>
        <v>0</v>
      </c>
      <c r="W9" s="14"/>
      <c r="X9" s="14"/>
      <c r="Y9" s="14"/>
      <c r="Z9" s="14"/>
      <c r="AA9" s="14"/>
      <c r="AB9" s="14">
        <f t="shared" si="7"/>
        <v>0</v>
      </c>
      <c r="AC9" s="14">
        <f>IF(AND(C9&gt;AB9,C9&lt;AE9),C9,AB9)</f>
        <v>0</v>
      </c>
      <c r="AD9" s="14">
        <f>IF(AND(D9&gt;AB9,D9&lt;AE9),D9,AE9)</f>
        <v>0</v>
      </c>
      <c r="AE9" s="14">
        <f t="shared" si="8"/>
        <v>0</v>
      </c>
      <c r="AF9" s="14"/>
      <c r="AG9" s="14"/>
      <c r="AH9" s="14"/>
      <c r="AI9" s="14"/>
      <c r="AJ9" s="14"/>
      <c r="AK9" s="14">
        <f t="shared" si="8"/>
        <v>0</v>
      </c>
      <c r="AL9" s="14">
        <f>IF(AND(C9&gt;AK9,C9&lt;AN9),C9,AK9)</f>
        <v>0</v>
      </c>
      <c r="AM9" s="14">
        <f>IF(AND(D9&gt;AK9,D9&lt;AN9),D9,AN9)</f>
        <v>0</v>
      </c>
      <c r="AN9" s="14">
        <f t="shared" si="9"/>
        <v>0</v>
      </c>
      <c r="AO9" s="14"/>
      <c r="AP9" s="14"/>
      <c r="AQ9" s="14"/>
      <c r="AR9" s="14"/>
      <c r="AS9" s="14"/>
      <c r="AT9" s="14">
        <f t="shared" si="9"/>
        <v>0</v>
      </c>
      <c r="AU9" s="14">
        <f>IF(AND(C9&gt;AT9,C9&lt;AW9),C9,AT9)</f>
        <v>0</v>
      </c>
      <c r="AV9" s="14">
        <f>IF(AND(D9&gt;AT9,D9&lt;AW9),D9,AW9)</f>
        <v>0</v>
      </c>
      <c r="AW9" s="14">
        <f t="shared" si="10"/>
        <v>0</v>
      </c>
    </row>
    <row r="10" spans="1:49" ht="15.75" thickBot="1" x14ac:dyDescent="0.3">
      <c r="A10" s="16"/>
      <c r="B10" s="16"/>
      <c r="C10" s="21">
        <f>IF('[1]Feuille calcul'!H9=0,"",'[1]Feuille calcul'!H9)</f>
        <v>41372.000694444447</v>
      </c>
      <c r="D10" s="21">
        <f>IF('[1]Feuille calcul'!I9=0,"",'[1]Feuille calcul'!I9)</f>
        <v>41379.234490740746</v>
      </c>
      <c r="E10" s="30"/>
      <c r="F10" s="30"/>
      <c r="G10" s="30"/>
      <c r="H10" s="30"/>
      <c r="I10" s="30"/>
      <c r="J10" s="37">
        <f t="shared" si="11"/>
        <v>0</v>
      </c>
      <c r="K10" s="37">
        <f>IF(AND(C10&gt;J10,C10&lt;M10),C10,J10)</f>
        <v>0</v>
      </c>
      <c r="L10" s="37">
        <f>IF(AND(D10&gt;J10,D10&lt;M10),D10,M10)</f>
        <v>0</v>
      </c>
      <c r="M10" s="41">
        <f t="shared" si="6"/>
        <v>0</v>
      </c>
      <c r="N10" s="37"/>
      <c r="O10" s="37"/>
      <c r="P10" s="37"/>
      <c r="Q10" s="37"/>
      <c r="R10" s="37"/>
      <c r="S10" s="37">
        <f t="shared" si="6"/>
        <v>0</v>
      </c>
      <c r="T10" s="37">
        <f>IF(AND(C10&gt;S10,C10&lt;V10),C10,S10)</f>
        <v>0</v>
      </c>
      <c r="U10" s="37">
        <f>IF(AND(D10&gt;S10,D10&lt;V10),D10,V10)</f>
        <v>0</v>
      </c>
      <c r="V10" s="41">
        <f t="shared" si="7"/>
        <v>0</v>
      </c>
      <c r="W10" s="37"/>
      <c r="X10" s="37"/>
      <c r="Y10" s="37"/>
      <c r="Z10" s="37"/>
      <c r="AA10" s="37"/>
      <c r="AB10" s="37">
        <f t="shared" si="7"/>
        <v>0</v>
      </c>
      <c r="AC10" s="37">
        <f>IF(AND(C10&gt;AB10,C10&lt;AE10),C10,AB10)</f>
        <v>0</v>
      </c>
      <c r="AD10" s="37">
        <f>IF(AND(D10&gt;AB10,D10&lt;AE10),D10,AE10)</f>
        <v>0</v>
      </c>
      <c r="AE10" s="41">
        <f t="shared" si="8"/>
        <v>0</v>
      </c>
      <c r="AF10" s="37"/>
      <c r="AG10" s="37"/>
      <c r="AH10" s="37"/>
      <c r="AI10" s="37"/>
      <c r="AJ10" s="37"/>
      <c r="AK10" s="37">
        <f t="shared" si="8"/>
        <v>0</v>
      </c>
      <c r="AL10" s="37">
        <f>IF(AND(C10&gt;AK10,C10&lt;AN10),C10,AK10)</f>
        <v>0</v>
      </c>
      <c r="AM10" s="37">
        <f>IF(AND(D10&gt;AK10,D10&lt;AN10),D10,AN10)</f>
        <v>0</v>
      </c>
      <c r="AN10" s="41">
        <f t="shared" si="9"/>
        <v>0</v>
      </c>
      <c r="AO10" s="37"/>
      <c r="AP10" s="37"/>
      <c r="AQ10" s="37"/>
      <c r="AR10" s="37"/>
      <c r="AS10" s="37"/>
      <c r="AT10" s="37">
        <f t="shared" si="9"/>
        <v>0</v>
      </c>
      <c r="AU10" s="37">
        <f>IF(AND(C10&gt;AT10,C10&lt;AW10),C10,AT10)</f>
        <v>0</v>
      </c>
      <c r="AV10" s="37">
        <f>IF(AND(D10&gt;AT10,D10&lt;AW10),D10,AW10)</f>
        <v>0</v>
      </c>
      <c r="AW10" s="41">
        <f t="shared" si="10"/>
        <v>0</v>
      </c>
    </row>
    <row r="11" spans="1:49" s="12" customFormat="1" x14ac:dyDescent="0.25">
      <c r="A11" s="9"/>
      <c r="B11" s="9"/>
      <c r="C11" s="22"/>
      <c r="D11" s="23"/>
      <c r="E11" s="22"/>
      <c r="F11" s="22"/>
      <c r="G11" s="22"/>
      <c r="H11" s="22"/>
      <c r="I11" s="22"/>
      <c r="J11" s="22">
        <f t="shared" si="11"/>
        <v>0</v>
      </c>
      <c r="K11" s="22"/>
      <c r="L11" s="22"/>
      <c r="M11" s="22">
        <f t="shared" si="6"/>
        <v>0</v>
      </c>
      <c r="N11" s="22"/>
      <c r="O11" s="22"/>
      <c r="P11" s="22"/>
      <c r="Q11" s="22"/>
      <c r="R11" s="22"/>
      <c r="S11" s="22">
        <f t="shared" si="6"/>
        <v>0</v>
      </c>
      <c r="T11" s="22"/>
      <c r="U11" s="22"/>
      <c r="V11" s="22">
        <f t="shared" si="7"/>
        <v>0</v>
      </c>
      <c r="W11" s="22"/>
      <c r="X11" s="22"/>
      <c r="Y11" s="22"/>
      <c r="Z11" s="22"/>
      <c r="AA11" s="22"/>
      <c r="AB11" s="22">
        <f t="shared" si="7"/>
        <v>0</v>
      </c>
      <c r="AC11" s="22"/>
      <c r="AD11" s="22"/>
      <c r="AE11" s="22">
        <f t="shared" si="8"/>
        <v>0</v>
      </c>
      <c r="AF11" s="22"/>
      <c r="AG11" s="22"/>
      <c r="AH11" s="22"/>
      <c r="AI11" s="22"/>
      <c r="AJ11" s="22"/>
      <c r="AK11" s="22">
        <f t="shared" si="8"/>
        <v>0</v>
      </c>
      <c r="AL11" s="22"/>
      <c r="AM11" s="22"/>
      <c r="AN11" s="22">
        <f t="shared" si="9"/>
        <v>0</v>
      </c>
      <c r="AO11" s="22"/>
      <c r="AP11" s="22"/>
      <c r="AQ11" s="22"/>
      <c r="AR11" s="22"/>
      <c r="AS11" s="22"/>
      <c r="AT11" s="22">
        <f t="shared" si="9"/>
        <v>0</v>
      </c>
      <c r="AU11" s="22"/>
      <c r="AV11" s="22"/>
      <c r="AW11" s="22">
        <f t="shared" si="10"/>
        <v>0</v>
      </c>
    </row>
    <row r="12" spans="1:49" x14ac:dyDescent="0.25">
      <c r="A12" s="13"/>
      <c r="B12" s="13"/>
      <c r="C12" s="24">
        <f>IF('[1]Feuille calcul'!H10=0,"",'[1]Feuille calcul'!H10)</f>
        <v>41374.333333333336</v>
      </c>
      <c r="D12" s="24">
        <f>IF('[1]Feuille calcul'!I10=0,"",'[1]Feuille calcul'!I10)</f>
        <v>41374.478009259263</v>
      </c>
      <c r="E12" s="24"/>
      <c r="F12" s="24"/>
      <c r="G12" s="24"/>
      <c r="H12" s="24"/>
      <c r="I12" s="24"/>
      <c r="J12" s="24">
        <f t="shared" si="11"/>
        <v>0</v>
      </c>
      <c r="K12" s="24">
        <f>IF(AND(C12&gt;J12,C12&lt;M12),C12,J12)</f>
        <v>0</v>
      </c>
      <c r="L12" s="24">
        <f>IF(AND(D12&gt;J12,D12&lt;M12),D12,M12)</f>
        <v>0</v>
      </c>
      <c r="M12" s="24">
        <f t="shared" si="6"/>
        <v>0</v>
      </c>
      <c r="N12" s="24"/>
      <c r="O12" s="24"/>
      <c r="P12" s="24"/>
      <c r="Q12" s="24"/>
      <c r="R12" s="24"/>
      <c r="S12" s="24">
        <f t="shared" si="6"/>
        <v>0</v>
      </c>
      <c r="T12" s="24">
        <f>IF(AND(C12&gt;S12,C12&lt;V12),C12,S12)</f>
        <v>0</v>
      </c>
      <c r="U12" s="24">
        <f>IF(AND(D12&gt;S12,D12&lt;V12),D12,V12)</f>
        <v>0</v>
      </c>
      <c r="V12" s="24">
        <f t="shared" si="7"/>
        <v>0</v>
      </c>
      <c r="W12" s="24"/>
      <c r="X12" s="24"/>
      <c r="Y12" s="24"/>
      <c r="Z12" s="24"/>
      <c r="AA12" s="24"/>
      <c r="AB12" s="24">
        <f t="shared" si="7"/>
        <v>0</v>
      </c>
      <c r="AC12" s="24">
        <f>IF(AND(C12&gt;AB12,C12&lt;AE12),C12,AB12)</f>
        <v>0</v>
      </c>
      <c r="AD12" s="24">
        <f>IF(AND(D12&gt;AB12,D12&lt;AE12),D12,AE12)</f>
        <v>0</v>
      </c>
      <c r="AE12" s="24">
        <f t="shared" si="8"/>
        <v>0</v>
      </c>
      <c r="AF12" s="24"/>
      <c r="AG12" s="24"/>
      <c r="AH12" s="24"/>
      <c r="AI12" s="24"/>
      <c r="AJ12" s="24"/>
      <c r="AK12" s="24">
        <f t="shared" si="8"/>
        <v>0</v>
      </c>
      <c r="AL12" s="24">
        <f>IF(AND(C12&gt;AK12,C12&lt;AN12),C12,AK12)</f>
        <v>0</v>
      </c>
      <c r="AM12" s="24">
        <f>IF(AND(D12&gt;AK12,D12&lt;AN12),D12,AN12)</f>
        <v>0</v>
      </c>
      <c r="AN12" s="24">
        <f t="shared" si="9"/>
        <v>0</v>
      </c>
      <c r="AO12" s="24"/>
      <c r="AP12" s="24"/>
      <c r="AQ12" s="24"/>
      <c r="AR12" s="24"/>
      <c r="AS12" s="24"/>
      <c r="AT12" s="24">
        <f t="shared" si="9"/>
        <v>0</v>
      </c>
      <c r="AU12" s="24">
        <f>IF(AND(C12&gt;AT12,C12&lt;AW12),C12,AT12)</f>
        <v>0</v>
      </c>
      <c r="AV12" s="24">
        <f>IF(AND(D12&gt;AT12,D12&lt;AW12),D12,AW12)</f>
        <v>0</v>
      </c>
      <c r="AW12" s="24">
        <f t="shared" si="10"/>
        <v>0</v>
      </c>
    </row>
    <row r="13" spans="1:49" ht="15.75" thickBot="1" x14ac:dyDescent="0.3">
      <c r="A13" s="16"/>
      <c r="B13" s="16"/>
      <c r="C13" s="17">
        <f>IF('[1]Feuille calcul'!H11=0,"",'[1]Feuille calcul'!H11)</f>
        <v>41374.000694444447</v>
      </c>
      <c r="D13" s="18">
        <f>IF('[1]Feuille calcul'!I11=0,"",'[1]Feuille calcul'!I11)</f>
        <v>41382.681250000001</v>
      </c>
      <c r="E13" s="17"/>
      <c r="F13" s="17"/>
      <c r="G13" s="17"/>
      <c r="H13" s="30"/>
      <c r="I13" s="30"/>
      <c r="J13" s="37">
        <f t="shared" si="11"/>
        <v>0</v>
      </c>
      <c r="K13" s="37">
        <f>IF(AND(C13&gt;J13,C13&lt;M13),C13,J13)</f>
        <v>0</v>
      </c>
      <c r="L13" s="37">
        <f>IF(AND(D13&gt;J13,D13&lt;M13),D13,M13)</f>
        <v>0</v>
      </c>
      <c r="M13" s="41">
        <f t="shared" si="6"/>
        <v>0</v>
      </c>
      <c r="N13" s="37"/>
      <c r="O13" s="37"/>
      <c r="P13" s="37"/>
      <c r="Q13" s="37"/>
      <c r="R13" s="37"/>
      <c r="S13" s="37">
        <f t="shared" si="6"/>
        <v>0</v>
      </c>
      <c r="T13" s="37">
        <f>IF(AND(C13&gt;S13,C13&lt;V13),C13,S13)</f>
        <v>0</v>
      </c>
      <c r="U13" s="37">
        <f>IF(AND(D13&gt;S13,D13&lt;V13),D13,V13)</f>
        <v>0</v>
      </c>
      <c r="V13" s="41">
        <f t="shared" si="7"/>
        <v>0</v>
      </c>
      <c r="W13" s="37"/>
      <c r="X13" s="37"/>
      <c r="Y13" s="37"/>
      <c r="Z13" s="37"/>
      <c r="AA13" s="37"/>
      <c r="AB13" s="37">
        <f t="shared" si="7"/>
        <v>0</v>
      </c>
      <c r="AC13" s="37">
        <f>IF(AND(C13&gt;AB13,C13&lt;AE13),C13,AB13)</f>
        <v>0</v>
      </c>
      <c r="AD13" s="37">
        <f>IF(AND(D13&gt;AB13,D13&lt;AE13),D13,AE13)</f>
        <v>0</v>
      </c>
      <c r="AE13" s="41">
        <f t="shared" si="8"/>
        <v>0</v>
      </c>
      <c r="AF13" s="37"/>
      <c r="AG13" s="37"/>
      <c r="AH13" s="37"/>
      <c r="AI13" s="37"/>
      <c r="AJ13" s="37"/>
      <c r="AK13" s="37">
        <f t="shared" si="8"/>
        <v>0</v>
      </c>
      <c r="AL13" s="37">
        <f>IF(AND(C13&gt;AK13,C13&lt;AN13),C13,AK13)</f>
        <v>0</v>
      </c>
      <c r="AM13" s="37">
        <f>IF(AND(D13&gt;AK13,D13&lt;AN13),D13,AN13)</f>
        <v>0</v>
      </c>
      <c r="AN13" s="41">
        <f t="shared" si="9"/>
        <v>0</v>
      </c>
      <c r="AO13" s="37"/>
      <c r="AP13" s="37"/>
      <c r="AQ13" s="37"/>
      <c r="AR13" s="37"/>
      <c r="AS13" s="37"/>
      <c r="AT13" s="37">
        <f t="shared" si="9"/>
        <v>0</v>
      </c>
      <c r="AU13" s="37">
        <f>IF(AND(C13&gt;AT13,C13&lt;AW13),C13,AT13)</f>
        <v>0</v>
      </c>
      <c r="AV13" s="37">
        <f>IF(AND(D13&gt;AT13,D13&lt;AW13),D13,AW13)</f>
        <v>0</v>
      </c>
      <c r="AW13" s="41">
        <f t="shared" si="10"/>
        <v>0</v>
      </c>
    </row>
    <row r="14" spans="1:49" s="12" customFormat="1" x14ac:dyDescent="0.25">
      <c r="A14" s="9"/>
      <c r="B14" s="9"/>
      <c r="C14" s="22"/>
      <c r="D14" s="23"/>
      <c r="E14" s="22"/>
      <c r="F14" s="22"/>
      <c r="G14" s="22"/>
      <c r="H14" s="22"/>
      <c r="I14" s="22"/>
      <c r="J14" s="22">
        <f t="shared" si="11"/>
        <v>0</v>
      </c>
      <c r="K14" s="22"/>
      <c r="L14" s="22"/>
      <c r="M14" s="22">
        <f t="shared" si="6"/>
        <v>0</v>
      </c>
      <c r="N14" s="22"/>
      <c r="O14" s="22"/>
      <c r="P14" s="22"/>
      <c r="Q14" s="22"/>
      <c r="R14" s="22"/>
      <c r="S14" s="22">
        <f t="shared" si="6"/>
        <v>0</v>
      </c>
      <c r="T14" s="22"/>
      <c r="U14" s="22"/>
      <c r="V14" s="22">
        <f t="shared" si="7"/>
        <v>0</v>
      </c>
      <c r="W14" s="22"/>
      <c r="X14" s="22"/>
      <c r="Y14" s="22"/>
      <c r="Z14" s="22"/>
      <c r="AA14" s="22"/>
      <c r="AB14" s="22">
        <f t="shared" si="7"/>
        <v>0</v>
      </c>
      <c r="AC14" s="22"/>
      <c r="AD14" s="22"/>
      <c r="AE14" s="22">
        <f t="shared" si="8"/>
        <v>0</v>
      </c>
      <c r="AF14" s="22"/>
      <c r="AG14" s="22"/>
      <c r="AH14" s="22"/>
      <c r="AI14" s="22"/>
      <c r="AJ14" s="22"/>
      <c r="AK14" s="22">
        <f t="shared" si="8"/>
        <v>0</v>
      </c>
      <c r="AL14" s="22"/>
      <c r="AM14" s="22"/>
      <c r="AN14" s="22">
        <f t="shared" si="9"/>
        <v>0</v>
      </c>
      <c r="AO14" s="22"/>
      <c r="AP14" s="22"/>
      <c r="AQ14" s="22"/>
      <c r="AR14" s="22"/>
      <c r="AS14" s="22"/>
      <c r="AT14" s="22">
        <f t="shared" si="9"/>
        <v>0</v>
      </c>
      <c r="AU14" s="22"/>
      <c r="AV14" s="22"/>
      <c r="AW14" s="22">
        <f t="shared" si="10"/>
        <v>0</v>
      </c>
    </row>
    <row r="15" spans="1:49" x14ac:dyDescent="0.25">
      <c r="A15" s="13"/>
      <c r="B15" s="13"/>
      <c r="C15" s="24">
        <f>IF('[1]Feuille calcul'!H12=0,"",'[1]Feuille calcul'!H12)</f>
        <v>41372.75</v>
      </c>
      <c r="D15" s="24">
        <f>IF('[1]Feuille calcul'!I12=0,"",'[1]Feuille calcul'!I12)</f>
        <v>41373.675925925927</v>
      </c>
      <c r="E15" s="24"/>
      <c r="F15" s="24"/>
      <c r="G15" s="24"/>
      <c r="H15" s="24"/>
      <c r="I15" s="24"/>
      <c r="J15" s="24">
        <f t="shared" si="11"/>
        <v>0</v>
      </c>
      <c r="K15" s="24">
        <f>IF(AND(C15&gt;J15,C15&lt;M15),C15,J15)</f>
        <v>0</v>
      </c>
      <c r="L15" s="24">
        <f>IF(AND(D15&gt;J15,D15&lt;M15),D15,M15)</f>
        <v>0</v>
      </c>
      <c r="M15" s="24">
        <f t="shared" si="6"/>
        <v>0</v>
      </c>
      <c r="N15" s="24"/>
      <c r="O15" s="24"/>
      <c r="P15" s="24"/>
      <c r="Q15" s="24"/>
      <c r="R15" s="24"/>
      <c r="S15" s="24">
        <f t="shared" si="6"/>
        <v>0</v>
      </c>
      <c r="T15" s="24">
        <f>IF(AND(C15&gt;S15,C15&lt;V15),C15,S15)</f>
        <v>0</v>
      </c>
      <c r="U15" s="24">
        <f>IF(AND(D15&gt;S15,D15&lt;V15),D15,V15)</f>
        <v>0</v>
      </c>
      <c r="V15" s="24">
        <f t="shared" si="7"/>
        <v>0</v>
      </c>
      <c r="W15" s="24"/>
      <c r="X15" s="24"/>
      <c r="Y15" s="24"/>
      <c r="Z15" s="24"/>
      <c r="AA15" s="24"/>
      <c r="AB15" s="24">
        <f t="shared" si="7"/>
        <v>0</v>
      </c>
      <c r="AC15" s="24">
        <f>IF(AND(C15&gt;AB15,C15&lt;AE15),C15,AB15)</f>
        <v>0</v>
      </c>
      <c r="AD15" s="24">
        <f>IF(AND(D15&gt;AB15,D15&lt;AE15),D15,AE15)</f>
        <v>0</v>
      </c>
      <c r="AE15" s="24">
        <f t="shared" si="8"/>
        <v>0</v>
      </c>
      <c r="AF15" s="24"/>
      <c r="AG15" s="24"/>
      <c r="AH15" s="24"/>
      <c r="AI15" s="24"/>
      <c r="AJ15" s="24"/>
      <c r="AK15" s="24">
        <f t="shared" si="8"/>
        <v>0</v>
      </c>
      <c r="AL15" s="24">
        <f>IF(AND(C15&gt;AK15,C15&lt;AN15),C15,AK15)</f>
        <v>0</v>
      </c>
      <c r="AM15" s="24">
        <f>IF(AND(D15&gt;AK15,D15&lt;AN15),D15,AN15)</f>
        <v>0</v>
      </c>
      <c r="AN15" s="24">
        <f t="shared" si="9"/>
        <v>0</v>
      </c>
      <c r="AO15" s="24"/>
      <c r="AP15" s="24"/>
      <c r="AQ15" s="24"/>
      <c r="AR15" s="24"/>
      <c r="AS15" s="24"/>
      <c r="AT15" s="24">
        <f t="shared" si="9"/>
        <v>0</v>
      </c>
      <c r="AU15" s="24">
        <f>IF(AND(C15&gt;AT15,C15&lt;AW15),C15,AT15)</f>
        <v>0</v>
      </c>
      <c r="AV15" s="24">
        <f>IF(AND(D15&gt;AT15,D15&lt;AW15),D15,AW15)</f>
        <v>0</v>
      </c>
      <c r="AW15" s="24">
        <f t="shared" si="10"/>
        <v>0</v>
      </c>
    </row>
    <row r="16" spans="1:49" ht="15.75" thickBot="1" x14ac:dyDescent="0.3">
      <c r="A16" s="16"/>
      <c r="B16" s="16"/>
      <c r="C16" s="17" t="str">
        <f>IF('[1]Feuille calcul'!H13=0,"",'[1]Feuille calcul'!H13)</f>
        <v/>
      </c>
      <c r="D16" s="18">
        <f>IF('[1]Feuille calcul'!I13=0,"",'[1]Feuille calcul'!I13)</f>
        <v>1.7361111111111109</v>
      </c>
      <c r="E16" s="17"/>
      <c r="F16" s="17"/>
      <c r="G16" s="17"/>
      <c r="H16" s="30"/>
      <c r="I16" s="30"/>
      <c r="J16" s="37">
        <f t="shared" si="11"/>
        <v>0</v>
      </c>
      <c r="K16" s="37">
        <f>IF(AND(C16&gt;J16,C16&lt;M16),C16,J16)</f>
        <v>0</v>
      </c>
      <c r="L16" s="37">
        <f>IF(AND(D16&gt;J16,D16&lt;M16),D16,M16)</f>
        <v>0</v>
      </c>
      <c r="M16" s="41">
        <f t="shared" si="6"/>
        <v>0</v>
      </c>
      <c r="N16" s="37"/>
      <c r="O16" s="37"/>
      <c r="P16" s="37"/>
      <c r="Q16" s="37"/>
      <c r="R16" s="37"/>
      <c r="S16" s="37">
        <f t="shared" si="6"/>
        <v>0</v>
      </c>
      <c r="T16" s="37">
        <f>IF(AND(C16&gt;S16,C16&lt;V16),C16,S16)</f>
        <v>0</v>
      </c>
      <c r="U16" s="37">
        <f>IF(AND(D16&gt;S16,D16&lt;V16),D16,V16)</f>
        <v>0</v>
      </c>
      <c r="V16" s="41">
        <f t="shared" si="7"/>
        <v>0</v>
      </c>
      <c r="W16" s="37"/>
      <c r="X16" s="37"/>
      <c r="Y16" s="37"/>
      <c r="Z16" s="37"/>
      <c r="AA16" s="37"/>
      <c r="AB16" s="37">
        <f t="shared" si="7"/>
        <v>0</v>
      </c>
      <c r="AC16" s="37">
        <f>IF(AND(C16&gt;AB16,C16&lt;AE16),C16,AB16)</f>
        <v>0</v>
      </c>
      <c r="AD16" s="37">
        <f>IF(AND(D16&gt;AB16,D16&lt;AE16),D16,AE16)</f>
        <v>0</v>
      </c>
      <c r="AE16" s="41">
        <f t="shared" si="8"/>
        <v>0</v>
      </c>
      <c r="AF16" s="37"/>
      <c r="AG16" s="37"/>
      <c r="AH16" s="37"/>
      <c r="AI16" s="37"/>
      <c r="AJ16" s="37"/>
      <c r="AK16" s="37">
        <f t="shared" si="8"/>
        <v>0</v>
      </c>
      <c r="AL16" s="37">
        <f>IF(AND(C16&gt;AK16,C16&lt;AN16),C16,AK16)</f>
        <v>0</v>
      </c>
      <c r="AM16" s="37">
        <f>IF(AND(D16&gt;AK16,D16&lt;AN16),D16,AN16)</f>
        <v>0</v>
      </c>
      <c r="AN16" s="41">
        <f t="shared" si="9"/>
        <v>0</v>
      </c>
      <c r="AO16" s="37"/>
      <c r="AP16" s="37"/>
      <c r="AQ16" s="37"/>
      <c r="AR16" s="37"/>
      <c r="AS16" s="37"/>
      <c r="AT16" s="37">
        <f t="shared" si="9"/>
        <v>0</v>
      </c>
      <c r="AU16" s="37">
        <f>IF(AND(C16&gt;AT16,C16&lt;AW16),C16,AT16)</f>
        <v>0</v>
      </c>
      <c r="AV16" s="37">
        <f>IF(AND(D16&gt;AT16,D16&lt;AW16),D16,AW16)</f>
        <v>0</v>
      </c>
      <c r="AW16" s="41">
        <f t="shared" si="10"/>
        <v>0</v>
      </c>
    </row>
    <row r="17" spans="1:49" s="12" customFormat="1" x14ac:dyDescent="0.25">
      <c r="A17" s="9"/>
      <c r="B17" s="9"/>
      <c r="C17" s="22"/>
      <c r="D17" s="23"/>
      <c r="E17" s="22"/>
      <c r="F17" s="22"/>
      <c r="G17" s="22"/>
      <c r="H17" s="22"/>
      <c r="I17" s="22"/>
      <c r="J17" s="22">
        <f t="shared" si="11"/>
        <v>0</v>
      </c>
      <c r="K17" s="22"/>
      <c r="L17" s="22"/>
      <c r="M17" s="22">
        <f t="shared" si="6"/>
        <v>0</v>
      </c>
      <c r="N17" s="22"/>
      <c r="O17" s="22"/>
      <c r="P17" s="22"/>
      <c r="Q17" s="22"/>
      <c r="R17" s="22"/>
      <c r="S17" s="22">
        <f t="shared" si="6"/>
        <v>0</v>
      </c>
      <c r="T17" s="22"/>
      <c r="U17" s="22"/>
      <c r="V17" s="22">
        <f t="shared" si="7"/>
        <v>0</v>
      </c>
      <c r="W17" s="22"/>
      <c r="X17" s="22"/>
      <c r="Y17" s="22"/>
      <c r="Z17" s="22"/>
      <c r="AA17" s="22"/>
      <c r="AB17" s="22">
        <f t="shared" si="7"/>
        <v>0</v>
      </c>
      <c r="AC17" s="22"/>
      <c r="AD17" s="22"/>
      <c r="AE17" s="22">
        <f t="shared" si="8"/>
        <v>0</v>
      </c>
      <c r="AF17" s="22"/>
      <c r="AG17" s="22"/>
      <c r="AH17" s="22"/>
      <c r="AI17" s="22"/>
      <c r="AJ17" s="22"/>
      <c r="AK17" s="22">
        <f t="shared" si="8"/>
        <v>0</v>
      </c>
      <c r="AL17" s="22"/>
      <c r="AM17" s="22"/>
      <c r="AN17" s="22">
        <f t="shared" si="9"/>
        <v>0</v>
      </c>
      <c r="AO17" s="22"/>
      <c r="AP17" s="22"/>
      <c r="AQ17" s="22"/>
      <c r="AR17" s="22"/>
      <c r="AS17" s="22"/>
      <c r="AT17" s="22">
        <f t="shared" si="9"/>
        <v>0</v>
      </c>
      <c r="AU17" s="22"/>
      <c r="AV17" s="22"/>
      <c r="AW17" s="22">
        <f t="shared" si="10"/>
        <v>0</v>
      </c>
    </row>
    <row r="18" spans="1:49" x14ac:dyDescent="0.25">
      <c r="A18" s="13"/>
      <c r="B18" s="13"/>
      <c r="C18" s="24" t="str">
        <f>IF('[1]Feuille calcul'!H14=0,"",'[1]Feuille calcul'!H14)</f>
        <v/>
      </c>
      <c r="D18" s="24">
        <f>IF('[1]Feuille calcul'!I14=0,"",'[1]Feuille calcul'!I14)</f>
        <v>32.407407407407412</v>
      </c>
      <c r="E18" s="24"/>
      <c r="F18" s="24"/>
      <c r="G18" s="24"/>
      <c r="H18" s="24"/>
      <c r="I18" s="24"/>
      <c r="J18" s="24">
        <f t="shared" si="11"/>
        <v>0</v>
      </c>
      <c r="K18" s="24">
        <f>IF(AND(C18&gt;J18,C18&lt;M18),C18,J18)</f>
        <v>0</v>
      </c>
      <c r="L18" s="24">
        <f>IF(AND(D18&gt;J18,D18&lt;M18),D18,M18)</f>
        <v>0</v>
      </c>
      <c r="M18" s="24">
        <f t="shared" si="6"/>
        <v>0</v>
      </c>
      <c r="N18" s="24"/>
      <c r="O18" s="24"/>
      <c r="P18" s="24"/>
      <c r="Q18" s="24"/>
      <c r="R18" s="24"/>
      <c r="S18" s="24">
        <f t="shared" si="6"/>
        <v>0</v>
      </c>
      <c r="T18" s="24">
        <f>IF(AND(C18&gt;S18,C18&lt;V18),C18,S18)</f>
        <v>0</v>
      </c>
      <c r="U18" s="24">
        <f>IF(AND(D18&gt;S18,D18&lt;V18),D18,V18)</f>
        <v>0</v>
      </c>
      <c r="V18" s="24">
        <f t="shared" si="7"/>
        <v>0</v>
      </c>
      <c r="W18" s="24"/>
      <c r="X18" s="24"/>
      <c r="Y18" s="24"/>
      <c r="Z18" s="24"/>
      <c r="AA18" s="24"/>
      <c r="AB18" s="24">
        <f t="shared" si="7"/>
        <v>0</v>
      </c>
      <c r="AC18" s="24">
        <f>IF(AND(C18&gt;AB18,C18&lt;AE18),C18,AB18)</f>
        <v>0</v>
      </c>
      <c r="AD18" s="24">
        <f>IF(AND(D18&gt;AB18,D18&lt;AE18),D18,AE18)</f>
        <v>0</v>
      </c>
      <c r="AE18" s="24">
        <f t="shared" si="8"/>
        <v>0</v>
      </c>
      <c r="AF18" s="24"/>
      <c r="AG18" s="24"/>
      <c r="AH18" s="24"/>
      <c r="AI18" s="24"/>
      <c r="AJ18" s="24"/>
      <c r="AK18" s="24">
        <f t="shared" si="8"/>
        <v>0</v>
      </c>
      <c r="AL18" s="24">
        <f>IF(AND(C18&gt;AK18,C18&lt;AN18),C18,AK18)</f>
        <v>0</v>
      </c>
      <c r="AM18" s="24">
        <f>IF(AND(D18&gt;AK18,D18&lt;AN18),D18,AN18)</f>
        <v>0</v>
      </c>
      <c r="AN18" s="24">
        <f t="shared" si="9"/>
        <v>0</v>
      </c>
      <c r="AO18" s="24"/>
      <c r="AP18" s="24"/>
      <c r="AQ18" s="24"/>
      <c r="AR18" s="24"/>
      <c r="AS18" s="24"/>
      <c r="AT18" s="24">
        <f t="shared" si="9"/>
        <v>0</v>
      </c>
      <c r="AU18" s="24">
        <f>IF(AND(C18&gt;AT18,C18&lt;AW18),C18,AT18)</f>
        <v>0</v>
      </c>
      <c r="AV18" s="24">
        <f>IF(AND(D18&gt;AT18,D18&lt;AW18),D18,AW18)</f>
        <v>0</v>
      </c>
      <c r="AW18" s="24">
        <f t="shared" si="10"/>
        <v>0</v>
      </c>
    </row>
    <row r="19" spans="1:49" ht="15.75" thickBot="1" x14ac:dyDescent="0.3">
      <c r="A19" s="16"/>
      <c r="B19" s="16"/>
      <c r="C19" s="17" t="str">
        <f>IF('[1]Feuille calcul'!H15=0,"",'[1]Feuille calcul'!H15)</f>
        <v/>
      </c>
      <c r="D19" s="18" t="str">
        <f>IF('[1]Feuille calcul'!I15=0,"",'[1]Feuille calcul'!I15)</f>
        <v/>
      </c>
      <c r="E19" s="17"/>
      <c r="F19" s="17"/>
      <c r="G19" s="17"/>
      <c r="H19" s="30"/>
      <c r="I19" s="30"/>
      <c r="J19" s="37">
        <f t="shared" si="11"/>
        <v>0</v>
      </c>
      <c r="K19" s="37">
        <f>IF(AND(C19&gt;J19,C19&lt;M19),C19,J19)</f>
        <v>0</v>
      </c>
      <c r="L19" s="37">
        <f>IF(AND(D19&gt;J19,D19&lt;M19),D19,M19)</f>
        <v>0</v>
      </c>
      <c r="M19" s="41">
        <f t="shared" si="6"/>
        <v>0</v>
      </c>
      <c r="N19" s="37"/>
      <c r="O19" s="37"/>
      <c r="P19" s="37"/>
      <c r="Q19" s="37"/>
      <c r="R19" s="37"/>
      <c r="S19" s="37">
        <f t="shared" si="6"/>
        <v>0</v>
      </c>
      <c r="T19" s="37">
        <f>IF(AND(C19&gt;S19,C19&lt;V19),C19,S19)</f>
        <v>0</v>
      </c>
      <c r="U19" s="37">
        <f>IF(AND(D19&gt;S19,D19&lt;V19),D19,V19)</f>
        <v>0</v>
      </c>
      <c r="V19" s="41">
        <f t="shared" si="7"/>
        <v>0</v>
      </c>
      <c r="W19" s="37"/>
      <c r="X19" s="37"/>
      <c r="Y19" s="37"/>
      <c r="Z19" s="37"/>
      <c r="AA19" s="37"/>
      <c r="AB19" s="37">
        <f t="shared" si="7"/>
        <v>0</v>
      </c>
      <c r="AC19" s="37">
        <f>IF(AND(C19&gt;AB19,C19&lt;AE19),C19,AB19)</f>
        <v>0</v>
      </c>
      <c r="AD19" s="37">
        <f>IF(AND(D19&gt;AB19,D19&lt;AE19),D19,AE19)</f>
        <v>0</v>
      </c>
      <c r="AE19" s="41">
        <f t="shared" si="8"/>
        <v>0</v>
      </c>
      <c r="AF19" s="37"/>
      <c r="AG19" s="37"/>
      <c r="AH19" s="37"/>
      <c r="AI19" s="37"/>
      <c r="AJ19" s="37"/>
      <c r="AK19" s="37">
        <f t="shared" si="8"/>
        <v>0</v>
      </c>
      <c r="AL19" s="37">
        <f>IF(AND(C19&gt;AK19,C19&lt;AN19),C19,AK19)</f>
        <v>0</v>
      </c>
      <c r="AM19" s="37">
        <f>IF(AND(D19&gt;AK19,D19&lt;AN19),D19,AN19)</f>
        <v>0</v>
      </c>
      <c r="AN19" s="41">
        <f t="shared" si="9"/>
        <v>0</v>
      </c>
      <c r="AO19" s="37"/>
      <c r="AP19" s="37"/>
      <c r="AQ19" s="37"/>
      <c r="AR19" s="37"/>
      <c r="AS19" s="37"/>
      <c r="AT19" s="37">
        <f t="shared" si="9"/>
        <v>0</v>
      </c>
      <c r="AU19" s="37">
        <f>IF(AND(C19&gt;AT19,C19&lt;AW19),C19,AT19)</f>
        <v>0</v>
      </c>
      <c r="AV19" s="37">
        <f>IF(AND(D19&gt;AT19,D19&lt;AW19),D19,AW19)</f>
        <v>0</v>
      </c>
      <c r="AW19" s="41">
        <f t="shared" si="10"/>
        <v>0</v>
      </c>
    </row>
    <row r="20" spans="1:49" s="12" customFormat="1" x14ac:dyDescent="0.25">
      <c r="A20" s="9"/>
      <c r="B20" s="9"/>
      <c r="C20" s="22"/>
      <c r="D20" s="23"/>
      <c r="E20" s="22"/>
      <c r="F20" s="22"/>
      <c r="G20" s="22"/>
      <c r="H20" s="38"/>
      <c r="I20" s="38"/>
      <c r="J20" s="35">
        <f t="shared" si="11"/>
        <v>0</v>
      </c>
      <c r="K20" s="35"/>
      <c r="L20" s="35"/>
      <c r="M20" s="40">
        <f t="shared" si="6"/>
        <v>0</v>
      </c>
      <c r="N20" s="35"/>
      <c r="O20" s="35"/>
      <c r="P20" s="35"/>
      <c r="Q20" s="35"/>
      <c r="R20" s="35"/>
      <c r="S20" s="35">
        <f t="shared" si="6"/>
        <v>0</v>
      </c>
      <c r="T20" s="35"/>
      <c r="U20" s="35"/>
      <c r="V20" s="40">
        <f t="shared" si="7"/>
        <v>0</v>
      </c>
      <c r="W20" s="35"/>
      <c r="X20" s="35"/>
      <c r="Y20" s="35"/>
      <c r="Z20" s="35"/>
      <c r="AA20" s="35"/>
      <c r="AB20" s="35">
        <f t="shared" si="7"/>
        <v>0</v>
      </c>
      <c r="AC20" s="35"/>
      <c r="AD20" s="35"/>
      <c r="AE20" s="40">
        <f t="shared" si="8"/>
        <v>0</v>
      </c>
      <c r="AF20" s="35"/>
      <c r="AG20" s="35"/>
      <c r="AH20" s="35"/>
      <c r="AI20" s="35"/>
      <c r="AJ20" s="35"/>
      <c r="AK20" s="35">
        <f t="shared" si="8"/>
        <v>0</v>
      </c>
      <c r="AL20" s="35"/>
      <c r="AM20" s="35"/>
      <c r="AN20" s="40">
        <f t="shared" si="9"/>
        <v>0</v>
      </c>
      <c r="AO20" s="35"/>
      <c r="AP20" s="35"/>
      <c r="AQ20" s="35"/>
      <c r="AR20" s="35"/>
      <c r="AS20" s="35"/>
      <c r="AT20" s="35">
        <f t="shared" si="9"/>
        <v>0</v>
      </c>
      <c r="AU20" s="35"/>
      <c r="AV20" s="35"/>
      <c r="AW20" s="40">
        <f t="shared" si="10"/>
        <v>0</v>
      </c>
    </row>
    <row r="21" spans="1:49" x14ac:dyDescent="0.25">
      <c r="A21" s="13"/>
      <c r="B21" s="13"/>
      <c r="C21" s="24" t="str">
        <f>IF('[1]Feuille calcul'!H16=0,"",'[1]Feuille calcul'!H16)</f>
        <v/>
      </c>
      <c r="D21" s="24" t="str">
        <f>IF('[1]Feuille calcul'!I16=0,"",'[1]Feuille calcul'!I16)</f>
        <v/>
      </c>
      <c r="E21" s="24"/>
      <c r="F21" s="24"/>
      <c r="G21" s="24"/>
      <c r="H21" s="30"/>
      <c r="I21" s="30"/>
      <c r="J21" s="37">
        <f t="shared" si="11"/>
        <v>0</v>
      </c>
      <c r="K21" s="37">
        <f>IF(AND(C21&gt;J21,C21&lt;M21),C21,J21)</f>
        <v>0</v>
      </c>
      <c r="L21" s="37">
        <f>IF(AND(D21&gt;J21,D21&lt;M21),D21,M21)</f>
        <v>0</v>
      </c>
      <c r="M21" s="41">
        <f t="shared" ref="M21:S34" si="12">M20</f>
        <v>0</v>
      </c>
      <c r="N21" s="37"/>
      <c r="O21" s="37"/>
      <c r="P21" s="37"/>
      <c r="Q21" s="37"/>
      <c r="R21" s="37"/>
      <c r="S21" s="37">
        <f t="shared" si="12"/>
        <v>0</v>
      </c>
      <c r="T21" s="37">
        <f>IF(AND(C21&gt;S21,C21&lt;V21),C21,S21)</f>
        <v>0</v>
      </c>
      <c r="U21" s="37">
        <f>IF(AND(D21&gt;S21,D21&lt;V21),D21,V21)</f>
        <v>0</v>
      </c>
      <c r="V21" s="41">
        <f t="shared" ref="V21:AB34" si="13">V20</f>
        <v>0</v>
      </c>
      <c r="W21" s="37"/>
      <c r="X21" s="37"/>
      <c r="Y21" s="37"/>
      <c r="Z21" s="37"/>
      <c r="AA21" s="37"/>
      <c r="AB21" s="37">
        <f t="shared" si="13"/>
        <v>0</v>
      </c>
      <c r="AC21" s="37">
        <f>IF(AND(C21&gt;AB21,C21&lt;AE21),C21,AB21)</f>
        <v>0</v>
      </c>
      <c r="AD21" s="37">
        <f>IF(AND(D21&gt;AB21,D21&lt;AE21),D21,AE21)</f>
        <v>0</v>
      </c>
      <c r="AE21" s="41">
        <f t="shared" ref="AE21:AK34" si="14">AE20</f>
        <v>0</v>
      </c>
      <c r="AF21" s="37"/>
      <c r="AG21" s="37"/>
      <c r="AH21" s="37"/>
      <c r="AI21" s="37"/>
      <c r="AJ21" s="37"/>
      <c r="AK21" s="37">
        <f t="shared" si="14"/>
        <v>0</v>
      </c>
      <c r="AL21" s="37">
        <f>IF(AND(C21&gt;AK21,C21&lt;AN21),C21,AK21)</f>
        <v>0</v>
      </c>
      <c r="AM21" s="37">
        <f>IF(AND(D21&gt;AK21,D21&lt;AN21),D21,AN21)</f>
        <v>0</v>
      </c>
      <c r="AN21" s="41">
        <f t="shared" ref="AN21:AT34" si="15">AN20</f>
        <v>0</v>
      </c>
      <c r="AO21" s="37"/>
      <c r="AP21" s="37"/>
      <c r="AQ21" s="37"/>
      <c r="AR21" s="37"/>
      <c r="AS21" s="37"/>
      <c r="AT21" s="37">
        <f t="shared" si="15"/>
        <v>0</v>
      </c>
      <c r="AU21" s="37">
        <f>IF(AND(C21&gt;AT21,C21&lt;AW21),C21,AT21)</f>
        <v>0</v>
      </c>
      <c r="AV21" s="37">
        <f>IF(AND(D21&gt;AT21,D21&lt;AW21),D21,AW21)</f>
        <v>0</v>
      </c>
      <c r="AW21" s="41">
        <f t="shared" ref="AW21:AW34" si="16">AW20</f>
        <v>0</v>
      </c>
    </row>
    <row r="22" spans="1:49" ht="15.75" thickBot="1" x14ac:dyDescent="0.3">
      <c r="A22" s="16"/>
      <c r="B22" s="16"/>
      <c r="C22" s="17">
        <f>IF('[1]Feuille calcul'!H17=0,"",'[1]Feuille calcul'!H17)</f>
        <v>41365.166666666664</v>
      </c>
      <c r="D22" s="18">
        <f>IF('[1]Feuille calcul'!I17=0,"",'[1]Feuille calcul'!I17)</f>
        <v>41365.166666666664</v>
      </c>
      <c r="E22" s="17"/>
      <c r="F22" s="17"/>
      <c r="G22" s="17"/>
      <c r="H22" s="30"/>
      <c r="I22" s="30"/>
      <c r="J22" s="37">
        <f t="shared" si="11"/>
        <v>0</v>
      </c>
      <c r="K22" s="37">
        <f>IF(AND(C22&gt;J22,C22&lt;M22),C22,J22)</f>
        <v>0</v>
      </c>
      <c r="L22" s="37">
        <f>IF(AND(D22&gt;J22,D22&lt;M22),D22,M22)</f>
        <v>0</v>
      </c>
      <c r="M22" s="41">
        <f t="shared" si="12"/>
        <v>0</v>
      </c>
      <c r="N22" s="37"/>
      <c r="O22" s="37"/>
      <c r="P22" s="37"/>
      <c r="Q22" s="37"/>
      <c r="R22" s="37"/>
      <c r="S22" s="37">
        <f t="shared" si="12"/>
        <v>0</v>
      </c>
      <c r="T22" s="37">
        <f>IF(AND(C22&gt;S22,C22&lt;V22),C22,S22)</f>
        <v>0</v>
      </c>
      <c r="U22" s="37">
        <f>IF(AND(D22&gt;S22,D22&lt;V22),D22,V22)</f>
        <v>0</v>
      </c>
      <c r="V22" s="41">
        <f t="shared" si="13"/>
        <v>0</v>
      </c>
      <c r="W22" s="37"/>
      <c r="X22" s="37"/>
      <c r="Y22" s="37"/>
      <c r="Z22" s="37"/>
      <c r="AA22" s="37"/>
      <c r="AB22" s="37">
        <f t="shared" si="13"/>
        <v>0</v>
      </c>
      <c r="AC22" s="37">
        <f>IF(AND(C22&gt;AB22,C22&lt;AE22),C22,AB22)</f>
        <v>0</v>
      </c>
      <c r="AD22" s="37">
        <f>IF(AND(D22&gt;AB22,D22&lt;AE22),D22,AE22)</f>
        <v>0</v>
      </c>
      <c r="AE22" s="41">
        <f t="shared" si="14"/>
        <v>0</v>
      </c>
      <c r="AF22" s="37"/>
      <c r="AG22" s="37"/>
      <c r="AH22" s="37"/>
      <c r="AI22" s="37"/>
      <c r="AJ22" s="37"/>
      <c r="AK22" s="37">
        <f t="shared" si="14"/>
        <v>0</v>
      </c>
      <c r="AL22" s="37">
        <f>IF(AND(C22&gt;AK22,C22&lt;AN22),C22,AK22)</f>
        <v>0</v>
      </c>
      <c r="AM22" s="37">
        <f>IF(AND(D22&gt;AK22,D22&lt;AN22),D22,AN22)</f>
        <v>0</v>
      </c>
      <c r="AN22" s="41">
        <f t="shared" si="15"/>
        <v>0</v>
      </c>
      <c r="AO22" s="37"/>
      <c r="AP22" s="37"/>
      <c r="AQ22" s="37"/>
      <c r="AR22" s="37"/>
      <c r="AS22" s="37"/>
      <c r="AT22" s="37">
        <f t="shared" si="15"/>
        <v>0</v>
      </c>
      <c r="AU22" s="37">
        <f>IF(AND(C22&gt;AT22,C22&lt;AW22),C22,AT22)</f>
        <v>0</v>
      </c>
      <c r="AV22" s="37">
        <f>IF(AND(D22&gt;AT22,D22&lt;AW22),D22,AW22)</f>
        <v>0</v>
      </c>
      <c r="AW22" s="41">
        <f t="shared" si="16"/>
        <v>0</v>
      </c>
    </row>
    <row r="23" spans="1:49" s="12" customFormat="1" x14ac:dyDescent="0.25">
      <c r="A23" s="9"/>
      <c r="B23" s="9"/>
      <c r="C23" s="22"/>
      <c r="D23" s="23"/>
      <c r="E23" s="22"/>
      <c r="F23" s="22"/>
      <c r="G23" s="22"/>
      <c r="H23" s="38"/>
      <c r="I23" s="38"/>
      <c r="J23" s="35">
        <f t="shared" si="11"/>
        <v>0</v>
      </c>
      <c r="K23" s="35"/>
      <c r="L23" s="35"/>
      <c r="M23" s="40">
        <f t="shared" si="12"/>
        <v>0</v>
      </c>
      <c r="N23" s="35"/>
      <c r="O23" s="35"/>
      <c r="P23" s="35"/>
      <c r="Q23" s="35"/>
      <c r="R23" s="35"/>
      <c r="S23" s="35">
        <f t="shared" si="12"/>
        <v>0</v>
      </c>
      <c r="T23" s="35"/>
      <c r="U23" s="35"/>
      <c r="V23" s="40">
        <f t="shared" si="13"/>
        <v>0</v>
      </c>
      <c r="W23" s="35"/>
      <c r="X23" s="35"/>
      <c r="Y23" s="35"/>
      <c r="Z23" s="35"/>
      <c r="AA23" s="35"/>
      <c r="AB23" s="35">
        <f t="shared" si="13"/>
        <v>0</v>
      </c>
      <c r="AC23" s="35"/>
      <c r="AD23" s="35"/>
      <c r="AE23" s="40">
        <f t="shared" si="14"/>
        <v>0</v>
      </c>
      <c r="AF23" s="35"/>
      <c r="AG23" s="35"/>
      <c r="AH23" s="35"/>
      <c r="AI23" s="35"/>
      <c r="AJ23" s="35"/>
      <c r="AK23" s="35">
        <f t="shared" si="14"/>
        <v>0</v>
      </c>
      <c r="AL23" s="35"/>
      <c r="AM23" s="35"/>
      <c r="AN23" s="40">
        <f t="shared" si="15"/>
        <v>0</v>
      </c>
      <c r="AO23" s="35"/>
      <c r="AP23" s="35"/>
      <c r="AQ23" s="35"/>
      <c r="AR23" s="35"/>
      <c r="AS23" s="35"/>
      <c r="AT23" s="35">
        <f t="shared" si="15"/>
        <v>0</v>
      </c>
      <c r="AU23" s="35"/>
      <c r="AV23" s="35"/>
      <c r="AW23" s="40">
        <f t="shared" si="16"/>
        <v>0</v>
      </c>
    </row>
    <row r="24" spans="1:49" x14ac:dyDescent="0.25">
      <c r="A24" s="13"/>
      <c r="B24" s="13"/>
      <c r="C24" s="24">
        <f>IF('[1]Feuille calcul'!H18=0,"",'[1]Feuille calcul'!H18)</f>
        <v>41374.75</v>
      </c>
      <c r="D24" s="24">
        <f>IF('[1]Feuille calcul'!I18=0,"",'[1]Feuille calcul'!I18)</f>
        <v>41375.675925925927</v>
      </c>
      <c r="E24" s="24"/>
      <c r="F24" s="24"/>
      <c r="G24" s="24"/>
      <c r="H24" s="30"/>
      <c r="I24" s="30"/>
      <c r="J24" s="37">
        <f t="shared" si="11"/>
        <v>0</v>
      </c>
      <c r="K24" s="37">
        <f>IF(AND(C24&gt;J24,C24&lt;M24),C24,J24)</f>
        <v>0</v>
      </c>
      <c r="L24" s="37">
        <f>IF(AND(D24&gt;J24,D24&lt;M24),D24,M24)</f>
        <v>0</v>
      </c>
      <c r="M24" s="41">
        <f t="shared" si="12"/>
        <v>0</v>
      </c>
      <c r="N24" s="37"/>
      <c r="O24" s="37"/>
      <c r="P24" s="37"/>
      <c r="Q24" s="37"/>
      <c r="R24" s="37"/>
      <c r="S24" s="37">
        <f t="shared" si="12"/>
        <v>0</v>
      </c>
      <c r="T24" s="37">
        <f>IF(AND(C24&gt;S24,C24&lt;V24),C24,S24)</f>
        <v>0</v>
      </c>
      <c r="U24" s="37">
        <f>IF(AND(D24&gt;S24,D24&lt;V24),D24,V24)</f>
        <v>0</v>
      </c>
      <c r="V24" s="41">
        <f t="shared" si="13"/>
        <v>0</v>
      </c>
      <c r="W24" s="37"/>
      <c r="X24" s="37"/>
      <c r="Y24" s="37"/>
      <c r="Z24" s="37"/>
      <c r="AA24" s="37"/>
      <c r="AB24" s="37">
        <f t="shared" si="13"/>
        <v>0</v>
      </c>
      <c r="AC24" s="37">
        <f>IF(AND(C24&gt;AB24,C24&lt;AE24),C24,AB24)</f>
        <v>0</v>
      </c>
      <c r="AD24" s="37">
        <f>IF(AND(D24&gt;AB24,D24&lt;AE24),D24,AE24)</f>
        <v>0</v>
      </c>
      <c r="AE24" s="41">
        <f t="shared" si="14"/>
        <v>0</v>
      </c>
      <c r="AF24" s="37"/>
      <c r="AG24" s="37"/>
      <c r="AH24" s="37"/>
      <c r="AI24" s="37"/>
      <c r="AJ24" s="37"/>
      <c r="AK24" s="37">
        <f t="shared" si="14"/>
        <v>0</v>
      </c>
      <c r="AL24" s="37">
        <f>IF(AND(C24&gt;AK24,C24&lt;AN24),C24,AK24)</f>
        <v>0</v>
      </c>
      <c r="AM24" s="37">
        <f>IF(AND(D24&gt;AK24,D24&lt;AN24),D24,AN24)</f>
        <v>0</v>
      </c>
      <c r="AN24" s="41">
        <f t="shared" si="15"/>
        <v>0</v>
      </c>
      <c r="AO24" s="37"/>
      <c r="AP24" s="37"/>
      <c r="AQ24" s="37"/>
      <c r="AR24" s="37"/>
      <c r="AS24" s="37"/>
      <c r="AT24" s="37">
        <f t="shared" si="15"/>
        <v>0</v>
      </c>
      <c r="AU24" s="37">
        <f>IF(AND(C24&gt;AT24,C24&lt;AW24),C24,AT24)</f>
        <v>0</v>
      </c>
      <c r="AV24" s="37">
        <f>IF(AND(D24&gt;AT24,D24&lt;AW24),D24,AW24)</f>
        <v>0</v>
      </c>
      <c r="AW24" s="41">
        <f t="shared" si="16"/>
        <v>0</v>
      </c>
    </row>
    <row r="25" spans="1:49" ht="15.75" thickBot="1" x14ac:dyDescent="0.3">
      <c r="A25" s="16"/>
      <c r="B25" s="16"/>
      <c r="C25" s="17">
        <f>IF('[1]Feuille calcul'!H19=0,"",'[1]Feuille calcul'!H19)</f>
        <v>41365.166666666664</v>
      </c>
      <c r="D25" s="18">
        <f>IF('[1]Feuille calcul'!I19=0,"",'[1]Feuille calcul'!I19)</f>
        <v>41366.902777777774</v>
      </c>
      <c r="E25" s="17"/>
      <c r="F25" s="17"/>
      <c r="G25" s="17"/>
      <c r="H25" s="30"/>
      <c r="I25" s="30"/>
      <c r="J25" s="37">
        <f t="shared" si="11"/>
        <v>0</v>
      </c>
      <c r="K25" s="37">
        <f>IF(AND(C25&gt;J25,C25&lt;M25),C25,J25)</f>
        <v>0</v>
      </c>
      <c r="L25" s="37">
        <f>IF(AND(D25&gt;J25,D25&lt;M25),D25,M25)</f>
        <v>0</v>
      </c>
      <c r="M25" s="41">
        <f t="shared" si="12"/>
        <v>0</v>
      </c>
      <c r="N25" s="37"/>
      <c r="O25" s="37"/>
      <c r="P25" s="37"/>
      <c r="Q25" s="37"/>
      <c r="R25" s="37"/>
      <c r="S25" s="37">
        <f t="shared" si="12"/>
        <v>0</v>
      </c>
      <c r="T25" s="37">
        <f>IF(AND(C25&gt;S25,C25&lt;V25),C25,S25)</f>
        <v>0</v>
      </c>
      <c r="U25" s="37">
        <f>IF(AND(D25&gt;S25,D25&lt;V25),D25,V25)</f>
        <v>0</v>
      </c>
      <c r="V25" s="41">
        <f t="shared" si="13"/>
        <v>0</v>
      </c>
      <c r="W25" s="37"/>
      <c r="X25" s="37"/>
      <c r="Y25" s="37"/>
      <c r="Z25" s="37"/>
      <c r="AA25" s="37"/>
      <c r="AB25" s="37">
        <f t="shared" si="13"/>
        <v>0</v>
      </c>
      <c r="AC25" s="37">
        <f>IF(AND(C25&gt;AB25,C25&lt;AE25),C25,AB25)</f>
        <v>0</v>
      </c>
      <c r="AD25" s="37">
        <f>IF(AND(D25&gt;AB25,D25&lt;AE25),D25,AE25)</f>
        <v>0</v>
      </c>
      <c r="AE25" s="41">
        <f t="shared" si="14"/>
        <v>0</v>
      </c>
      <c r="AF25" s="37"/>
      <c r="AG25" s="37"/>
      <c r="AH25" s="37"/>
      <c r="AI25" s="37"/>
      <c r="AJ25" s="37"/>
      <c r="AK25" s="37">
        <f t="shared" si="14"/>
        <v>0</v>
      </c>
      <c r="AL25" s="37">
        <f>IF(AND(C25&gt;AK25,C25&lt;AN25),C25,AK25)</f>
        <v>0</v>
      </c>
      <c r="AM25" s="37">
        <f>IF(AND(D25&gt;AK25,D25&lt;AN25),D25,AN25)</f>
        <v>0</v>
      </c>
      <c r="AN25" s="41">
        <f t="shared" si="15"/>
        <v>0</v>
      </c>
      <c r="AO25" s="37"/>
      <c r="AP25" s="37"/>
      <c r="AQ25" s="37"/>
      <c r="AR25" s="37"/>
      <c r="AS25" s="37"/>
      <c r="AT25" s="37">
        <f t="shared" si="15"/>
        <v>0</v>
      </c>
      <c r="AU25" s="37">
        <f>IF(AND(C25&gt;AT25,C25&lt;AW25),C25,AT25)</f>
        <v>0</v>
      </c>
      <c r="AV25" s="37">
        <f>IF(AND(D25&gt;AT25,D25&lt;AW25),D25,AW25)</f>
        <v>0</v>
      </c>
      <c r="AW25" s="41">
        <f t="shared" si="16"/>
        <v>0</v>
      </c>
    </row>
    <row r="26" spans="1:49" s="12" customFormat="1" x14ac:dyDescent="0.25">
      <c r="A26" s="9"/>
      <c r="B26" s="9"/>
      <c r="C26" s="22"/>
      <c r="D26" s="23"/>
      <c r="E26" s="22"/>
      <c r="F26" s="22"/>
      <c r="G26" s="22"/>
      <c r="H26" s="38"/>
      <c r="I26" s="38"/>
      <c r="J26" s="35">
        <f t="shared" si="11"/>
        <v>0</v>
      </c>
      <c r="K26" s="35"/>
      <c r="L26" s="35"/>
      <c r="M26" s="40">
        <f t="shared" si="12"/>
        <v>0</v>
      </c>
      <c r="N26" s="35"/>
      <c r="O26" s="35"/>
      <c r="P26" s="35"/>
      <c r="Q26" s="35"/>
      <c r="R26" s="35"/>
      <c r="S26" s="35">
        <f t="shared" si="12"/>
        <v>0</v>
      </c>
      <c r="T26" s="35"/>
      <c r="U26" s="35"/>
      <c r="V26" s="40">
        <f t="shared" si="13"/>
        <v>0</v>
      </c>
      <c r="W26" s="35"/>
      <c r="X26" s="35"/>
      <c r="Y26" s="35"/>
      <c r="Z26" s="35"/>
      <c r="AA26" s="35"/>
      <c r="AB26" s="35">
        <f t="shared" si="13"/>
        <v>0</v>
      </c>
      <c r="AC26" s="35"/>
      <c r="AD26" s="35"/>
      <c r="AE26" s="40">
        <f t="shared" si="14"/>
        <v>0</v>
      </c>
      <c r="AF26" s="35"/>
      <c r="AG26" s="35"/>
      <c r="AH26" s="35"/>
      <c r="AI26" s="35"/>
      <c r="AJ26" s="35"/>
      <c r="AK26" s="35">
        <f t="shared" si="14"/>
        <v>0</v>
      </c>
      <c r="AL26" s="35"/>
      <c r="AM26" s="35"/>
      <c r="AN26" s="40">
        <f t="shared" si="15"/>
        <v>0</v>
      </c>
      <c r="AO26" s="35"/>
      <c r="AP26" s="35"/>
      <c r="AQ26" s="35"/>
      <c r="AR26" s="35"/>
      <c r="AS26" s="35"/>
      <c r="AT26" s="35">
        <f t="shared" si="15"/>
        <v>0</v>
      </c>
      <c r="AU26" s="35"/>
      <c r="AV26" s="35"/>
      <c r="AW26" s="40">
        <f t="shared" si="16"/>
        <v>0</v>
      </c>
    </row>
    <row r="27" spans="1:49" x14ac:dyDescent="0.25">
      <c r="A27" s="13"/>
      <c r="B27" s="13"/>
      <c r="C27" s="24">
        <f>IF('[1]Feuille calcul'!H20=0,"",'[1]Feuille calcul'!H20)</f>
        <v>41373.75</v>
      </c>
      <c r="D27" s="24">
        <f>IF('[1]Feuille calcul'!I20=0,"",'[1]Feuille calcul'!I20)</f>
        <v>41374.675925925927</v>
      </c>
      <c r="E27" s="24"/>
      <c r="F27" s="24"/>
      <c r="G27" s="24"/>
      <c r="H27" s="30"/>
      <c r="I27" s="30"/>
      <c r="J27" s="37">
        <f t="shared" si="11"/>
        <v>0</v>
      </c>
      <c r="K27" s="37">
        <f>IF(AND(C27&gt;J27,C27&lt;M27),C27,J27)</f>
        <v>0</v>
      </c>
      <c r="L27" s="37">
        <f>IF(AND(D27&gt;J27,D27&lt;M27),D27,M27)</f>
        <v>0</v>
      </c>
      <c r="M27" s="41">
        <f t="shared" si="12"/>
        <v>0</v>
      </c>
      <c r="N27" s="37"/>
      <c r="O27" s="37"/>
      <c r="P27" s="37"/>
      <c r="Q27" s="37"/>
      <c r="R27" s="37"/>
      <c r="S27" s="37">
        <f t="shared" si="12"/>
        <v>0</v>
      </c>
      <c r="T27" s="37">
        <f>IF(AND(C27&gt;S27,C27&lt;V27),C27,S27)</f>
        <v>0</v>
      </c>
      <c r="U27" s="37">
        <f>IF(AND(D27&gt;S27,D27&lt;V27),D27,V27)</f>
        <v>0</v>
      </c>
      <c r="V27" s="41">
        <f t="shared" si="13"/>
        <v>0</v>
      </c>
      <c r="W27" s="37"/>
      <c r="X27" s="37"/>
      <c r="Y27" s="37"/>
      <c r="Z27" s="37"/>
      <c r="AA27" s="37"/>
      <c r="AB27" s="37">
        <f t="shared" si="13"/>
        <v>0</v>
      </c>
      <c r="AC27" s="37">
        <f>IF(AND(C27&gt;AB27,C27&lt;AE27),C27,AB27)</f>
        <v>0</v>
      </c>
      <c r="AD27" s="37">
        <f>IF(AND(D27&gt;AB27,D27&lt;AE27),D27,AE27)</f>
        <v>0</v>
      </c>
      <c r="AE27" s="41">
        <f t="shared" si="14"/>
        <v>0</v>
      </c>
      <c r="AF27" s="37"/>
      <c r="AG27" s="37"/>
      <c r="AH27" s="37"/>
      <c r="AI27" s="37"/>
      <c r="AJ27" s="37"/>
      <c r="AK27" s="37">
        <f t="shared" si="14"/>
        <v>0</v>
      </c>
      <c r="AL27" s="37">
        <f>IF(AND(C27&gt;AK27,C27&lt;AN27),C27,AK27)</f>
        <v>0</v>
      </c>
      <c r="AM27" s="37">
        <f>IF(AND(D27&gt;AK27,D27&lt;AN27),D27,AN27)</f>
        <v>0</v>
      </c>
      <c r="AN27" s="41">
        <f t="shared" si="15"/>
        <v>0</v>
      </c>
      <c r="AO27" s="37"/>
      <c r="AP27" s="37"/>
      <c r="AQ27" s="37"/>
      <c r="AR27" s="37"/>
      <c r="AS27" s="37"/>
      <c r="AT27" s="37">
        <f t="shared" si="15"/>
        <v>0</v>
      </c>
      <c r="AU27" s="37">
        <f>IF(AND(C27&gt;AT27,C27&lt;AW27),C27,AT27)</f>
        <v>0</v>
      </c>
      <c r="AV27" s="37">
        <f>IF(AND(D27&gt;AT27,D27&lt;AW27),D27,AW27)</f>
        <v>0</v>
      </c>
      <c r="AW27" s="41">
        <f t="shared" si="16"/>
        <v>0</v>
      </c>
    </row>
    <row r="28" spans="1:49" ht="15.75" thickBot="1" x14ac:dyDescent="0.3">
      <c r="A28" s="16"/>
      <c r="B28" s="16"/>
      <c r="C28" s="17">
        <f>IF('[1]Feuille calcul'!H21=0,"",'[1]Feuille calcul'!H21)</f>
        <v>41365.166666666664</v>
      </c>
      <c r="D28" s="18">
        <f>IF('[1]Feuille calcul'!I21=0,"",'[1]Feuille calcul'!I21)</f>
        <v>41366.902777777774</v>
      </c>
      <c r="E28" s="17"/>
      <c r="F28" s="17"/>
      <c r="G28" s="17"/>
      <c r="H28" s="30"/>
      <c r="I28" s="30"/>
      <c r="J28" s="37">
        <f t="shared" si="11"/>
        <v>0</v>
      </c>
      <c r="K28" s="37">
        <f>IF(AND(C28&gt;J28,C28&lt;M28),C28,J28)</f>
        <v>0</v>
      </c>
      <c r="L28" s="37">
        <f>IF(AND(D28&gt;J28,D28&lt;M28),D28,M28)</f>
        <v>0</v>
      </c>
      <c r="M28" s="41">
        <f t="shared" si="12"/>
        <v>0</v>
      </c>
      <c r="N28" s="37"/>
      <c r="O28" s="37"/>
      <c r="P28" s="37"/>
      <c r="Q28" s="37"/>
      <c r="R28" s="37"/>
      <c r="S28" s="37">
        <f t="shared" si="12"/>
        <v>0</v>
      </c>
      <c r="T28" s="37">
        <f>IF(AND(C28&gt;S28,C28&lt;V28),C28,S28)</f>
        <v>0</v>
      </c>
      <c r="U28" s="37">
        <f>IF(AND(D28&gt;S28,D28&lt;V28),D28,V28)</f>
        <v>0</v>
      </c>
      <c r="V28" s="41">
        <f t="shared" si="13"/>
        <v>0</v>
      </c>
      <c r="W28" s="37"/>
      <c r="X28" s="37"/>
      <c r="Y28" s="37"/>
      <c r="Z28" s="37"/>
      <c r="AA28" s="37"/>
      <c r="AB28" s="37">
        <f t="shared" si="13"/>
        <v>0</v>
      </c>
      <c r="AC28" s="37">
        <f>IF(AND(C28&gt;AB28,C28&lt;AE28),C28,AB28)</f>
        <v>0</v>
      </c>
      <c r="AD28" s="37">
        <f>IF(AND(D28&gt;AB28,D28&lt;AE28),D28,AE28)</f>
        <v>0</v>
      </c>
      <c r="AE28" s="41">
        <f t="shared" si="14"/>
        <v>0</v>
      </c>
      <c r="AF28" s="37"/>
      <c r="AG28" s="37"/>
      <c r="AH28" s="37"/>
      <c r="AI28" s="37"/>
      <c r="AJ28" s="37"/>
      <c r="AK28" s="37">
        <f t="shared" si="14"/>
        <v>0</v>
      </c>
      <c r="AL28" s="37">
        <f>IF(AND(C28&gt;AK28,C28&lt;AN28),C28,AK28)</f>
        <v>0</v>
      </c>
      <c r="AM28" s="37">
        <f>IF(AND(D28&gt;AK28,D28&lt;AN28),D28,AN28)</f>
        <v>0</v>
      </c>
      <c r="AN28" s="41">
        <f t="shared" si="15"/>
        <v>0</v>
      </c>
      <c r="AO28" s="37"/>
      <c r="AP28" s="37"/>
      <c r="AQ28" s="37"/>
      <c r="AR28" s="37"/>
      <c r="AS28" s="37"/>
      <c r="AT28" s="37">
        <f t="shared" si="15"/>
        <v>0</v>
      </c>
      <c r="AU28" s="37">
        <f>IF(AND(C28&gt;AT28,C28&lt;AW28),C28,AT28)</f>
        <v>0</v>
      </c>
      <c r="AV28" s="37">
        <f>IF(AND(D28&gt;AT28,D28&lt;AW28),D28,AW28)</f>
        <v>0</v>
      </c>
      <c r="AW28" s="41">
        <f t="shared" si="16"/>
        <v>0</v>
      </c>
    </row>
    <row r="29" spans="1:49" s="12" customFormat="1" x14ac:dyDescent="0.25">
      <c r="A29" s="9"/>
      <c r="B29" s="9"/>
      <c r="C29" s="22"/>
      <c r="D29" s="23"/>
      <c r="E29" s="22"/>
      <c r="F29" s="22"/>
      <c r="G29" s="22"/>
      <c r="H29" s="38"/>
      <c r="I29" s="38"/>
      <c r="J29" s="35">
        <f t="shared" si="11"/>
        <v>0</v>
      </c>
      <c r="K29" s="35"/>
      <c r="L29" s="35"/>
      <c r="M29" s="40">
        <f t="shared" si="12"/>
        <v>0</v>
      </c>
      <c r="N29" s="35"/>
      <c r="O29" s="35"/>
      <c r="P29" s="35"/>
      <c r="Q29" s="35"/>
      <c r="R29" s="35"/>
      <c r="S29" s="35">
        <f t="shared" si="12"/>
        <v>0</v>
      </c>
      <c r="T29" s="35"/>
      <c r="U29" s="35"/>
      <c r="V29" s="40">
        <f t="shared" si="13"/>
        <v>0</v>
      </c>
      <c r="W29" s="35"/>
      <c r="X29" s="35"/>
      <c r="Y29" s="35"/>
      <c r="Z29" s="35"/>
      <c r="AA29" s="35"/>
      <c r="AB29" s="35">
        <f t="shared" si="13"/>
        <v>0</v>
      </c>
      <c r="AC29" s="35"/>
      <c r="AD29" s="35"/>
      <c r="AE29" s="40">
        <f t="shared" si="14"/>
        <v>0</v>
      </c>
      <c r="AF29" s="35"/>
      <c r="AG29" s="35"/>
      <c r="AH29" s="35"/>
      <c r="AI29" s="35"/>
      <c r="AJ29" s="35"/>
      <c r="AK29" s="35">
        <f t="shared" si="14"/>
        <v>0</v>
      </c>
      <c r="AL29" s="35"/>
      <c r="AM29" s="35"/>
      <c r="AN29" s="40">
        <f t="shared" si="15"/>
        <v>0</v>
      </c>
      <c r="AO29" s="35"/>
      <c r="AP29" s="35"/>
      <c r="AQ29" s="35"/>
      <c r="AR29" s="35"/>
      <c r="AS29" s="35"/>
      <c r="AT29" s="35">
        <f t="shared" si="15"/>
        <v>0</v>
      </c>
      <c r="AU29" s="35"/>
      <c r="AV29" s="35"/>
      <c r="AW29" s="40">
        <f t="shared" si="16"/>
        <v>0</v>
      </c>
    </row>
    <row r="30" spans="1:49" x14ac:dyDescent="0.25">
      <c r="A30" s="13"/>
      <c r="B30" s="13"/>
      <c r="C30" s="24">
        <f>IF('[1]Feuille calcul'!H22=0,"",'[1]Feuille calcul'!H22)</f>
        <v>41374.75</v>
      </c>
      <c r="D30" s="24">
        <f>IF('[1]Feuille calcul'!I22=0,"",'[1]Feuille calcul'!I22)</f>
        <v>41375.675925925927</v>
      </c>
      <c r="E30" s="24"/>
      <c r="F30" s="24"/>
      <c r="G30" s="24"/>
      <c r="H30" s="30"/>
      <c r="I30" s="30"/>
      <c r="J30" s="37">
        <f t="shared" si="11"/>
        <v>0</v>
      </c>
      <c r="K30" s="37">
        <f>IF(AND(C30&gt;J30,C30&lt;M30),C30,J30)</f>
        <v>0</v>
      </c>
      <c r="L30" s="37">
        <f>IF(AND(D30&gt;J30,D30&lt;M30),D30,M30)</f>
        <v>0</v>
      </c>
      <c r="M30" s="41">
        <f t="shared" si="12"/>
        <v>0</v>
      </c>
      <c r="N30" s="37"/>
      <c r="O30" s="37"/>
      <c r="P30" s="37"/>
      <c r="Q30" s="37"/>
      <c r="R30" s="37"/>
      <c r="S30" s="37">
        <f t="shared" si="12"/>
        <v>0</v>
      </c>
      <c r="T30" s="37">
        <f>IF(AND(C30&gt;S30,C30&lt;V30),C30,S30)</f>
        <v>0</v>
      </c>
      <c r="U30" s="37">
        <f>IF(AND(D30&gt;S30,D30&lt;V30),D30,V30)</f>
        <v>0</v>
      </c>
      <c r="V30" s="41">
        <f t="shared" si="13"/>
        <v>0</v>
      </c>
      <c r="W30" s="37"/>
      <c r="X30" s="37"/>
      <c r="Y30" s="37"/>
      <c r="Z30" s="37"/>
      <c r="AA30" s="37"/>
      <c r="AB30" s="37">
        <f t="shared" si="13"/>
        <v>0</v>
      </c>
      <c r="AC30" s="37">
        <f>IF(AND(C30&gt;AB30,C30&lt;AE30),C30,AB30)</f>
        <v>0</v>
      </c>
      <c r="AD30" s="37">
        <f>IF(AND(D30&gt;AB30,D30&lt;AE30),D30,AE30)</f>
        <v>0</v>
      </c>
      <c r="AE30" s="41">
        <f t="shared" si="14"/>
        <v>0</v>
      </c>
      <c r="AF30" s="37"/>
      <c r="AG30" s="37"/>
      <c r="AH30" s="37"/>
      <c r="AI30" s="37"/>
      <c r="AJ30" s="37"/>
      <c r="AK30" s="37">
        <f t="shared" si="14"/>
        <v>0</v>
      </c>
      <c r="AL30" s="37">
        <f>IF(AND(C30&gt;AK30,C30&lt;AN30),C30,AK30)</f>
        <v>0</v>
      </c>
      <c r="AM30" s="37">
        <f>IF(AND(D30&gt;AK30,D30&lt;AN30),D30,AN30)</f>
        <v>0</v>
      </c>
      <c r="AN30" s="41">
        <f t="shared" si="15"/>
        <v>0</v>
      </c>
      <c r="AO30" s="37"/>
      <c r="AP30" s="37"/>
      <c r="AQ30" s="37"/>
      <c r="AR30" s="37"/>
      <c r="AS30" s="37"/>
      <c r="AT30" s="37">
        <f t="shared" si="15"/>
        <v>0</v>
      </c>
      <c r="AU30" s="37">
        <f>IF(AND(C30&gt;AT30,C30&lt;AW30),C30,AT30)</f>
        <v>0</v>
      </c>
      <c r="AV30" s="37">
        <f>IF(AND(D30&gt;AT30,D30&lt;AW30),D30,AW30)</f>
        <v>0</v>
      </c>
      <c r="AW30" s="41">
        <f t="shared" si="16"/>
        <v>0</v>
      </c>
    </row>
    <row r="31" spans="1:49" ht="15.75" thickBot="1" x14ac:dyDescent="0.3">
      <c r="A31" s="16"/>
      <c r="B31" s="16"/>
      <c r="C31" s="17">
        <f>IF('[1]Feuille calcul'!H23=0,"",'[1]Feuille calcul'!H23)</f>
        <v>41365.166666666664</v>
      </c>
      <c r="D31" s="18">
        <f>IF('[1]Feuille calcul'!I23=0,"",'[1]Feuille calcul'!I23)</f>
        <v>41366.902777777774</v>
      </c>
      <c r="E31" s="17"/>
      <c r="F31" s="17"/>
      <c r="G31" s="17"/>
      <c r="H31" s="30"/>
      <c r="I31" s="30"/>
      <c r="J31" s="37">
        <f t="shared" si="11"/>
        <v>0</v>
      </c>
      <c r="K31" s="37">
        <f>IF(AND(C31&gt;J31,C31&lt;M31),C31,J31)</f>
        <v>0</v>
      </c>
      <c r="L31" s="37">
        <f>IF(AND(D31&gt;J31,D31&lt;M31),D31,M31)</f>
        <v>0</v>
      </c>
      <c r="M31" s="41">
        <f t="shared" si="12"/>
        <v>0</v>
      </c>
      <c r="N31" s="37"/>
      <c r="O31" s="37"/>
      <c r="P31" s="37"/>
      <c r="Q31" s="37"/>
      <c r="R31" s="37"/>
      <c r="S31" s="37">
        <f t="shared" si="12"/>
        <v>0</v>
      </c>
      <c r="T31" s="37">
        <f>IF(AND(C31&gt;S31,C31&lt;V31),C31,S31)</f>
        <v>0</v>
      </c>
      <c r="U31" s="37">
        <f>IF(AND(D31&gt;S31,D31&lt;V31),D31,V31)</f>
        <v>0</v>
      </c>
      <c r="V31" s="41">
        <f t="shared" si="13"/>
        <v>0</v>
      </c>
      <c r="W31" s="37"/>
      <c r="X31" s="37"/>
      <c r="Y31" s="37"/>
      <c r="Z31" s="37"/>
      <c r="AA31" s="37"/>
      <c r="AB31" s="37">
        <f t="shared" si="13"/>
        <v>0</v>
      </c>
      <c r="AC31" s="37">
        <f>IF(AND(C31&gt;AB31,C31&lt;AE31),C31,AB31)</f>
        <v>0</v>
      </c>
      <c r="AD31" s="37">
        <f>IF(AND(D31&gt;AB31,D31&lt;AE31),D31,AE31)</f>
        <v>0</v>
      </c>
      <c r="AE31" s="41">
        <f t="shared" si="14"/>
        <v>0</v>
      </c>
      <c r="AF31" s="37"/>
      <c r="AG31" s="37"/>
      <c r="AH31" s="37"/>
      <c r="AI31" s="37"/>
      <c r="AJ31" s="37"/>
      <c r="AK31" s="37">
        <f t="shared" si="14"/>
        <v>0</v>
      </c>
      <c r="AL31" s="37">
        <f>IF(AND(C31&gt;AK31,C31&lt;AN31),C31,AK31)</f>
        <v>0</v>
      </c>
      <c r="AM31" s="37">
        <f>IF(AND(D31&gt;AK31,D31&lt;AN31),D31,AN31)</f>
        <v>0</v>
      </c>
      <c r="AN31" s="41">
        <f t="shared" si="15"/>
        <v>0</v>
      </c>
      <c r="AO31" s="37"/>
      <c r="AP31" s="37"/>
      <c r="AQ31" s="37"/>
      <c r="AR31" s="37"/>
      <c r="AS31" s="37"/>
      <c r="AT31" s="37">
        <f t="shared" si="15"/>
        <v>0</v>
      </c>
      <c r="AU31" s="37">
        <f>IF(AND(C31&gt;AT31,C31&lt;AW31),C31,AT31)</f>
        <v>0</v>
      </c>
      <c r="AV31" s="37">
        <f>IF(AND(D31&gt;AT31,D31&lt;AW31),D31,AW31)</f>
        <v>0</v>
      </c>
      <c r="AW31" s="41">
        <f t="shared" si="16"/>
        <v>0</v>
      </c>
    </row>
    <row r="32" spans="1:49" s="12" customFormat="1" x14ac:dyDescent="0.25">
      <c r="A32" s="9"/>
      <c r="B32" s="9"/>
      <c r="C32" s="22"/>
      <c r="D32" s="23"/>
      <c r="E32" s="22"/>
      <c r="F32" s="22"/>
      <c r="G32" s="22"/>
      <c r="H32" s="38"/>
      <c r="I32" s="38"/>
      <c r="J32" s="35">
        <f t="shared" si="11"/>
        <v>0</v>
      </c>
      <c r="K32" s="35"/>
      <c r="L32" s="35"/>
      <c r="M32" s="40">
        <f t="shared" si="12"/>
        <v>0</v>
      </c>
      <c r="N32" s="35"/>
      <c r="O32" s="35"/>
      <c r="P32" s="35"/>
      <c r="Q32" s="35"/>
      <c r="R32" s="35"/>
      <c r="S32" s="35">
        <f t="shared" si="12"/>
        <v>0</v>
      </c>
      <c r="T32" s="35"/>
      <c r="U32" s="35"/>
      <c r="V32" s="40">
        <f t="shared" si="13"/>
        <v>0</v>
      </c>
      <c r="W32" s="35"/>
      <c r="X32" s="35"/>
      <c r="Y32" s="35"/>
      <c r="Z32" s="35"/>
      <c r="AA32" s="35"/>
      <c r="AB32" s="35">
        <f t="shared" si="13"/>
        <v>0</v>
      </c>
      <c r="AC32" s="35"/>
      <c r="AD32" s="35"/>
      <c r="AE32" s="40">
        <f t="shared" si="14"/>
        <v>0</v>
      </c>
      <c r="AF32" s="35"/>
      <c r="AG32" s="35"/>
      <c r="AH32" s="35"/>
      <c r="AI32" s="35"/>
      <c r="AJ32" s="35"/>
      <c r="AK32" s="35">
        <f t="shared" si="14"/>
        <v>0</v>
      </c>
      <c r="AL32" s="35"/>
      <c r="AM32" s="35"/>
      <c r="AN32" s="40">
        <f t="shared" si="15"/>
        <v>0</v>
      </c>
      <c r="AO32" s="35"/>
      <c r="AP32" s="35"/>
      <c r="AQ32" s="35"/>
      <c r="AR32" s="35"/>
      <c r="AS32" s="35"/>
      <c r="AT32" s="35">
        <f t="shared" si="15"/>
        <v>0</v>
      </c>
      <c r="AU32" s="35"/>
      <c r="AV32" s="35"/>
      <c r="AW32" s="40">
        <f t="shared" si="16"/>
        <v>0</v>
      </c>
    </row>
    <row r="33" spans="1:49" x14ac:dyDescent="0.25">
      <c r="A33" s="13"/>
      <c r="B33" s="13"/>
      <c r="C33" s="24">
        <f>IF('[1]Feuille calcul'!H24=0,"",'[1]Feuille calcul'!H24)</f>
        <v>41375.75</v>
      </c>
      <c r="D33" s="24">
        <f>IF('[1]Feuille calcul'!I24=0,"",'[1]Feuille calcul'!I24)</f>
        <v>41376.675925925927</v>
      </c>
      <c r="E33" s="24"/>
      <c r="F33" s="24"/>
      <c r="G33" s="24"/>
      <c r="H33" s="30"/>
      <c r="I33" s="30"/>
      <c r="J33" s="37">
        <f t="shared" si="11"/>
        <v>0</v>
      </c>
      <c r="K33" s="37">
        <f>IF(AND(C33&gt;J33,C33&lt;M33),C33,J33)</f>
        <v>0</v>
      </c>
      <c r="L33" s="37">
        <f>IF(AND(D33&gt;J33,D33&lt;M33),D33,M33)</f>
        <v>0</v>
      </c>
      <c r="M33" s="41">
        <f t="shared" si="12"/>
        <v>0</v>
      </c>
      <c r="N33" s="37"/>
      <c r="O33" s="37"/>
      <c r="P33" s="37"/>
      <c r="Q33" s="37"/>
      <c r="R33" s="37"/>
      <c r="S33" s="37">
        <f t="shared" si="12"/>
        <v>0</v>
      </c>
      <c r="T33" s="37">
        <f>IF(AND(C33&gt;S33,C33&lt;V33),C33,S33)</f>
        <v>0</v>
      </c>
      <c r="U33" s="37">
        <f>IF(AND(D33&gt;S33,D33&lt;V33),D33,V33)</f>
        <v>0</v>
      </c>
      <c r="V33" s="41">
        <f t="shared" si="13"/>
        <v>0</v>
      </c>
      <c r="W33" s="37"/>
      <c r="X33" s="37"/>
      <c r="Y33" s="37"/>
      <c r="Z33" s="37"/>
      <c r="AA33" s="37"/>
      <c r="AB33" s="37">
        <f t="shared" si="13"/>
        <v>0</v>
      </c>
      <c r="AC33" s="37">
        <f>IF(AND(C33&gt;AB33,C33&lt;AE33),C33,AB33)</f>
        <v>0</v>
      </c>
      <c r="AD33" s="37">
        <f>IF(AND(D33&gt;AB33,D33&lt;AE33),D33,AE33)</f>
        <v>0</v>
      </c>
      <c r="AE33" s="41">
        <f t="shared" si="14"/>
        <v>0</v>
      </c>
      <c r="AF33" s="37"/>
      <c r="AG33" s="37"/>
      <c r="AH33" s="37"/>
      <c r="AI33" s="37"/>
      <c r="AJ33" s="37"/>
      <c r="AK33" s="37">
        <f t="shared" si="14"/>
        <v>0</v>
      </c>
      <c r="AL33" s="37">
        <f>IF(AND(C33&gt;AK33,C33&lt;AN33),C33,AK33)</f>
        <v>0</v>
      </c>
      <c r="AM33" s="37">
        <f>IF(AND(D33&gt;AK33,D33&lt;AN33),D33,AN33)</f>
        <v>0</v>
      </c>
      <c r="AN33" s="41">
        <f t="shared" si="15"/>
        <v>0</v>
      </c>
      <c r="AO33" s="37"/>
      <c r="AP33" s="37"/>
      <c r="AQ33" s="37"/>
      <c r="AR33" s="37"/>
      <c r="AS33" s="37"/>
      <c r="AT33" s="37">
        <f t="shared" si="15"/>
        <v>0</v>
      </c>
      <c r="AU33" s="37">
        <f>IF(AND(C33&gt;AT33,C33&lt;AW33),C33,AT33)</f>
        <v>0</v>
      </c>
      <c r="AV33" s="37">
        <f>IF(AND(D33&gt;AT33,D33&lt;AW33),D33,AW33)</f>
        <v>0</v>
      </c>
      <c r="AW33" s="41">
        <f t="shared" si="16"/>
        <v>0</v>
      </c>
    </row>
    <row r="34" spans="1:49" ht="15.75" thickBot="1" x14ac:dyDescent="0.3">
      <c r="A34" s="16"/>
      <c r="B34" s="16"/>
      <c r="C34" s="17">
        <f>IF('[1]Feuille calcul'!H25=0,"",'[1]Feuille calcul'!H25)</f>
        <v>41365.166666666664</v>
      </c>
      <c r="D34" s="18">
        <f>IF('[1]Feuille calcul'!I25=0,"",'[1]Feuille calcul'!I25)</f>
        <v>41366.902777777774</v>
      </c>
      <c r="E34" s="17"/>
      <c r="F34" s="17"/>
      <c r="G34" s="17"/>
      <c r="H34" s="42"/>
      <c r="I34" s="42"/>
      <c r="J34" s="43">
        <f t="shared" si="11"/>
        <v>0</v>
      </c>
      <c r="K34" s="43">
        <f>IF(AND(C34&gt;J34,C34&lt;M34),C34,J34)</f>
        <v>0</v>
      </c>
      <c r="L34" s="43">
        <f>IF(AND(D34&gt;J34,D34&lt;M34),D34,M34)</f>
        <v>0</v>
      </c>
      <c r="M34" s="44">
        <f t="shared" si="12"/>
        <v>0</v>
      </c>
      <c r="N34" s="43"/>
      <c r="O34" s="43"/>
      <c r="P34" s="43"/>
      <c r="Q34" s="43"/>
      <c r="R34" s="43"/>
      <c r="S34" s="43">
        <f t="shared" si="12"/>
        <v>0</v>
      </c>
      <c r="T34" s="43">
        <f>IF(AND(C34&gt;S34,C34&lt;V34),C34,S34)</f>
        <v>0</v>
      </c>
      <c r="U34" s="43">
        <f>IF(AND(D34&gt;S34,D34&lt;V34),D34,V34)</f>
        <v>0</v>
      </c>
      <c r="V34" s="44">
        <f t="shared" si="13"/>
        <v>0</v>
      </c>
      <c r="W34" s="43"/>
      <c r="X34" s="43"/>
      <c r="Y34" s="43"/>
      <c r="Z34" s="43"/>
      <c r="AA34" s="43"/>
      <c r="AB34" s="43">
        <f t="shared" si="13"/>
        <v>0</v>
      </c>
      <c r="AC34" s="43">
        <f>IF(AND(C34&gt;AB34,C34&lt;AE34),C34,AB34)</f>
        <v>0</v>
      </c>
      <c r="AD34" s="43">
        <f>IF(AND(D34&gt;AB34,D34&lt;AE34),D34,AE34)</f>
        <v>0</v>
      </c>
      <c r="AE34" s="44">
        <f t="shared" si="14"/>
        <v>0</v>
      </c>
      <c r="AF34" s="43"/>
      <c r="AG34" s="43"/>
      <c r="AH34" s="43"/>
      <c r="AI34" s="43"/>
      <c r="AJ34" s="43"/>
      <c r="AK34" s="43">
        <f t="shared" si="14"/>
        <v>0</v>
      </c>
      <c r="AL34" s="43">
        <f>IF(AND(C34&gt;AK34,C34&lt;AN34),C34,AK34)</f>
        <v>0</v>
      </c>
      <c r="AM34" s="43">
        <f>IF(AND(D34&gt;AK34,D34&lt;AN34),D34,AN34)</f>
        <v>0</v>
      </c>
      <c r="AN34" s="44">
        <f t="shared" si="15"/>
        <v>0</v>
      </c>
      <c r="AO34" s="43"/>
      <c r="AP34" s="43"/>
      <c r="AQ34" s="43"/>
      <c r="AR34" s="43"/>
      <c r="AS34" s="43"/>
      <c r="AT34" s="43">
        <f t="shared" si="15"/>
        <v>0</v>
      </c>
      <c r="AU34" s="43">
        <f>IF(AND(C34&gt;AT34,C34&lt;AW34),C34,AT34)</f>
        <v>0</v>
      </c>
      <c r="AV34" s="43">
        <f>IF(AND(D34&gt;AT34,D34&lt;AW34),D34,AW34)</f>
        <v>0</v>
      </c>
      <c r="AW34" s="44">
        <f t="shared" si="16"/>
        <v>0</v>
      </c>
    </row>
  </sheetData>
  <mergeCells count="10">
    <mergeCell ref="E3:L3"/>
    <mergeCell ref="E2:M2"/>
    <mergeCell ref="AO3:AW3"/>
    <mergeCell ref="AO2:AW2"/>
    <mergeCell ref="N3:V3"/>
    <mergeCell ref="N2:V2"/>
    <mergeCell ref="W3:AE3"/>
    <mergeCell ref="W2:AE2"/>
    <mergeCell ref="AF3:AN3"/>
    <mergeCell ref="AF2:AN2"/>
  </mergeCells>
  <conditionalFormatting sqref="E6:AW6">
    <cfRule type="cellIs" dxfId="175" priority="300" operator="between">
      <formula>$C$6</formula>
      <formula>$D$6</formula>
    </cfRule>
  </conditionalFormatting>
  <conditionalFormatting sqref="J7:AW7">
    <cfRule type="cellIs" dxfId="174" priority="299" operator="between">
      <formula>$C$7</formula>
      <formula>$D$7</formula>
    </cfRule>
  </conditionalFormatting>
  <conditionalFormatting sqref="J10:AW10">
    <cfRule type="cellIs" dxfId="173" priority="297" operator="between">
      <formula>$C$10</formula>
      <formula>$D$10</formula>
    </cfRule>
  </conditionalFormatting>
  <conditionalFormatting sqref="J13:AW13">
    <cfRule type="cellIs" dxfId="172" priority="295" operator="between">
      <formula>$C$13</formula>
      <formula>$D$13</formula>
    </cfRule>
  </conditionalFormatting>
  <conditionalFormatting sqref="AV7">
    <cfRule type="cellIs" dxfId="171" priority="293" operator="equal">
      <formula>$D$7</formula>
    </cfRule>
  </conditionalFormatting>
  <conditionalFormatting sqref="AV6">
    <cfRule type="cellIs" dxfId="170" priority="292" operator="equal">
      <formula>$D$6</formula>
    </cfRule>
  </conditionalFormatting>
  <conditionalFormatting sqref="AV10">
    <cfRule type="cellIs" dxfId="169" priority="288" operator="equal">
      <formula>$D$10</formula>
    </cfRule>
  </conditionalFormatting>
  <conditionalFormatting sqref="K13">
    <cfRule type="cellIs" dxfId="168" priority="281" operator="equal">
      <formula>$C$13</formula>
    </cfRule>
  </conditionalFormatting>
  <conditionalFormatting sqref="T13">
    <cfRule type="cellIs" dxfId="167" priority="280" operator="equal">
      <formula>$C$13</formula>
    </cfRule>
  </conditionalFormatting>
  <conditionalFormatting sqref="AC13">
    <cfRule type="cellIs" dxfId="166" priority="279" operator="equal">
      <formula>$C$13</formula>
    </cfRule>
  </conditionalFormatting>
  <conditionalFormatting sqref="AL13">
    <cfRule type="cellIs" dxfId="165" priority="278" operator="equal">
      <formula>$C$13</formula>
    </cfRule>
  </conditionalFormatting>
  <conditionalFormatting sqref="AV13">
    <cfRule type="cellIs" dxfId="164" priority="277" operator="equal">
      <formula>$D$13</formula>
    </cfRule>
  </conditionalFormatting>
  <conditionalFormatting sqref="L6:R6">
    <cfRule type="cellIs" dxfId="163" priority="274" operator="equal">
      <formula>$D$6</formula>
    </cfRule>
  </conditionalFormatting>
  <conditionalFormatting sqref="E6:M6">
    <cfRule type="cellIs" dxfId="162" priority="273" operator="equal">
      <formula>$C$6</formula>
    </cfRule>
  </conditionalFormatting>
  <conditionalFormatting sqref="U6">
    <cfRule type="cellIs" dxfId="161" priority="272" operator="equal">
      <formula>$D$6</formula>
    </cfRule>
  </conditionalFormatting>
  <conditionalFormatting sqref="T6">
    <cfRule type="cellIs" dxfId="160" priority="271" operator="equal">
      <formula>$C$6</formula>
    </cfRule>
  </conditionalFormatting>
  <conditionalFormatting sqref="AD6">
    <cfRule type="cellIs" dxfId="159" priority="270" operator="equal">
      <formula>$D$6</formula>
    </cfRule>
  </conditionalFormatting>
  <conditionalFormatting sqref="AC6">
    <cfRule type="cellIs" dxfId="158" priority="269" operator="equal">
      <formula>$C$6</formula>
    </cfRule>
  </conditionalFormatting>
  <conditionalFormatting sqref="AM6">
    <cfRule type="cellIs" dxfId="157" priority="268" operator="equal">
      <formula>$D$6</formula>
    </cfRule>
  </conditionalFormatting>
  <conditionalFormatting sqref="AL6">
    <cfRule type="cellIs" dxfId="156" priority="267" operator="equal">
      <formula>$C$6</formula>
    </cfRule>
  </conditionalFormatting>
  <conditionalFormatting sqref="AU6">
    <cfRule type="cellIs" dxfId="155" priority="266" operator="equal">
      <formula>$C$6</formula>
    </cfRule>
  </conditionalFormatting>
  <conditionalFormatting sqref="K7">
    <cfRule type="cellIs" dxfId="154" priority="261" operator="equal">
      <formula>$C$7</formula>
    </cfRule>
  </conditionalFormatting>
  <conditionalFormatting sqref="L7">
    <cfRule type="cellIs" dxfId="153" priority="260" operator="equal">
      <formula>$D$7</formula>
    </cfRule>
  </conditionalFormatting>
  <conditionalFormatting sqref="T7">
    <cfRule type="cellIs" dxfId="152" priority="259" operator="equal">
      <formula>$C$7</formula>
    </cfRule>
  </conditionalFormatting>
  <conditionalFormatting sqref="U7">
    <cfRule type="cellIs" dxfId="151" priority="258" operator="equal">
      <formula>$D$7</formula>
    </cfRule>
  </conditionalFormatting>
  <conditionalFormatting sqref="AC7">
    <cfRule type="cellIs" dxfId="150" priority="257" operator="equal">
      <formula>$C$7</formula>
    </cfRule>
  </conditionalFormatting>
  <conditionalFormatting sqref="AD7">
    <cfRule type="cellIs" dxfId="149" priority="256" operator="equal">
      <formula>$D$7</formula>
    </cfRule>
  </conditionalFormatting>
  <conditionalFormatting sqref="AL7">
    <cfRule type="cellIs" dxfId="148" priority="255" operator="equal">
      <formula>$C$7</formula>
    </cfRule>
  </conditionalFormatting>
  <conditionalFormatting sqref="AM7">
    <cfRule type="cellIs" dxfId="147" priority="254" operator="equal">
      <formula>$D$7</formula>
    </cfRule>
  </conditionalFormatting>
  <conditionalFormatting sqref="AU7">
    <cfRule type="cellIs" dxfId="146" priority="253" operator="equal">
      <formula>$C$7</formula>
    </cfRule>
  </conditionalFormatting>
  <conditionalFormatting sqref="K10">
    <cfRule type="cellIs" dxfId="145" priority="247" operator="equal">
      <formula>$C$10</formula>
    </cfRule>
  </conditionalFormatting>
  <conditionalFormatting sqref="L10">
    <cfRule type="cellIs" dxfId="144" priority="246" operator="equal">
      <formula>$D$10</formula>
    </cfRule>
  </conditionalFormatting>
  <conditionalFormatting sqref="T10">
    <cfRule type="cellIs" dxfId="143" priority="245" operator="equal">
      <formula>$C$10</formula>
    </cfRule>
  </conditionalFormatting>
  <conditionalFormatting sqref="U10">
    <cfRule type="cellIs" dxfId="142" priority="243" operator="equal">
      <formula>$D$10</formula>
    </cfRule>
  </conditionalFormatting>
  <conditionalFormatting sqref="AC10">
    <cfRule type="cellIs" dxfId="141" priority="242" operator="equal">
      <formula>$C$10</formula>
    </cfRule>
  </conditionalFormatting>
  <conditionalFormatting sqref="AD10">
    <cfRule type="cellIs" dxfId="140" priority="240" operator="equal">
      <formula>$D$10</formula>
    </cfRule>
  </conditionalFormatting>
  <conditionalFormatting sqref="AL10">
    <cfRule type="cellIs" dxfId="139" priority="239" operator="equal">
      <formula>$C$10</formula>
    </cfRule>
  </conditionalFormatting>
  <conditionalFormatting sqref="AM10">
    <cfRule type="cellIs" dxfId="138" priority="237" operator="equal">
      <formula>$D$10</formula>
    </cfRule>
  </conditionalFormatting>
  <conditionalFormatting sqref="AU10">
    <cfRule type="cellIs" dxfId="137" priority="236" operator="equal">
      <formula>$C$10</formula>
    </cfRule>
  </conditionalFormatting>
  <conditionalFormatting sqref="L13">
    <cfRule type="cellIs" dxfId="136" priority="224" operator="equal">
      <formula>$D$13</formula>
    </cfRule>
  </conditionalFormatting>
  <conditionalFormatting sqref="U13">
    <cfRule type="cellIs" dxfId="135" priority="222" operator="equal">
      <formula>$D$13</formula>
    </cfRule>
  </conditionalFormatting>
  <conditionalFormatting sqref="AD13">
    <cfRule type="cellIs" dxfId="134" priority="220" operator="equal">
      <formula>$D$13</formula>
    </cfRule>
  </conditionalFormatting>
  <conditionalFormatting sqref="AM13">
    <cfRule type="cellIs" dxfId="133" priority="218" operator="equal">
      <formula>$D$13</formula>
    </cfRule>
  </conditionalFormatting>
  <conditionalFormatting sqref="AU13">
    <cfRule type="cellIs" dxfId="132" priority="217" operator="equal">
      <formula>$C$13</formula>
    </cfRule>
  </conditionalFormatting>
  <conditionalFormatting sqref="J16:AW16">
    <cfRule type="cellIs" dxfId="131" priority="209" operator="between">
      <formula>$C$16</formula>
      <formula>$D$16</formula>
    </cfRule>
  </conditionalFormatting>
  <conditionalFormatting sqref="K16">
    <cfRule type="cellIs" dxfId="130" priority="201" operator="equal">
      <formula>$C$16</formula>
    </cfRule>
  </conditionalFormatting>
  <conditionalFormatting sqref="T16">
    <cfRule type="cellIs" dxfId="129" priority="200" operator="equal">
      <formula>$C$16</formula>
    </cfRule>
  </conditionalFormatting>
  <conditionalFormatting sqref="AC16">
    <cfRule type="cellIs" dxfId="128" priority="199" operator="equal">
      <formula>$C$16</formula>
    </cfRule>
  </conditionalFormatting>
  <conditionalFormatting sqref="AL16">
    <cfRule type="cellIs" dxfId="127" priority="198" operator="equal">
      <formula>$C$16</formula>
    </cfRule>
  </conditionalFormatting>
  <conditionalFormatting sqref="AV16">
    <cfRule type="cellIs" dxfId="126" priority="197" operator="equal">
      <formula>$D$16</formula>
    </cfRule>
  </conditionalFormatting>
  <conditionalFormatting sqref="L16">
    <cfRule type="cellIs" dxfId="125" priority="194" operator="equal">
      <formula>$D$16</formula>
    </cfRule>
  </conditionalFormatting>
  <conditionalFormatting sqref="U16">
    <cfRule type="cellIs" dxfId="124" priority="192" operator="equal">
      <formula>$D$16</formula>
    </cfRule>
  </conditionalFormatting>
  <conditionalFormatting sqref="AD16">
    <cfRule type="cellIs" dxfId="123" priority="190" operator="equal">
      <formula>$D$16</formula>
    </cfRule>
  </conditionalFormatting>
  <conditionalFormatting sqref="AM16">
    <cfRule type="cellIs" dxfId="122" priority="188" operator="equal">
      <formula>$D$16</formula>
    </cfRule>
  </conditionalFormatting>
  <conditionalFormatting sqref="AU16">
    <cfRule type="cellIs" dxfId="121" priority="187" operator="equal">
      <formula>$C$16</formula>
    </cfRule>
  </conditionalFormatting>
  <conditionalFormatting sqref="J19:AW19">
    <cfRule type="cellIs" dxfId="120" priority="179" operator="between">
      <formula>$C$19</formula>
      <formula>$D$19</formula>
    </cfRule>
  </conditionalFormatting>
  <conditionalFormatting sqref="K19">
    <cfRule type="cellIs" dxfId="119" priority="171" operator="equal">
      <formula>$C$19</formula>
    </cfRule>
  </conditionalFormatting>
  <conditionalFormatting sqref="T19">
    <cfRule type="cellIs" dxfId="118" priority="170" operator="equal">
      <formula>$C$19</formula>
    </cfRule>
  </conditionalFormatting>
  <conditionalFormatting sqref="AC19">
    <cfRule type="cellIs" dxfId="117" priority="169" operator="equal">
      <formula>$C$19</formula>
    </cfRule>
  </conditionalFormatting>
  <conditionalFormatting sqref="AL19">
    <cfRule type="cellIs" dxfId="116" priority="168" operator="equal">
      <formula>$C$19</formula>
    </cfRule>
  </conditionalFormatting>
  <conditionalFormatting sqref="AV19">
    <cfRule type="cellIs" dxfId="115" priority="167" operator="equal">
      <formula>$D$19</formula>
    </cfRule>
  </conditionalFormatting>
  <conditionalFormatting sqref="L19">
    <cfRule type="cellIs" dxfId="114" priority="164" operator="equal">
      <formula>$D$19</formula>
    </cfRule>
  </conditionalFormatting>
  <conditionalFormatting sqref="U19">
    <cfRule type="cellIs" dxfId="113" priority="162" operator="equal">
      <formula>$D$19</formula>
    </cfRule>
  </conditionalFormatting>
  <conditionalFormatting sqref="AD19">
    <cfRule type="cellIs" dxfId="112" priority="160" operator="equal">
      <formula>$D$19</formula>
    </cfRule>
  </conditionalFormatting>
  <conditionalFormatting sqref="AM19">
    <cfRule type="cellIs" dxfId="111" priority="158" operator="equal">
      <formula>$D$19</formula>
    </cfRule>
  </conditionalFormatting>
  <conditionalFormatting sqref="AU19">
    <cfRule type="cellIs" dxfId="110" priority="157" operator="equal">
      <formula>$C$19</formula>
    </cfRule>
  </conditionalFormatting>
  <conditionalFormatting sqref="J21:AW21">
    <cfRule type="cellIs" dxfId="109" priority="150" operator="between">
      <formula>$C$21</formula>
      <formula>$D$21</formula>
    </cfRule>
  </conditionalFormatting>
  <conditionalFormatting sqref="J22:AW22">
    <cfRule type="cellIs" dxfId="108" priority="149" operator="between">
      <formula>$C$22</formula>
      <formula>$D$22</formula>
    </cfRule>
  </conditionalFormatting>
  <conditionalFormatting sqref="T21">
    <cfRule type="cellIs" dxfId="107" priority="148" operator="equal">
      <formula>$C$21</formula>
    </cfRule>
  </conditionalFormatting>
  <conditionalFormatting sqref="K21">
    <cfRule type="cellIs" dxfId="106" priority="147" operator="equal">
      <formula>$C$21</formula>
    </cfRule>
  </conditionalFormatting>
  <conditionalFormatting sqref="AC21">
    <cfRule type="cellIs" dxfId="105" priority="146" operator="equal">
      <formula>$C$21</formula>
    </cfRule>
  </conditionalFormatting>
  <conditionalFormatting sqref="AL21">
    <cfRule type="cellIs" dxfId="104" priority="145" operator="equal">
      <formula>$C$21</formula>
    </cfRule>
  </conditionalFormatting>
  <conditionalFormatting sqref="AV21">
    <cfRule type="cellIs" dxfId="103" priority="144" operator="equal">
      <formula>$D$21</formula>
    </cfRule>
  </conditionalFormatting>
  <conditionalFormatting sqref="K22">
    <cfRule type="cellIs" dxfId="102" priority="141" operator="equal">
      <formula>$C$22</formula>
    </cfRule>
  </conditionalFormatting>
  <conditionalFormatting sqref="T22">
    <cfRule type="cellIs" dxfId="101" priority="140" operator="equal">
      <formula>$C$22</formula>
    </cfRule>
  </conditionalFormatting>
  <conditionalFormatting sqref="AC22">
    <cfRule type="cellIs" dxfId="100" priority="139" operator="equal">
      <formula>$C$22</formula>
    </cfRule>
  </conditionalFormatting>
  <conditionalFormatting sqref="AL22">
    <cfRule type="cellIs" dxfId="99" priority="138" operator="equal">
      <formula>$C$22</formula>
    </cfRule>
  </conditionalFormatting>
  <conditionalFormatting sqref="AV22">
    <cfRule type="cellIs" dxfId="98" priority="137" operator="equal">
      <formula>$D$22</formula>
    </cfRule>
  </conditionalFormatting>
  <conditionalFormatting sqref="L22">
    <cfRule type="cellIs" dxfId="97" priority="134" operator="equal">
      <formula>$D$22</formula>
    </cfRule>
  </conditionalFormatting>
  <conditionalFormatting sqref="U21">
    <cfRule type="cellIs" dxfId="96" priority="133" operator="equal">
      <formula>$D$21</formula>
    </cfRule>
  </conditionalFormatting>
  <conditionalFormatting sqref="U22">
    <cfRule type="cellIs" dxfId="95" priority="132" operator="equal">
      <formula>$D$22</formula>
    </cfRule>
  </conditionalFormatting>
  <conditionalFormatting sqref="AD21">
    <cfRule type="cellIs" dxfId="94" priority="131" operator="equal">
      <formula>$D$21</formula>
    </cfRule>
  </conditionalFormatting>
  <conditionalFormatting sqref="AD22">
    <cfRule type="cellIs" dxfId="93" priority="130" operator="equal">
      <formula>$D$22</formula>
    </cfRule>
  </conditionalFormatting>
  <conditionalFormatting sqref="AM21">
    <cfRule type="cellIs" dxfId="92" priority="129" operator="equal">
      <formula>$D$21</formula>
    </cfRule>
  </conditionalFormatting>
  <conditionalFormatting sqref="AM22">
    <cfRule type="cellIs" dxfId="91" priority="128" operator="equal">
      <formula>$D$22</formula>
    </cfRule>
  </conditionalFormatting>
  <conditionalFormatting sqref="AU22">
    <cfRule type="cellIs" dxfId="90" priority="127" operator="equal">
      <formula>$C$22</formula>
    </cfRule>
  </conditionalFormatting>
  <conditionalFormatting sqref="AU21">
    <cfRule type="cellIs" dxfId="89" priority="126" operator="equal">
      <formula>$C$21</formula>
    </cfRule>
  </conditionalFormatting>
  <conditionalFormatting sqref="L21">
    <cfRule type="cellIs" dxfId="88" priority="121" operator="equal">
      <formula>$D$21</formula>
    </cfRule>
  </conditionalFormatting>
  <conditionalFormatting sqref="J24:AW24">
    <cfRule type="cellIs" dxfId="87" priority="120" operator="between">
      <formula>$C$24</formula>
      <formula>$D$24</formula>
    </cfRule>
  </conditionalFormatting>
  <conditionalFormatting sqref="J25:AW25">
    <cfRule type="cellIs" dxfId="86" priority="119" operator="between">
      <formula>$C$25</formula>
      <formula>$D$25</formula>
    </cfRule>
  </conditionalFormatting>
  <conditionalFormatting sqref="T24">
    <cfRule type="cellIs" dxfId="85" priority="118" operator="equal">
      <formula>$C$24</formula>
    </cfRule>
  </conditionalFormatting>
  <conditionalFormatting sqref="K24">
    <cfRule type="cellIs" dxfId="84" priority="117" operator="equal">
      <formula>$C$24</formula>
    </cfRule>
  </conditionalFormatting>
  <conditionalFormatting sqref="AC24">
    <cfRule type="cellIs" dxfId="83" priority="116" operator="equal">
      <formula>$C$24</formula>
    </cfRule>
  </conditionalFormatting>
  <conditionalFormatting sqref="AL24">
    <cfRule type="cellIs" dxfId="82" priority="115" operator="equal">
      <formula>$C$24</formula>
    </cfRule>
  </conditionalFormatting>
  <conditionalFormatting sqref="AV24">
    <cfRule type="cellIs" dxfId="81" priority="114" operator="equal">
      <formula>$D$24</formula>
    </cfRule>
  </conditionalFormatting>
  <conditionalFormatting sqref="K25">
    <cfRule type="cellIs" dxfId="80" priority="111" operator="equal">
      <formula>$C$25</formula>
    </cfRule>
  </conditionalFormatting>
  <conditionalFormatting sqref="T25">
    <cfRule type="cellIs" dxfId="79" priority="110" operator="equal">
      <formula>$C$25</formula>
    </cfRule>
  </conditionalFormatting>
  <conditionalFormatting sqref="AC25">
    <cfRule type="cellIs" dxfId="78" priority="109" operator="equal">
      <formula>$C$25</formula>
    </cfRule>
  </conditionalFormatting>
  <conditionalFormatting sqref="AL25">
    <cfRule type="cellIs" dxfId="77" priority="108" operator="equal">
      <formula>$C$25</formula>
    </cfRule>
  </conditionalFormatting>
  <conditionalFormatting sqref="AV25">
    <cfRule type="cellIs" dxfId="76" priority="107" operator="equal">
      <formula>$D$25</formula>
    </cfRule>
  </conditionalFormatting>
  <conditionalFormatting sqref="L25">
    <cfRule type="cellIs" dxfId="75" priority="104" operator="equal">
      <formula>$D$25</formula>
    </cfRule>
  </conditionalFormatting>
  <conditionalFormatting sqref="U24">
    <cfRule type="cellIs" dxfId="74" priority="103" operator="equal">
      <formula>$D$24</formula>
    </cfRule>
  </conditionalFormatting>
  <conditionalFormatting sqref="U25">
    <cfRule type="cellIs" dxfId="73" priority="102" operator="equal">
      <formula>$D$25</formula>
    </cfRule>
  </conditionalFormatting>
  <conditionalFormatting sqref="AD24">
    <cfRule type="cellIs" dxfId="72" priority="101" operator="equal">
      <formula>$D$24</formula>
    </cfRule>
  </conditionalFormatting>
  <conditionalFormatting sqref="AD25">
    <cfRule type="cellIs" dxfId="71" priority="100" operator="equal">
      <formula>$D$25</formula>
    </cfRule>
  </conditionalFormatting>
  <conditionalFormatting sqref="AM24">
    <cfRule type="cellIs" dxfId="70" priority="99" operator="equal">
      <formula>$D$24</formula>
    </cfRule>
  </conditionalFormatting>
  <conditionalFormatting sqref="AM25">
    <cfRule type="cellIs" dxfId="69" priority="98" operator="equal">
      <formula>$D$25</formula>
    </cfRule>
  </conditionalFormatting>
  <conditionalFormatting sqref="AU25">
    <cfRule type="cellIs" dxfId="68" priority="97" operator="equal">
      <formula>$C$25</formula>
    </cfRule>
  </conditionalFormatting>
  <conditionalFormatting sqref="AU24">
    <cfRule type="cellIs" dxfId="67" priority="96" operator="equal">
      <formula>$C$24</formula>
    </cfRule>
  </conditionalFormatting>
  <conditionalFormatting sqref="L24">
    <cfRule type="cellIs" dxfId="66" priority="91" operator="equal">
      <formula>$D$24</formula>
    </cfRule>
  </conditionalFormatting>
  <conditionalFormatting sqref="J27:AW27">
    <cfRule type="cellIs" dxfId="65" priority="90" operator="between">
      <formula>$C$27</formula>
      <formula>$D$27</formula>
    </cfRule>
  </conditionalFormatting>
  <conditionalFormatting sqref="J28:AW28">
    <cfRule type="cellIs" dxfId="64" priority="89" operator="between">
      <formula>$C$28</formula>
      <formula>$D$28</formula>
    </cfRule>
  </conditionalFormatting>
  <conditionalFormatting sqref="T27">
    <cfRule type="cellIs" dxfId="63" priority="88" operator="equal">
      <formula>$C$27</formula>
    </cfRule>
  </conditionalFormatting>
  <conditionalFormatting sqref="K27">
    <cfRule type="cellIs" dxfId="62" priority="87" operator="equal">
      <formula>$C$27</formula>
    </cfRule>
  </conditionalFormatting>
  <conditionalFormatting sqref="AC27">
    <cfRule type="cellIs" dxfId="61" priority="86" operator="equal">
      <formula>$C$27</formula>
    </cfRule>
  </conditionalFormatting>
  <conditionalFormatting sqref="AL27">
    <cfRule type="cellIs" dxfId="60" priority="85" operator="equal">
      <formula>$C$27</formula>
    </cfRule>
  </conditionalFormatting>
  <conditionalFormatting sqref="AV27">
    <cfRule type="cellIs" dxfId="59" priority="84" operator="equal">
      <formula>$D$27</formula>
    </cfRule>
  </conditionalFormatting>
  <conditionalFormatting sqref="K28">
    <cfRule type="cellIs" dxfId="58" priority="81" operator="equal">
      <formula>$C$28</formula>
    </cfRule>
  </conditionalFormatting>
  <conditionalFormatting sqref="T28">
    <cfRule type="cellIs" dxfId="57" priority="80" operator="equal">
      <formula>$C$28</formula>
    </cfRule>
  </conditionalFormatting>
  <conditionalFormatting sqref="AC28">
    <cfRule type="cellIs" dxfId="56" priority="79" operator="equal">
      <formula>$C$28</formula>
    </cfRule>
  </conditionalFormatting>
  <conditionalFormatting sqref="AL28">
    <cfRule type="cellIs" dxfId="55" priority="78" operator="equal">
      <formula>$C$28</formula>
    </cfRule>
  </conditionalFormatting>
  <conditionalFormatting sqref="AV28">
    <cfRule type="cellIs" dxfId="54" priority="77" operator="equal">
      <formula>$D$28</formula>
    </cfRule>
  </conditionalFormatting>
  <conditionalFormatting sqref="L28">
    <cfRule type="cellIs" dxfId="53" priority="74" operator="equal">
      <formula>$D$28</formula>
    </cfRule>
  </conditionalFormatting>
  <conditionalFormatting sqref="U27">
    <cfRule type="cellIs" dxfId="52" priority="73" operator="equal">
      <formula>$D$27</formula>
    </cfRule>
  </conditionalFormatting>
  <conditionalFormatting sqref="U28">
    <cfRule type="cellIs" dxfId="51" priority="72" operator="equal">
      <formula>$D$28</formula>
    </cfRule>
  </conditionalFormatting>
  <conditionalFormatting sqref="AD27">
    <cfRule type="cellIs" dxfId="50" priority="71" operator="equal">
      <formula>$D$27</formula>
    </cfRule>
  </conditionalFormatting>
  <conditionalFormatting sqref="AD28">
    <cfRule type="cellIs" dxfId="49" priority="70" operator="equal">
      <formula>$D$28</formula>
    </cfRule>
  </conditionalFormatting>
  <conditionalFormatting sqref="AM27">
    <cfRule type="cellIs" dxfId="48" priority="69" operator="equal">
      <formula>$D$27</formula>
    </cfRule>
  </conditionalFormatting>
  <conditionalFormatting sqref="AM28">
    <cfRule type="cellIs" dxfId="47" priority="68" operator="equal">
      <formula>$D$28</formula>
    </cfRule>
  </conditionalFormatting>
  <conditionalFormatting sqref="AU28">
    <cfRule type="cellIs" dxfId="46" priority="67" operator="equal">
      <formula>$C$28</formula>
    </cfRule>
  </conditionalFormatting>
  <conditionalFormatting sqref="AU27">
    <cfRule type="cellIs" dxfId="45" priority="66" operator="equal">
      <formula>$C$27</formula>
    </cfRule>
  </conditionalFormatting>
  <conditionalFormatting sqref="L27">
    <cfRule type="cellIs" dxfId="44" priority="61" operator="equal">
      <formula>$D$27</formula>
    </cfRule>
  </conditionalFormatting>
  <conditionalFormatting sqref="J30:AW30">
    <cfRule type="cellIs" dxfId="43" priority="60" operator="between">
      <formula>$C$30</formula>
      <formula>$D$30</formula>
    </cfRule>
  </conditionalFormatting>
  <conditionalFormatting sqref="J31:AW31">
    <cfRule type="cellIs" dxfId="42" priority="59" operator="between">
      <formula>$C$31</formula>
      <formula>$D$31</formula>
    </cfRule>
  </conditionalFormatting>
  <conditionalFormatting sqref="T30">
    <cfRule type="cellIs" dxfId="41" priority="58" operator="equal">
      <formula>$C$30</formula>
    </cfRule>
  </conditionalFormatting>
  <conditionalFormatting sqref="K30">
    <cfRule type="cellIs" dxfId="40" priority="57" operator="equal">
      <formula>$C$30</formula>
    </cfRule>
  </conditionalFormatting>
  <conditionalFormatting sqref="AC30">
    <cfRule type="cellIs" dxfId="39" priority="56" operator="equal">
      <formula>$C$30</formula>
    </cfRule>
  </conditionalFormatting>
  <conditionalFormatting sqref="AL30">
    <cfRule type="cellIs" dxfId="38" priority="55" operator="equal">
      <formula>$C$30</formula>
    </cfRule>
  </conditionalFormatting>
  <conditionalFormatting sqref="AV30">
    <cfRule type="cellIs" dxfId="37" priority="54" operator="equal">
      <formula>$D$30</formula>
    </cfRule>
  </conditionalFormatting>
  <conditionalFormatting sqref="K31">
    <cfRule type="cellIs" dxfId="36" priority="51" operator="equal">
      <formula>$C$31</formula>
    </cfRule>
  </conditionalFormatting>
  <conditionalFormatting sqref="T31">
    <cfRule type="cellIs" dxfId="35" priority="50" operator="equal">
      <formula>$C$31</formula>
    </cfRule>
  </conditionalFormatting>
  <conditionalFormatting sqref="AC31">
    <cfRule type="cellIs" dxfId="34" priority="49" operator="equal">
      <formula>$C$31</formula>
    </cfRule>
  </conditionalFormatting>
  <conditionalFormatting sqref="AL31">
    <cfRule type="cellIs" dxfId="33" priority="48" operator="equal">
      <formula>$C$31</formula>
    </cfRule>
  </conditionalFormatting>
  <conditionalFormatting sqref="AV31">
    <cfRule type="cellIs" dxfId="32" priority="47" operator="equal">
      <formula>$D$31</formula>
    </cfRule>
  </conditionalFormatting>
  <conditionalFormatting sqref="L31">
    <cfRule type="cellIs" dxfId="31" priority="44" operator="equal">
      <formula>$D$31</formula>
    </cfRule>
  </conditionalFormatting>
  <conditionalFormatting sqref="U30">
    <cfRule type="cellIs" dxfId="30" priority="43" operator="equal">
      <formula>$D$30</formula>
    </cfRule>
  </conditionalFormatting>
  <conditionalFormatting sqref="U31">
    <cfRule type="cellIs" dxfId="29" priority="42" operator="equal">
      <formula>$D$31</formula>
    </cfRule>
  </conditionalFormatting>
  <conditionalFormatting sqref="AD30">
    <cfRule type="cellIs" dxfId="28" priority="41" operator="equal">
      <formula>$D$30</formula>
    </cfRule>
  </conditionalFormatting>
  <conditionalFormatting sqref="AD31">
    <cfRule type="cellIs" dxfId="27" priority="40" operator="equal">
      <formula>$D$31</formula>
    </cfRule>
  </conditionalFormatting>
  <conditionalFormatting sqref="AM30">
    <cfRule type="cellIs" dxfId="26" priority="39" operator="equal">
      <formula>$D$30</formula>
    </cfRule>
  </conditionalFormatting>
  <conditionalFormatting sqref="AM31">
    <cfRule type="cellIs" dxfId="25" priority="38" operator="equal">
      <formula>$D$31</formula>
    </cfRule>
  </conditionalFormatting>
  <conditionalFormatting sqref="AU31">
    <cfRule type="cellIs" dxfId="24" priority="37" operator="equal">
      <formula>$C$31</formula>
    </cfRule>
  </conditionalFormatting>
  <conditionalFormatting sqref="AU30">
    <cfRule type="cellIs" dxfId="23" priority="36" operator="equal">
      <formula>$C$30</formula>
    </cfRule>
  </conditionalFormatting>
  <conditionalFormatting sqref="L30">
    <cfRule type="cellIs" dxfId="22" priority="31" operator="equal">
      <formula>$D$30</formula>
    </cfRule>
  </conditionalFormatting>
  <conditionalFormatting sqref="J33:AW33">
    <cfRule type="cellIs" dxfId="21" priority="30" operator="between">
      <formula>$C$33</formula>
      <formula>$D$33</formula>
    </cfRule>
  </conditionalFormatting>
  <conditionalFormatting sqref="J34:AW34">
    <cfRule type="cellIs" dxfId="20" priority="29" operator="between">
      <formula>$C$34</formula>
      <formula>$D$34</formula>
    </cfRule>
  </conditionalFormatting>
  <conditionalFormatting sqref="T33">
    <cfRule type="cellIs" dxfId="19" priority="28" operator="equal">
      <formula>$C$33</formula>
    </cfRule>
  </conditionalFormatting>
  <conditionalFormatting sqref="K33">
    <cfRule type="cellIs" dxfId="18" priority="27" operator="equal">
      <formula>$C$33</formula>
    </cfRule>
  </conditionalFormatting>
  <conditionalFormatting sqref="AC33">
    <cfRule type="cellIs" dxfId="17" priority="26" operator="equal">
      <formula>$C$33</formula>
    </cfRule>
  </conditionalFormatting>
  <conditionalFormatting sqref="AL33">
    <cfRule type="cellIs" dxfId="16" priority="25" operator="equal">
      <formula>$C$33</formula>
    </cfRule>
  </conditionalFormatting>
  <conditionalFormatting sqref="AV33">
    <cfRule type="cellIs" dxfId="15" priority="24" operator="equal">
      <formula>$D$33</formula>
    </cfRule>
  </conditionalFormatting>
  <conditionalFormatting sqref="K34">
    <cfRule type="cellIs" dxfId="14" priority="21" operator="equal">
      <formula>$C$34</formula>
    </cfRule>
  </conditionalFormatting>
  <conditionalFormatting sqref="T34">
    <cfRule type="cellIs" dxfId="13" priority="20" operator="equal">
      <formula>$C$34</formula>
    </cfRule>
  </conditionalFormatting>
  <conditionalFormatting sqref="AC34">
    <cfRule type="cellIs" dxfId="12" priority="19" operator="equal">
      <formula>$C$34</formula>
    </cfRule>
  </conditionalFormatting>
  <conditionalFormatting sqref="AL34">
    <cfRule type="cellIs" dxfId="11" priority="18" operator="equal">
      <formula>$C$34</formula>
    </cfRule>
  </conditionalFormatting>
  <conditionalFormatting sqref="AV34">
    <cfRule type="cellIs" dxfId="10" priority="17" operator="equal">
      <formula>$D$34</formula>
    </cfRule>
  </conditionalFormatting>
  <conditionalFormatting sqref="L34">
    <cfRule type="cellIs" dxfId="9" priority="14" operator="equal">
      <formula>$D$34</formula>
    </cfRule>
  </conditionalFormatting>
  <conditionalFormatting sqref="U33">
    <cfRule type="cellIs" dxfId="8" priority="13" operator="equal">
      <formula>$D$33</formula>
    </cfRule>
  </conditionalFormatting>
  <conditionalFormatting sqref="U34">
    <cfRule type="cellIs" dxfId="7" priority="12" operator="equal">
      <formula>$D$34</formula>
    </cfRule>
  </conditionalFormatting>
  <conditionalFormatting sqref="AD33">
    <cfRule type="cellIs" dxfId="6" priority="11" operator="equal">
      <formula>$D$33</formula>
    </cfRule>
  </conditionalFormatting>
  <conditionalFormatting sqref="AD34">
    <cfRule type="cellIs" dxfId="5" priority="10" operator="equal">
      <formula>$D$34</formula>
    </cfRule>
  </conditionalFormatting>
  <conditionalFormatting sqref="AM33">
    <cfRule type="cellIs" dxfId="4" priority="9" operator="equal">
      <formula>$D$33</formula>
    </cfRule>
  </conditionalFormatting>
  <conditionalFormatting sqref="AM34">
    <cfRule type="cellIs" dxfId="3" priority="8" operator="equal">
      <formula>$D$34</formula>
    </cfRule>
  </conditionalFormatting>
  <conditionalFormatting sqref="AU34">
    <cfRule type="cellIs" dxfId="2" priority="7" operator="equal">
      <formula>$C$34</formula>
    </cfRule>
  </conditionalFormatting>
  <conditionalFormatting sqref="AU33">
    <cfRule type="cellIs" dxfId="1" priority="6" operator="equal">
      <formula>$C$33</formula>
    </cfRule>
  </conditionalFormatting>
  <conditionalFormatting sqref="L33">
    <cfRule type="cellIs" dxfId="0" priority="1" operator="equal">
      <formula>$D$33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temps de montage</vt:lpstr>
      <vt:lpstr>Extract S30</vt:lpstr>
      <vt:lpstr>Christophe</vt:lpstr>
      <vt:lpstr>Moussa</vt:lpstr>
      <vt:lpstr>Veysel</vt:lpstr>
      <vt:lpstr>Abdalah</vt:lpstr>
      <vt:lpstr>S30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Creon, Julien</dc:creator>
  <cp:lastModifiedBy>Creon, Julien</cp:lastModifiedBy>
  <dcterms:created xsi:type="dcterms:W3CDTF">2018-07-13T06:23:29Z</dcterms:created>
  <dcterms:modified xsi:type="dcterms:W3CDTF">2018-07-17T20:39:00Z</dcterms:modified>
</cp:coreProperties>
</file>