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niel.eledo\Desktop\TEST\"/>
    </mc:Choice>
  </mc:AlternateContent>
  <bookViews>
    <workbookView xWindow="0" yWindow="0" windowWidth="19200" windowHeight="10530"/>
  </bookViews>
  <sheets>
    <sheet name="REPARTITION DES TACHES" sheetId="2" r:id="rId1"/>
    <sheet name="AKILI" sheetId="6" state="hidden" r:id="rId2"/>
    <sheet name="Feuil1" sheetId="7" state="hidden" r:id="rId3"/>
    <sheet name="RECAPITULATIF" sheetId="4" r:id="rId4"/>
    <sheet name="LISTE DU PERSONNEL" sheetId="3" state="hidden" r:id="rId5"/>
    <sheet name="BD" sheetId="8" state="hidden" r:id="rId6"/>
  </sheets>
  <definedNames>
    <definedName name="_xlnm._FilterDatabase" localSheetId="5" hidden="1">BD!$A$2:$A$144</definedName>
    <definedName name="Liste">BD!$A$1:$A$57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4" i="3" l="1"/>
  <c r="M39" i="4" s="1"/>
  <c r="C42" i="2"/>
  <c r="M49" i="4" l="1"/>
  <c r="M6" i="4"/>
  <c r="M50" i="4"/>
  <c r="F67" i="3"/>
  <c r="I42" i="2"/>
  <c r="I84" i="2"/>
  <c r="I126" i="2"/>
  <c r="I168" i="2"/>
  <c r="I210" i="2"/>
  <c r="I252" i="2"/>
  <c r="I294" i="2"/>
  <c r="I336" i="2"/>
  <c r="I378" i="2"/>
  <c r="I420" i="2"/>
  <c r="I462" i="2"/>
  <c r="I504" i="2"/>
  <c r="I546" i="2"/>
  <c r="I588" i="2"/>
  <c r="I630" i="2"/>
  <c r="I672" i="2"/>
  <c r="I714" i="2"/>
  <c r="I756" i="2"/>
  <c r="I798" i="2"/>
  <c r="I840" i="2"/>
  <c r="I882" i="2"/>
  <c r="I924" i="2"/>
  <c r="I966" i="2"/>
  <c r="I1008" i="2"/>
  <c r="I1050" i="2"/>
  <c r="I1092" i="2"/>
  <c r="I1134" i="2"/>
  <c r="I1176" i="2"/>
  <c r="I1218" i="2"/>
  <c r="I1260" i="2"/>
  <c r="I1302" i="2"/>
  <c r="I1344" i="2"/>
  <c r="I1386" i="2"/>
  <c r="I1428" i="2"/>
  <c r="I1470" i="2"/>
  <c r="I1512" i="2"/>
  <c r="I1554" i="2"/>
  <c r="I1596" i="2"/>
  <c r="I1638" i="2"/>
  <c r="I1680" i="2"/>
  <c r="I1722" i="2"/>
  <c r="I1764" i="2"/>
  <c r="I1806" i="2"/>
  <c r="I1848" i="2"/>
  <c r="I1890" i="2"/>
  <c r="I1932" i="2"/>
  <c r="I1974" i="2"/>
  <c r="I2016" i="2"/>
  <c r="I2058" i="2"/>
  <c r="I2100" i="2"/>
  <c r="I2142" i="2"/>
  <c r="I2184" i="2"/>
  <c r="I2226" i="2"/>
  <c r="G64" i="3"/>
  <c r="F126" i="2"/>
  <c r="F42" i="2"/>
  <c r="F84" i="2"/>
  <c r="G714" i="2" l="1"/>
  <c r="H714" i="2"/>
  <c r="G1134" i="2"/>
  <c r="H1134" i="2"/>
  <c r="F714" i="2"/>
  <c r="F1134" i="2"/>
  <c r="I2227" i="2"/>
  <c r="F2226" i="2"/>
  <c r="G2226" i="2"/>
  <c r="H2226" i="2"/>
  <c r="F2184" i="2"/>
  <c r="G2184" i="2"/>
  <c r="H2184" i="2"/>
  <c r="F2142" i="2"/>
  <c r="G2142" i="2"/>
  <c r="H2142" i="2"/>
  <c r="F2100" i="2"/>
  <c r="G2100" i="2"/>
  <c r="H2100" i="2"/>
  <c r="F2058" i="2"/>
  <c r="G2058" i="2"/>
  <c r="H2058" i="2"/>
  <c r="F2016" i="2"/>
  <c r="G2016" i="2"/>
  <c r="H2016" i="2"/>
  <c r="F1974" i="2"/>
  <c r="G1974" i="2"/>
  <c r="H1974" i="2"/>
  <c r="F1932" i="2"/>
  <c r="G1932" i="2"/>
  <c r="H1932" i="2"/>
  <c r="F1890" i="2"/>
  <c r="G1890" i="2"/>
  <c r="H1890" i="2"/>
  <c r="F1848" i="2"/>
  <c r="G1848" i="2"/>
  <c r="H1848" i="2"/>
  <c r="F1806" i="2"/>
  <c r="G1806" i="2"/>
  <c r="H1806" i="2"/>
  <c r="F1764" i="2"/>
  <c r="G1764" i="2"/>
  <c r="H1764" i="2"/>
  <c r="F1722" i="2"/>
  <c r="G1722" i="2"/>
  <c r="H1722" i="2"/>
  <c r="F1680" i="2"/>
  <c r="G1680" i="2"/>
  <c r="H1680" i="2"/>
  <c r="F1638" i="2"/>
  <c r="G1638" i="2"/>
  <c r="H1638" i="2"/>
  <c r="F1596" i="2"/>
  <c r="G1596" i="2"/>
  <c r="H1596" i="2"/>
  <c r="F1554" i="2"/>
  <c r="G1554" i="2"/>
  <c r="H1554" i="2"/>
  <c r="F1512" i="2"/>
  <c r="G1512" i="2"/>
  <c r="H1512" i="2"/>
  <c r="F1470" i="2"/>
  <c r="G1470" i="2"/>
  <c r="H1470" i="2"/>
  <c r="F1428" i="2"/>
  <c r="G1428" i="2"/>
  <c r="H1428" i="2"/>
  <c r="F1386" i="2"/>
  <c r="G1386" i="2"/>
  <c r="H1386" i="2"/>
  <c r="F1344" i="2"/>
  <c r="F2227" i="2" s="1"/>
  <c r="G1344" i="2"/>
  <c r="H1344" i="2"/>
  <c r="F1302" i="2"/>
  <c r="G1302" i="2"/>
  <c r="H1302" i="2"/>
  <c r="F1260" i="2"/>
  <c r="G1260" i="2"/>
  <c r="H1260" i="2"/>
  <c r="F1218" i="2"/>
  <c r="G1218" i="2"/>
  <c r="H1218" i="2"/>
  <c r="F1176" i="2"/>
  <c r="G1176" i="2"/>
  <c r="H1176" i="2"/>
  <c r="F1092" i="2"/>
  <c r="G1092" i="2"/>
  <c r="H1092" i="2"/>
  <c r="F1050" i="2"/>
  <c r="G1050" i="2"/>
  <c r="H1050" i="2"/>
  <c r="F1008" i="2"/>
  <c r="G1008" i="2"/>
  <c r="H1008" i="2"/>
  <c r="F966" i="2"/>
  <c r="G966" i="2"/>
  <c r="H966" i="2"/>
  <c r="H2227" i="2" s="1"/>
  <c r="F924" i="2"/>
  <c r="G924" i="2"/>
  <c r="H924" i="2"/>
  <c r="F882" i="2"/>
  <c r="G882" i="2"/>
  <c r="H882" i="2"/>
  <c r="F840" i="2"/>
  <c r="G840" i="2"/>
  <c r="H840" i="2"/>
  <c r="F798" i="2"/>
  <c r="G798" i="2"/>
  <c r="H798" i="2"/>
  <c r="F756" i="2"/>
  <c r="G756" i="2"/>
  <c r="H756" i="2"/>
  <c r="F672" i="2"/>
  <c r="G672" i="2"/>
  <c r="H672" i="2"/>
  <c r="F630" i="2"/>
  <c r="G630" i="2"/>
  <c r="H630" i="2"/>
  <c r="F588" i="2"/>
  <c r="G588" i="2"/>
  <c r="H588" i="2"/>
  <c r="F546" i="2"/>
  <c r="G546" i="2"/>
  <c r="H546" i="2"/>
  <c r="F504" i="2"/>
  <c r="G504" i="2"/>
  <c r="H504" i="2"/>
  <c r="F462" i="2"/>
  <c r="G462" i="2"/>
  <c r="H462" i="2"/>
  <c r="F420" i="2"/>
  <c r="G420" i="2"/>
  <c r="H420" i="2"/>
  <c r="F378" i="2"/>
  <c r="G378" i="2"/>
  <c r="H378" i="2"/>
  <c r="F336" i="2"/>
  <c r="G336" i="2"/>
  <c r="H336" i="2"/>
  <c r="F294" i="2"/>
  <c r="G294" i="2"/>
  <c r="H294" i="2"/>
  <c r="F252" i="2"/>
  <c r="G252" i="2"/>
  <c r="H252" i="2"/>
  <c r="F210" i="2"/>
  <c r="G210" i="2"/>
  <c r="H210" i="2"/>
  <c r="F168" i="2"/>
  <c r="G168" i="2"/>
  <c r="H168" i="2"/>
  <c r="G126" i="2"/>
  <c r="H126" i="2"/>
  <c r="G84" i="2"/>
  <c r="H84" i="2"/>
  <c r="G42" i="2"/>
  <c r="H42" i="2"/>
  <c r="D2226" i="2"/>
  <c r="E2226" i="2"/>
  <c r="C2226" i="2"/>
  <c r="D2184" i="2"/>
  <c r="E2184" i="2"/>
  <c r="C2184" i="2"/>
  <c r="D2142" i="2"/>
  <c r="E2142" i="2"/>
  <c r="C2142" i="2"/>
  <c r="E2100" i="2"/>
  <c r="D2100" i="2"/>
  <c r="C2100" i="2"/>
  <c r="D2058" i="2"/>
  <c r="E2058" i="2"/>
  <c r="C2058" i="2"/>
  <c r="D2016" i="2"/>
  <c r="E2016" i="2"/>
  <c r="C2016" i="2"/>
  <c r="D1974" i="2"/>
  <c r="E1974" i="2"/>
  <c r="C1974" i="2"/>
  <c r="D1932" i="2"/>
  <c r="E1932" i="2"/>
  <c r="C1932" i="2"/>
  <c r="D1890" i="2"/>
  <c r="E1890" i="2"/>
  <c r="C1890" i="2"/>
  <c r="D1848" i="2"/>
  <c r="E1848" i="2"/>
  <c r="C1848" i="2"/>
  <c r="D1806" i="2"/>
  <c r="E1806" i="2"/>
  <c r="C1806" i="2"/>
  <c r="D1764" i="2"/>
  <c r="E1764" i="2"/>
  <c r="C1764" i="2"/>
  <c r="D1722" i="2"/>
  <c r="E1722" i="2"/>
  <c r="C1722" i="2"/>
  <c r="D1680" i="2"/>
  <c r="E1680" i="2"/>
  <c r="C1680" i="2"/>
  <c r="D1638" i="2"/>
  <c r="E1638" i="2"/>
  <c r="C1638" i="2"/>
  <c r="D1596" i="2"/>
  <c r="E1596" i="2"/>
  <c r="C1596" i="2"/>
  <c r="D1554" i="2"/>
  <c r="E1554" i="2"/>
  <c r="C1554" i="2"/>
  <c r="D1512" i="2"/>
  <c r="E1512" i="2"/>
  <c r="C1512" i="2"/>
  <c r="D1470" i="2"/>
  <c r="E1470" i="2"/>
  <c r="C1470" i="2"/>
  <c r="D1428" i="2"/>
  <c r="E1428" i="2"/>
  <c r="C1428" i="2"/>
  <c r="D1386" i="2"/>
  <c r="E1386" i="2"/>
  <c r="C1386" i="2"/>
  <c r="D1344" i="2"/>
  <c r="E1344" i="2"/>
  <c r="C1344" i="2"/>
  <c r="D1302" i="2"/>
  <c r="E1302" i="2"/>
  <c r="C1302" i="2"/>
  <c r="D1260" i="2"/>
  <c r="E1260" i="2"/>
  <c r="C1260" i="2"/>
  <c r="D1218" i="2"/>
  <c r="E1218" i="2"/>
  <c r="C1218" i="2"/>
  <c r="D1176" i="2"/>
  <c r="E1176" i="2"/>
  <c r="C1176" i="2"/>
  <c r="D1134" i="2"/>
  <c r="E1134" i="2"/>
  <c r="C1134" i="2"/>
  <c r="D1092" i="2"/>
  <c r="E1092" i="2"/>
  <c r="C1092" i="2"/>
  <c r="D1050" i="2"/>
  <c r="E1050" i="2"/>
  <c r="C1050" i="2"/>
  <c r="D1008" i="2"/>
  <c r="E1008" i="2"/>
  <c r="C1008" i="2"/>
  <c r="D966" i="2"/>
  <c r="E966" i="2"/>
  <c r="C966" i="2"/>
  <c r="D924" i="2"/>
  <c r="E924" i="2"/>
  <c r="C924" i="2"/>
  <c r="D882" i="2"/>
  <c r="E882" i="2"/>
  <c r="C882" i="2"/>
  <c r="D840" i="2"/>
  <c r="E840" i="2"/>
  <c r="C840" i="2"/>
  <c r="D798" i="2"/>
  <c r="E798" i="2"/>
  <c r="C798" i="2"/>
  <c r="D756" i="2"/>
  <c r="E756" i="2"/>
  <c r="C756" i="2"/>
  <c r="D714" i="2"/>
  <c r="E714" i="2"/>
  <c r="C714" i="2"/>
  <c r="D672" i="2"/>
  <c r="E672" i="2"/>
  <c r="C672" i="2"/>
  <c r="D630" i="2"/>
  <c r="E630" i="2"/>
  <c r="C630" i="2"/>
  <c r="D588" i="2"/>
  <c r="E588" i="2"/>
  <c r="C588" i="2"/>
  <c r="D546" i="2"/>
  <c r="E546" i="2"/>
  <c r="C546" i="2"/>
  <c r="D504" i="2"/>
  <c r="E504" i="2"/>
  <c r="C504" i="2"/>
  <c r="D462" i="2"/>
  <c r="E462" i="2"/>
  <c r="C462" i="2"/>
  <c r="D420" i="2"/>
  <c r="E420" i="2"/>
  <c r="C420" i="2"/>
  <c r="D378" i="2"/>
  <c r="E378" i="2"/>
  <c r="C378" i="2"/>
  <c r="D336" i="2"/>
  <c r="E336" i="2"/>
  <c r="C336" i="2"/>
  <c r="D294" i="2"/>
  <c r="E294" i="2"/>
  <c r="C294" i="2"/>
  <c r="D252" i="2"/>
  <c r="E252" i="2"/>
  <c r="C252" i="2"/>
  <c r="D210" i="2"/>
  <c r="E210" i="2"/>
  <c r="C210" i="2"/>
  <c r="D168" i="2"/>
  <c r="E168" i="2"/>
  <c r="C168" i="2"/>
  <c r="E126" i="2"/>
  <c r="D126" i="2"/>
  <c r="C126" i="2"/>
  <c r="E84" i="2"/>
  <c r="D84" i="2"/>
  <c r="C84" i="2"/>
  <c r="E42" i="2"/>
  <c r="D42" i="2"/>
  <c r="D2227" i="2" s="1"/>
  <c r="C2227" i="2" l="1"/>
  <c r="C2228" i="2" s="1"/>
  <c r="E2227" i="2"/>
  <c r="G2227" i="2"/>
  <c r="G2233" i="2" s="1"/>
  <c r="I50" i="4" s="1"/>
  <c r="F2233" i="2"/>
  <c r="I39" i="4"/>
  <c r="B6" i="6"/>
  <c r="I49" i="4" l="1"/>
  <c r="G39" i="4"/>
  <c r="G50" i="4"/>
  <c r="G49" i="4"/>
  <c r="B7" i="6"/>
  <c r="E7" i="6" l="1"/>
  <c r="F2186" i="2"/>
  <c r="F2018" i="2" l="1"/>
  <c r="F1976" i="2"/>
  <c r="F1934" i="2"/>
  <c r="F1892" i="2"/>
  <c r="F1682" i="2"/>
  <c r="F1640" i="2"/>
  <c r="F1514" i="2"/>
  <c r="F1430" i="2"/>
  <c r="F1388" i="2"/>
  <c r="F1346" i="2"/>
  <c r="F1304" i="2"/>
  <c r="F1262" i="2"/>
  <c r="F1220" i="2"/>
  <c r="F1178" i="2"/>
  <c r="F1136" i="2"/>
  <c r="F1094" i="2"/>
  <c r="F1052" i="2"/>
  <c r="F1010" i="2"/>
  <c r="F968" i="2"/>
  <c r="F926" i="2"/>
  <c r="F884" i="2"/>
  <c r="F842" i="2"/>
  <c r="F800" i="2"/>
  <c r="F758" i="2"/>
  <c r="F716" i="2"/>
  <c r="F674" i="2"/>
  <c r="F632" i="2"/>
  <c r="F590" i="2"/>
  <c r="F44" i="2"/>
  <c r="F86" i="2" s="1"/>
  <c r="H6" i="6"/>
  <c r="L6" i="4"/>
  <c r="D5" i="4"/>
  <c r="H5" i="4"/>
  <c r="I5" i="4" s="1"/>
  <c r="J5" i="4"/>
  <c r="E6" i="6"/>
  <c r="F6" i="6"/>
  <c r="G6" i="6"/>
  <c r="C2230" i="2" l="1"/>
  <c r="H2233" i="2"/>
  <c r="F128" i="2"/>
  <c r="F170" i="2" s="1"/>
  <c r="F212" i="2" s="1"/>
  <c r="F254" i="2" s="1"/>
  <c r="F296" i="2" s="1"/>
  <c r="F338" i="2" s="1"/>
  <c r="F380" i="2" s="1"/>
  <c r="F422" i="2" s="1"/>
  <c r="F464" i="2" s="1"/>
  <c r="A6" i="6"/>
  <c r="A8" i="6" s="1"/>
  <c r="A10" i="6" s="1"/>
  <c r="A12" i="6" s="1"/>
  <c r="A14" i="6" s="1"/>
  <c r="A16" i="6" s="1"/>
  <c r="A18" i="6" s="1"/>
  <c r="A20" i="6" s="1"/>
  <c r="A22" i="6" s="1"/>
  <c r="A24" i="6" s="1"/>
  <c r="A26" i="6" s="1"/>
  <c r="A28" i="6" s="1"/>
  <c r="A30" i="6" s="1"/>
  <c r="A32" i="6" s="1"/>
  <c r="A34" i="6" s="1"/>
  <c r="A36" i="6" s="1"/>
  <c r="A38" i="6" s="1"/>
  <c r="A40" i="6" s="1"/>
  <c r="A42" i="6" s="1"/>
  <c r="A44" i="6" s="1"/>
  <c r="A46" i="6" s="1"/>
  <c r="A48" i="6" s="1"/>
  <c r="A50" i="6" s="1"/>
  <c r="A52" i="6" s="1"/>
  <c r="A54" i="6" s="1"/>
  <c r="A56" i="6" s="1"/>
  <c r="A58" i="6" s="1"/>
  <c r="A60" i="6" s="1"/>
  <c r="A62" i="6" s="1"/>
  <c r="A64" i="6" s="1"/>
  <c r="A66" i="6" s="1"/>
  <c r="A68" i="6" s="1"/>
  <c r="A70" i="6" s="1"/>
  <c r="A72" i="6" s="1"/>
  <c r="A74" i="6" s="1"/>
  <c r="A76" i="6" s="1"/>
  <c r="A78" i="6" s="1"/>
  <c r="A80" i="6" s="1"/>
  <c r="A82" i="6" s="1"/>
  <c r="A84" i="6" s="1"/>
  <c r="A86" i="6" s="1"/>
  <c r="A88" i="6" s="1"/>
  <c r="K50" i="4" l="1"/>
  <c r="K39" i="4"/>
  <c r="K49" i="4"/>
  <c r="K5" i="4"/>
  <c r="C2233" i="2"/>
  <c r="E2233" i="2"/>
  <c r="A90" i="6"/>
  <c r="A92" i="6" s="1"/>
  <c r="A94" i="6" s="1"/>
  <c r="A96" i="6" s="1"/>
  <c r="A98" i="6" s="1"/>
  <c r="A100" i="6" s="1"/>
  <c r="A102" i="6" s="1"/>
  <c r="A104" i="6" s="1"/>
  <c r="A106" i="6" s="1"/>
  <c r="A108" i="6" s="1"/>
  <c r="A110" i="6" s="1"/>
  <c r="A112" i="6" s="1"/>
  <c r="A114" i="6" s="1"/>
  <c r="A116" i="6" s="1"/>
  <c r="A118" i="6" s="1"/>
  <c r="A120" i="6" s="1"/>
  <c r="A122" i="6" s="1"/>
  <c r="A124" i="6" s="1"/>
  <c r="A126" i="6" s="1"/>
  <c r="A128" i="6" s="1"/>
  <c r="A130" i="6" s="1"/>
  <c r="A132" i="6" s="1"/>
  <c r="A134" i="6" s="1"/>
  <c r="A136" i="6" s="1"/>
  <c r="A138" i="6" s="1"/>
  <c r="A140" i="6" s="1"/>
  <c r="A142" i="6" s="1"/>
  <c r="A144" i="6" s="1"/>
  <c r="A146" i="6" s="1"/>
  <c r="A148" i="6" s="1"/>
  <c r="A150" i="6" s="1"/>
  <c r="A152" i="6" s="1"/>
  <c r="A154" i="6" s="1"/>
  <c r="A156" i="6" s="1"/>
  <c r="A158" i="6" s="1"/>
  <c r="A160" i="6" s="1"/>
  <c r="A162" i="6" s="1"/>
  <c r="A164" i="6" s="1"/>
  <c r="A166" i="6" s="1"/>
  <c r="A168" i="6" s="1"/>
  <c r="A170" i="6" s="1"/>
  <c r="A172" i="6" s="1"/>
  <c r="A174" i="6" s="1"/>
  <c r="A176" i="6" s="1"/>
  <c r="A178" i="6" s="1"/>
  <c r="A180" i="6" s="1"/>
  <c r="A182" i="6" s="1"/>
  <c r="A184" i="6" s="1"/>
  <c r="A186" i="6" s="1"/>
  <c r="A188" i="6" s="1"/>
  <c r="A190" i="6" s="1"/>
  <c r="A192" i="6" s="1"/>
  <c r="A194" i="6" s="1"/>
  <c r="A196" i="6" s="1"/>
  <c r="A198" i="6" s="1"/>
  <c r="A200" i="6" s="1"/>
  <c r="A202" i="6" s="1"/>
  <c r="A204" i="6" s="1"/>
  <c r="A206" i="6" s="1"/>
  <c r="A208" i="6" s="1"/>
  <c r="A210" i="6" s="1"/>
  <c r="A212" i="6" s="1"/>
  <c r="A214" i="6" s="1"/>
  <c r="A216" i="6" s="1"/>
  <c r="A218" i="6" s="1"/>
  <c r="A220" i="6" s="1"/>
  <c r="A222" i="6" s="1"/>
  <c r="A224" i="6" s="1"/>
  <c r="A226" i="6" s="1"/>
  <c r="A228" i="6" s="1"/>
  <c r="A230" i="6" s="1"/>
  <c r="A232" i="6" s="1"/>
  <c r="A234" i="6" s="1"/>
  <c r="A236" i="6" s="1"/>
  <c r="A238" i="6" s="1"/>
  <c r="A240" i="6" s="1"/>
  <c r="A242" i="6" s="1"/>
  <c r="A244" i="6" s="1"/>
  <c r="A246" i="6" s="1"/>
  <c r="A248" i="6" s="1"/>
  <c r="A250" i="6" s="1"/>
  <c r="A252" i="6" s="1"/>
  <c r="A254" i="6" s="1"/>
  <c r="A256" i="6" s="1"/>
  <c r="A258" i="6" s="1"/>
  <c r="A260" i="6" s="1"/>
  <c r="A262" i="6" s="1"/>
  <c r="A264" i="6" s="1"/>
  <c r="A266" i="6" s="1"/>
  <c r="A268" i="6" s="1"/>
  <c r="A270" i="6" s="1"/>
  <c r="A272" i="6" s="1"/>
  <c r="A274" i="6" s="1"/>
  <c r="A276" i="6" s="1"/>
  <c r="A278" i="6" s="1"/>
  <c r="A280" i="6" s="1"/>
  <c r="A282" i="6" s="1"/>
  <c r="A284" i="6" s="1"/>
  <c r="A286" i="6" s="1"/>
  <c r="A288" i="6" s="1"/>
  <c r="A290" i="6" s="1"/>
  <c r="A292" i="6" s="1"/>
  <c r="A294" i="6" s="1"/>
  <c r="A296" i="6" s="1"/>
  <c r="A298" i="6" s="1"/>
  <c r="A300" i="6" s="1"/>
  <c r="A302" i="6" s="1"/>
  <c r="A304" i="6" s="1"/>
  <c r="A306" i="6" s="1"/>
  <c r="A308" i="6" s="1"/>
  <c r="A310" i="6" s="1"/>
  <c r="A312" i="6" s="1"/>
  <c r="A314" i="6" s="1"/>
  <c r="A316" i="6" s="1"/>
  <c r="A318" i="6" s="1"/>
  <c r="A320" i="6" s="1"/>
  <c r="A322" i="6" s="1"/>
  <c r="A324" i="6" s="1"/>
  <c r="A326" i="6" s="1"/>
  <c r="A328" i="6" s="1"/>
  <c r="A330" i="6" s="1"/>
  <c r="A332" i="6" s="1"/>
  <c r="A334" i="6" s="1"/>
  <c r="A336" i="6" s="1"/>
  <c r="A338" i="6" s="1"/>
  <c r="A340" i="6" s="1"/>
  <c r="A342" i="6" s="1"/>
  <c r="A344" i="6" s="1"/>
  <c r="A346" i="6" s="1"/>
  <c r="A348" i="6" s="1"/>
  <c r="A350" i="6" s="1"/>
  <c r="A352" i="6" s="1"/>
  <c r="A354" i="6" s="1"/>
  <c r="A356" i="6" s="1"/>
  <c r="A358" i="6" s="1"/>
  <c r="A360" i="6" s="1"/>
  <c r="A362" i="6" s="1"/>
  <c r="A364" i="6" s="1"/>
  <c r="A366" i="6" s="1"/>
  <c r="A368" i="6" s="1"/>
  <c r="A370" i="6" s="1"/>
  <c r="A372" i="6" s="1"/>
  <c r="A374" i="6" s="1"/>
  <c r="A376" i="6" s="1"/>
  <c r="A378" i="6" s="1"/>
  <c r="A380" i="6" s="1"/>
  <c r="A382" i="6" s="1"/>
  <c r="A384" i="6" s="1"/>
  <c r="A386" i="6" s="1"/>
  <c r="A388" i="6" s="1"/>
  <c r="A390" i="6" s="1"/>
  <c r="A392" i="6" s="1"/>
  <c r="A394" i="6" s="1"/>
  <c r="A396" i="6" s="1"/>
  <c r="A398" i="6" s="1"/>
  <c r="A400" i="6" s="1"/>
  <c r="A402" i="6" s="1"/>
  <c r="A404" i="6" s="1"/>
  <c r="A406" i="6" s="1"/>
  <c r="A408" i="6" s="1"/>
  <c r="A410" i="6" s="1"/>
  <c r="A412" i="6" s="1"/>
  <c r="A414" i="6" s="1"/>
  <c r="A416" i="6" s="1"/>
  <c r="A418" i="6" s="1"/>
  <c r="A420" i="6" s="1"/>
  <c r="A422" i="6" s="1"/>
  <c r="A424" i="6" s="1"/>
  <c r="A426" i="6" s="1"/>
  <c r="A428" i="6" s="1"/>
  <c r="A430" i="6" s="1"/>
  <c r="A432" i="6" s="1"/>
  <c r="A434" i="6" s="1"/>
  <c r="A436" i="6" s="1"/>
  <c r="A438" i="6" s="1"/>
  <c r="A440" i="6" s="1"/>
  <c r="A442" i="6" s="1"/>
  <c r="A444" i="6" s="1"/>
  <c r="A446" i="6" s="1"/>
  <c r="A448" i="6" s="1"/>
  <c r="A450" i="6" s="1"/>
  <c r="A452" i="6" s="1"/>
  <c r="A454" i="6" s="1"/>
  <c r="A456" i="6" s="1"/>
  <c r="A458" i="6" s="1"/>
  <c r="A460" i="6" s="1"/>
  <c r="A462" i="6" s="1"/>
  <c r="A464" i="6" s="1"/>
  <c r="A466" i="6" s="1"/>
  <c r="A468" i="6" s="1"/>
  <c r="A470" i="6" s="1"/>
  <c r="A472" i="6" s="1"/>
  <c r="A474" i="6" s="1"/>
  <c r="A476" i="6" s="1"/>
  <c r="A478" i="6" s="1"/>
  <c r="A480" i="6" s="1"/>
  <c r="A482" i="6" s="1"/>
  <c r="A484" i="6" s="1"/>
  <c r="A486" i="6" s="1"/>
  <c r="A488" i="6" s="1"/>
  <c r="A490" i="6" s="1"/>
  <c r="A492" i="6" s="1"/>
  <c r="A494" i="6" s="1"/>
  <c r="A496" i="6" s="1"/>
  <c r="A498" i="6" s="1"/>
  <c r="A500" i="6" s="1"/>
  <c r="A502" i="6" s="1"/>
  <c r="A504" i="6" s="1"/>
  <c r="A506" i="6" s="1"/>
  <c r="A508" i="6" s="1"/>
  <c r="A510" i="6" s="1"/>
  <c r="A512" i="6" s="1"/>
  <c r="A514" i="6" s="1"/>
  <c r="A516" i="6" s="1"/>
  <c r="A518" i="6" s="1"/>
  <c r="A520" i="6" s="1"/>
  <c r="A522" i="6" s="1"/>
  <c r="A524" i="6" s="1"/>
  <c r="A526" i="6" s="1"/>
  <c r="A528" i="6" s="1"/>
  <c r="A530" i="6" s="1"/>
  <c r="A532" i="6" s="1"/>
  <c r="A534" i="6" s="1"/>
  <c r="A536" i="6" s="1"/>
  <c r="A538" i="6" s="1"/>
  <c r="A540" i="6" s="1"/>
  <c r="A542" i="6" s="1"/>
  <c r="A544" i="6" s="1"/>
  <c r="A546" i="6" s="1"/>
  <c r="A548" i="6" s="1"/>
  <c r="A550" i="6" s="1"/>
  <c r="A552" i="6" s="1"/>
  <c r="A554" i="6" s="1"/>
  <c r="A556" i="6" s="1"/>
  <c r="A558" i="6" s="1"/>
  <c r="A560" i="6" s="1"/>
  <c r="A562" i="6" s="1"/>
  <c r="A564" i="6" s="1"/>
  <c r="A566" i="6" s="1"/>
  <c r="A568" i="6" s="1"/>
  <c r="A570" i="6" s="1"/>
  <c r="A572" i="6" s="1"/>
  <c r="A574" i="6" s="1"/>
  <c r="A576" i="6" s="1"/>
  <c r="A578" i="6" s="1"/>
  <c r="A580" i="6" s="1"/>
  <c r="A582" i="6" s="1"/>
  <c r="A584" i="6" s="1"/>
  <c r="A586" i="6" s="1"/>
  <c r="A588" i="6" s="1"/>
  <c r="A590" i="6" s="1"/>
  <c r="A592" i="6" s="1"/>
  <c r="E39" i="4" l="1"/>
  <c r="E50" i="4"/>
  <c r="E49" i="4"/>
  <c r="E5" i="4"/>
  <c r="C39" i="4"/>
  <c r="A594" i="6"/>
  <c r="A596" i="6" s="1"/>
  <c r="A598" i="6" s="1"/>
  <c r="A600" i="6" s="1"/>
  <c r="A602" i="6" s="1"/>
  <c r="A604" i="6" s="1"/>
  <c r="A606" i="6" s="1"/>
  <c r="A608" i="6" s="1"/>
  <c r="A610" i="6" s="1"/>
  <c r="A612" i="6" s="1"/>
  <c r="A614" i="6" s="1"/>
  <c r="A616" i="6" l="1"/>
  <c r="A618" i="6" s="1"/>
  <c r="A620" i="6" s="1"/>
  <c r="A622" i="6" s="1"/>
  <c r="A624" i="6" s="1"/>
  <c r="A626" i="6" s="1"/>
  <c r="A628" i="6" s="1"/>
  <c r="A630" i="6" s="1"/>
  <c r="A632" i="6" s="1"/>
  <c r="A634" i="6" s="1"/>
  <c r="A636" i="6" s="1"/>
  <c r="A638" i="6" s="1"/>
  <c r="A640" i="6" s="1"/>
  <c r="A642" i="6" s="1"/>
  <c r="A644" i="6" s="1"/>
  <c r="A646" i="6" s="1"/>
  <c r="A648" i="6" s="1"/>
  <c r="A650" i="6" s="1"/>
  <c r="A652" i="6" s="1"/>
  <c r="A654" i="6" s="1"/>
  <c r="A656" i="6" s="1"/>
  <c r="A658" i="6" s="1"/>
  <c r="A660" i="6" s="1"/>
  <c r="A662" i="6" s="1"/>
  <c r="A664" i="6" s="1"/>
  <c r="A666" i="6" s="1"/>
  <c r="A668" i="6" s="1"/>
  <c r="A670" i="6" s="1"/>
  <c r="A672" i="6" s="1"/>
  <c r="A674" i="6" s="1"/>
  <c r="A676" i="6" s="1"/>
  <c r="A678" i="6" s="1"/>
  <c r="A680" i="6" s="1"/>
  <c r="A682" i="6" s="1"/>
  <c r="A684" i="6" s="1"/>
  <c r="A686" i="6" s="1"/>
  <c r="A688" i="6" s="1"/>
  <c r="A690" i="6" s="1"/>
  <c r="A692" i="6" s="1"/>
  <c r="A694" i="6" s="1"/>
  <c r="A696" i="6" s="1"/>
  <c r="A698" i="6" s="1"/>
  <c r="A700" i="6" s="1"/>
  <c r="A702" i="6" s="1"/>
  <c r="A704" i="6" s="1"/>
  <c r="A706" i="6" s="1"/>
  <c r="A708" i="6" s="1"/>
  <c r="A710" i="6" s="1"/>
  <c r="A712" i="6" s="1"/>
  <c r="A714" i="6" s="1"/>
  <c r="A716" i="6" s="1"/>
  <c r="A718" i="6" s="1"/>
  <c r="A720" i="6" s="1"/>
  <c r="A722" i="6" s="1"/>
  <c r="A724" i="6" s="1"/>
  <c r="A726" i="6" s="1"/>
  <c r="A728" i="6" s="1"/>
  <c r="A730" i="6" s="1"/>
  <c r="A732" i="6" s="1"/>
  <c r="A734" i="6" s="1"/>
  <c r="G2" i="4" l="1"/>
  <c r="H48" i="4" l="1"/>
  <c r="I48" i="4" s="1"/>
  <c r="J48" i="4"/>
  <c r="K48" i="4" s="1"/>
  <c r="H47" i="4"/>
  <c r="I47" i="4" s="1"/>
  <c r="J47" i="4"/>
  <c r="K47" i="4" s="1"/>
  <c r="H46" i="4"/>
  <c r="I46" i="4" s="1"/>
  <c r="J46" i="4"/>
  <c r="K46" i="4" s="1"/>
  <c r="H45" i="4"/>
  <c r="I45" i="4" s="1"/>
  <c r="J45" i="4"/>
  <c r="K45" i="4" s="1"/>
  <c r="H44" i="4"/>
  <c r="I44" i="4" s="1"/>
  <c r="J44" i="4"/>
  <c r="K44" i="4" s="1"/>
  <c r="H43" i="4"/>
  <c r="I43" i="4" s="1"/>
  <c r="J43" i="4"/>
  <c r="K43" i="4" s="1"/>
  <c r="H42" i="4"/>
  <c r="I42" i="4" s="1"/>
  <c r="J42" i="4"/>
  <c r="K42" i="4" s="1"/>
  <c r="H41" i="4"/>
  <c r="I41" i="4" s="1"/>
  <c r="J41" i="4"/>
  <c r="K41" i="4" s="1"/>
  <c r="H40" i="4"/>
  <c r="I40" i="4" s="1"/>
  <c r="J40" i="4"/>
  <c r="K40" i="4" s="1"/>
  <c r="H38" i="4"/>
  <c r="I38" i="4" s="1"/>
  <c r="J38" i="4"/>
  <c r="K38" i="4" s="1"/>
  <c r="H37" i="4"/>
  <c r="I37" i="4" s="1"/>
  <c r="J37" i="4"/>
  <c r="K37" i="4" s="1"/>
  <c r="H36" i="4"/>
  <c r="I36" i="4" s="1"/>
  <c r="J36" i="4"/>
  <c r="K36" i="4" s="1"/>
  <c r="H35" i="4"/>
  <c r="I35" i="4" s="1"/>
  <c r="J35" i="4"/>
  <c r="K35" i="4" s="1"/>
  <c r="H34" i="4"/>
  <c r="I34" i="4" s="1"/>
  <c r="J34" i="4"/>
  <c r="K34" i="4" s="1"/>
  <c r="H33" i="4"/>
  <c r="I33" i="4" s="1"/>
  <c r="J33" i="4"/>
  <c r="K33" i="4" s="1"/>
  <c r="H32" i="4"/>
  <c r="I32" i="4" s="1"/>
  <c r="J32" i="4"/>
  <c r="K32" i="4" s="1"/>
  <c r="H31" i="4"/>
  <c r="I31" i="4" s="1"/>
  <c r="J31" i="4"/>
  <c r="K31" i="4" s="1"/>
  <c r="H30" i="4"/>
  <c r="I30" i="4" s="1"/>
  <c r="J30" i="4"/>
  <c r="K30" i="4" s="1"/>
  <c r="H29" i="4"/>
  <c r="I29" i="4" s="1"/>
  <c r="J29" i="4"/>
  <c r="K29" i="4" s="1"/>
  <c r="H28" i="4"/>
  <c r="I28" i="4" s="1"/>
  <c r="J28" i="4"/>
  <c r="K28" i="4" s="1"/>
  <c r="H27" i="4"/>
  <c r="I27" i="4" s="1"/>
  <c r="J27" i="4"/>
  <c r="K27" i="4" s="1"/>
  <c r="H26" i="4"/>
  <c r="I26" i="4" s="1"/>
  <c r="J26" i="4"/>
  <c r="K26" i="4" s="1"/>
  <c r="H25" i="4"/>
  <c r="I25" i="4" s="1"/>
  <c r="J25" i="4"/>
  <c r="K25" i="4" s="1"/>
  <c r="H24" i="4"/>
  <c r="I24" i="4" s="1"/>
  <c r="J24" i="4"/>
  <c r="K24" i="4" s="1"/>
  <c r="H23" i="4"/>
  <c r="I23" i="4" s="1"/>
  <c r="J23" i="4"/>
  <c r="K23" i="4" s="1"/>
  <c r="H22" i="4"/>
  <c r="I22" i="4" s="1"/>
  <c r="J22" i="4"/>
  <c r="K22" i="4" s="1"/>
  <c r="H21" i="4"/>
  <c r="I21" i="4" s="1"/>
  <c r="J21" i="4"/>
  <c r="K21" i="4" s="1"/>
  <c r="H20" i="4"/>
  <c r="I20" i="4" s="1"/>
  <c r="J20" i="4"/>
  <c r="K20" i="4" s="1"/>
  <c r="H19" i="4"/>
  <c r="I19" i="4" s="1"/>
  <c r="J19" i="4"/>
  <c r="K19" i="4" s="1"/>
  <c r="H18" i="4"/>
  <c r="I18" i="4" s="1"/>
  <c r="J18" i="4"/>
  <c r="K18" i="4" s="1"/>
  <c r="H17" i="4"/>
  <c r="I17" i="4" s="1"/>
  <c r="J17" i="4"/>
  <c r="K17" i="4" s="1"/>
  <c r="H16" i="4"/>
  <c r="I16" i="4" s="1"/>
  <c r="J16" i="4"/>
  <c r="K16" i="4" s="1"/>
  <c r="H15" i="4"/>
  <c r="I15" i="4" s="1"/>
  <c r="J15" i="4"/>
  <c r="K15" i="4" s="1"/>
  <c r="H14" i="4"/>
  <c r="I14" i="4" s="1"/>
  <c r="J14" i="4"/>
  <c r="K14" i="4" s="1"/>
  <c r="H13" i="4"/>
  <c r="I13" i="4" s="1"/>
  <c r="J13" i="4"/>
  <c r="K13" i="4" s="1"/>
  <c r="H12" i="4"/>
  <c r="I12" i="4" s="1"/>
  <c r="J12" i="4"/>
  <c r="K12" i="4" s="1"/>
  <c r="H11" i="4"/>
  <c r="I11" i="4" s="1"/>
  <c r="J11" i="4"/>
  <c r="K11" i="4" s="1"/>
  <c r="H10" i="4"/>
  <c r="I10" i="4" s="1"/>
  <c r="J10" i="4"/>
  <c r="K10" i="4" s="1"/>
  <c r="H9" i="4"/>
  <c r="I9" i="4" s="1"/>
  <c r="J9" i="4"/>
  <c r="K9" i="4" s="1"/>
  <c r="H8" i="4"/>
  <c r="I8" i="4" s="1"/>
  <c r="J8" i="4"/>
  <c r="K8" i="4" s="1"/>
  <c r="H7" i="4"/>
  <c r="I7" i="4" s="1"/>
  <c r="J7" i="4"/>
  <c r="K7" i="4" s="1"/>
  <c r="H6" i="4"/>
  <c r="I6" i="4" s="1"/>
  <c r="J6" i="4"/>
  <c r="K6" i="4" s="1"/>
  <c r="F48" i="4"/>
  <c r="G48" i="4" s="1"/>
  <c r="F47" i="4"/>
  <c r="G47" i="4" s="1"/>
  <c r="F46" i="4"/>
  <c r="G46" i="4" s="1"/>
  <c r="F45" i="4"/>
  <c r="G45" i="4" s="1"/>
  <c r="F44" i="4"/>
  <c r="G44" i="4" s="1"/>
  <c r="F43" i="4"/>
  <c r="G43" i="4" s="1"/>
  <c r="F42" i="4"/>
  <c r="G42" i="4" s="1"/>
  <c r="F41" i="4"/>
  <c r="G41" i="4" s="1"/>
  <c r="F40" i="4"/>
  <c r="G40" i="4" s="1"/>
  <c r="F38" i="4"/>
  <c r="G38" i="4" s="1"/>
  <c r="F37" i="4"/>
  <c r="G37" i="4" s="1"/>
  <c r="F36" i="4"/>
  <c r="G36" i="4" s="1"/>
  <c r="F35" i="4"/>
  <c r="G35" i="4" s="1"/>
  <c r="F34" i="4"/>
  <c r="G34" i="4" s="1"/>
  <c r="F33" i="4"/>
  <c r="G33" i="4" s="1"/>
  <c r="F32" i="4"/>
  <c r="G32" i="4" s="1"/>
  <c r="F31" i="4"/>
  <c r="G31" i="4" s="1"/>
  <c r="F30" i="4"/>
  <c r="G30" i="4" s="1"/>
  <c r="F29" i="4"/>
  <c r="G29" i="4" s="1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 s="1"/>
  <c r="F11" i="4"/>
  <c r="G11" i="4" s="1"/>
  <c r="F10" i="4"/>
  <c r="G10" i="4" s="1"/>
  <c r="F9" i="4"/>
  <c r="G9" i="4" s="1"/>
  <c r="F8" i="4"/>
  <c r="G8" i="4" s="1"/>
  <c r="F7" i="4"/>
  <c r="G7" i="4" s="1"/>
  <c r="F6" i="4"/>
  <c r="G6" i="4" s="1"/>
  <c r="F5" i="4"/>
  <c r="G5" i="4" s="1"/>
  <c r="D48" i="4"/>
  <c r="E48" i="4" s="1"/>
  <c r="D47" i="4"/>
  <c r="E47" i="4" s="1"/>
  <c r="D46" i="4"/>
  <c r="E46" i="4" s="1"/>
  <c r="D45" i="4"/>
  <c r="E45" i="4" s="1"/>
  <c r="D44" i="4"/>
  <c r="E44" i="4" s="1"/>
  <c r="D43" i="4"/>
  <c r="E43" i="4" s="1"/>
  <c r="D42" i="4"/>
  <c r="E42" i="4" s="1"/>
  <c r="D41" i="4"/>
  <c r="E41" i="4" s="1"/>
  <c r="D40" i="4"/>
  <c r="E40" i="4" s="1"/>
  <c r="D38" i="4"/>
  <c r="E38" i="4" s="1"/>
  <c r="D37" i="4"/>
  <c r="E37" i="4" s="1"/>
  <c r="D36" i="4"/>
  <c r="E36" i="4" s="1"/>
  <c r="D35" i="4"/>
  <c r="E35" i="4" s="1"/>
  <c r="D34" i="4"/>
  <c r="E34" i="4" s="1"/>
  <c r="D33" i="4"/>
  <c r="E33" i="4" s="1"/>
  <c r="D32" i="4"/>
  <c r="E32" i="4" s="1"/>
  <c r="D31" i="4"/>
  <c r="E31" i="4" s="1"/>
  <c r="D30" i="4"/>
  <c r="E30" i="4" s="1"/>
  <c r="D29" i="4"/>
  <c r="E29" i="4" s="1"/>
  <c r="D28" i="4"/>
  <c r="E28" i="4" s="1"/>
  <c r="D27" i="4"/>
  <c r="E27" i="4" s="1"/>
  <c r="D26" i="4"/>
  <c r="E26" i="4" s="1"/>
  <c r="D25" i="4"/>
  <c r="E25" i="4" s="1"/>
  <c r="D24" i="4"/>
  <c r="E24" i="4" s="1"/>
  <c r="D23" i="4"/>
  <c r="E23" i="4" s="1"/>
  <c r="D22" i="4"/>
  <c r="E22" i="4" s="1"/>
  <c r="D21" i="4"/>
  <c r="E21" i="4" s="1"/>
  <c r="D20" i="4"/>
  <c r="E20" i="4" s="1"/>
  <c r="D19" i="4"/>
  <c r="E19" i="4" s="1"/>
  <c r="D18" i="4"/>
  <c r="E18" i="4" s="1"/>
  <c r="D17" i="4"/>
  <c r="E17" i="4" s="1"/>
  <c r="D16" i="4"/>
  <c r="E16" i="4" s="1"/>
  <c r="D15" i="4"/>
  <c r="E15" i="4" s="1"/>
  <c r="D14" i="4"/>
  <c r="E14" i="4" s="1"/>
  <c r="D13" i="4"/>
  <c r="E13" i="4" s="1"/>
  <c r="D12" i="4"/>
  <c r="E12" i="4" s="1"/>
  <c r="D11" i="4"/>
  <c r="E11" i="4" s="1"/>
  <c r="D10" i="4"/>
  <c r="E10" i="4" s="1"/>
  <c r="D9" i="4"/>
  <c r="E9" i="4" s="1"/>
  <c r="D8" i="4"/>
  <c r="E8" i="4" s="1"/>
  <c r="D7" i="4"/>
  <c r="E7" i="4" s="1"/>
  <c r="D6" i="4"/>
  <c r="E6" i="4" s="1"/>
  <c r="C2" i="2"/>
  <c r="A12" i="2" l="1"/>
  <c r="A18" i="2" s="1"/>
  <c r="A24" i="2" s="1"/>
  <c r="A30" i="2" s="1"/>
  <c r="A36" i="2" s="1"/>
  <c r="A48" i="2" s="1"/>
  <c r="C44" i="2" s="1"/>
  <c r="I2" i="2"/>
  <c r="A54" i="2" l="1"/>
  <c r="A60" i="2" s="1"/>
  <c r="A66" i="2" s="1"/>
  <c r="A72" i="2" s="1"/>
  <c r="A78" i="2" s="1"/>
  <c r="A90" i="2" s="1"/>
  <c r="C86" i="2" s="1"/>
  <c r="I44" i="2"/>
  <c r="A96" i="2" l="1"/>
  <c r="A102" i="2" s="1"/>
  <c r="A108" i="2" s="1"/>
  <c r="A114" i="2" s="1"/>
  <c r="A120" i="2" s="1"/>
  <c r="A132" i="2" s="1"/>
  <c r="C128" i="2" s="1"/>
  <c r="I86" i="2"/>
  <c r="A138" i="2" l="1"/>
  <c r="A144" i="2" s="1"/>
  <c r="A150" i="2" s="1"/>
  <c r="A156" i="2" s="1"/>
  <c r="A162" i="2" s="1"/>
  <c r="A174" i="2" s="1"/>
  <c r="C170" i="2" s="1"/>
  <c r="I128" i="2"/>
  <c r="A180" i="2" l="1"/>
  <c r="A186" i="2" s="1"/>
  <c r="A192" i="2" s="1"/>
  <c r="A198" i="2" s="1"/>
  <c r="A204" i="2" s="1"/>
  <c r="A216" i="2" s="1"/>
  <c r="C212" i="2" s="1"/>
  <c r="I170" i="2"/>
  <c r="A222" i="2" l="1"/>
  <c r="A228" i="2" s="1"/>
  <c r="A234" i="2" s="1"/>
  <c r="A240" i="2" s="1"/>
  <c r="A246" i="2" s="1"/>
  <c r="A258" i="2" s="1"/>
  <c r="C254" i="2" s="1"/>
  <c r="I212" i="2"/>
  <c r="A264" i="2" l="1"/>
  <c r="A270" i="2" s="1"/>
  <c r="A276" i="2" s="1"/>
  <c r="A282" i="2" s="1"/>
  <c r="A288" i="2" s="1"/>
  <c r="A300" i="2" s="1"/>
  <c r="C296" i="2" s="1"/>
  <c r="I254" i="2"/>
  <c r="A306" i="2" l="1"/>
  <c r="A312" i="2" s="1"/>
  <c r="A318" i="2" s="1"/>
  <c r="A324" i="2" s="1"/>
  <c r="A330" i="2" s="1"/>
  <c r="A342" i="2" s="1"/>
  <c r="C338" i="2" s="1"/>
  <c r="I296" i="2"/>
  <c r="A348" i="2" l="1"/>
  <c r="A354" i="2" s="1"/>
  <c r="A360" i="2" s="1"/>
  <c r="A366" i="2" s="1"/>
  <c r="A372" i="2" s="1"/>
  <c r="A384" i="2" s="1"/>
  <c r="C380" i="2" s="1"/>
  <c r="I338" i="2"/>
  <c r="A390" i="2" l="1"/>
  <c r="A396" i="2" s="1"/>
  <c r="A402" i="2" s="1"/>
  <c r="A408" i="2" s="1"/>
  <c r="A414" i="2" s="1"/>
  <c r="A426" i="2" s="1"/>
  <c r="C422" i="2" s="1"/>
  <c r="I380" i="2"/>
  <c r="I422" i="2" l="1"/>
  <c r="A432" i="2"/>
  <c r="A438" i="2" s="1"/>
  <c r="A444" i="2" s="1"/>
  <c r="A450" i="2" s="1"/>
  <c r="A456" i="2" s="1"/>
  <c r="A468" i="2" s="1"/>
  <c r="C464" i="2" s="1"/>
  <c r="A474" i="2" l="1"/>
  <c r="A480" i="2" s="1"/>
  <c r="I464" i="2"/>
  <c r="A486" i="2" l="1"/>
  <c r="A492" i="2" s="1"/>
  <c r="A498" i="2" s="1"/>
  <c r="A510" i="2" s="1"/>
  <c r="C506" i="2" l="1"/>
  <c r="A516" i="2"/>
  <c r="A522" i="2" s="1"/>
  <c r="A528" i="2" s="1"/>
  <c r="A534" i="2" s="1"/>
  <c r="A540" i="2" s="1"/>
  <c r="A552" i="2" s="1"/>
  <c r="C548" i="2" s="1"/>
  <c r="I506" i="2"/>
  <c r="A558" i="2"/>
  <c r="A564" i="2" s="1"/>
  <c r="A570" i="2" s="1"/>
  <c r="A576" i="2" s="1"/>
  <c r="A582" i="2" s="1"/>
  <c r="A594" i="2" s="1"/>
  <c r="C590" i="2" s="1"/>
  <c r="I548" i="2" l="1"/>
  <c r="A600" i="2"/>
  <c r="A606" i="2" s="1"/>
  <c r="A612" i="2" s="1"/>
  <c r="A618" i="2" s="1"/>
  <c r="A624" i="2" s="1"/>
  <c r="A636" i="2" s="1"/>
  <c r="C632" i="2" s="1"/>
  <c r="I590" i="2"/>
  <c r="A642" i="2" l="1"/>
  <c r="A648" i="2" s="1"/>
  <c r="A654" i="2" s="1"/>
  <c r="A660" i="2" s="1"/>
  <c r="A666" i="2" s="1"/>
  <c r="A678" i="2" s="1"/>
  <c r="C674" i="2" s="1"/>
  <c r="I632" i="2"/>
  <c r="A684" i="2" l="1"/>
  <c r="A690" i="2" s="1"/>
  <c r="A696" i="2" s="1"/>
  <c r="A702" i="2" s="1"/>
  <c r="A708" i="2" s="1"/>
  <c r="A720" i="2" s="1"/>
  <c r="C716" i="2" s="1"/>
  <c r="I674" i="2"/>
  <c r="A726" i="2" l="1"/>
  <c r="A732" i="2" s="1"/>
  <c r="A738" i="2" s="1"/>
  <c r="A744" i="2" s="1"/>
  <c r="A750" i="2" s="1"/>
  <c r="A762" i="2" s="1"/>
  <c r="C758" i="2" s="1"/>
  <c r="I716" i="2"/>
  <c r="A768" i="2" l="1"/>
  <c r="A774" i="2" s="1"/>
  <c r="A780" i="2" s="1"/>
  <c r="A786" i="2" s="1"/>
  <c r="A792" i="2" s="1"/>
  <c r="A804" i="2" s="1"/>
  <c r="C800" i="2" s="1"/>
  <c r="I758" i="2"/>
  <c r="A810" i="2" l="1"/>
  <c r="A816" i="2" s="1"/>
  <c r="A822" i="2" s="1"/>
  <c r="A828" i="2" s="1"/>
  <c r="A834" i="2" s="1"/>
  <c r="A846" i="2" s="1"/>
  <c r="C842" i="2" s="1"/>
  <c r="I800" i="2"/>
  <c r="A852" i="2" l="1"/>
  <c r="A858" i="2" s="1"/>
  <c r="A864" i="2" s="1"/>
  <c r="A870" i="2" s="1"/>
  <c r="A876" i="2" s="1"/>
  <c r="A888" i="2" s="1"/>
  <c r="C884" i="2" s="1"/>
  <c r="I842" i="2"/>
  <c r="I884" i="2" l="1"/>
  <c r="A894" i="2"/>
  <c r="A900" i="2" s="1"/>
  <c r="A906" i="2" s="1"/>
  <c r="A912" i="2" s="1"/>
  <c r="A918" i="2" s="1"/>
  <c r="A930" i="2" s="1"/>
  <c r="C926" i="2" s="1"/>
  <c r="I926" i="2" l="1"/>
  <c r="A936" i="2"/>
  <c r="A942" i="2" s="1"/>
  <c r="A948" i="2" s="1"/>
  <c r="A954" i="2" s="1"/>
  <c r="A960" i="2" s="1"/>
  <c r="A972" i="2" s="1"/>
  <c r="C968" i="2" s="1"/>
  <c r="I968" i="2" l="1"/>
  <c r="A978" i="2"/>
  <c r="A984" i="2" s="1"/>
  <c r="A990" i="2" s="1"/>
  <c r="A996" i="2" s="1"/>
  <c r="A1002" i="2" s="1"/>
  <c r="A1014" i="2" s="1"/>
  <c r="C1010" i="2" s="1"/>
  <c r="I1010" i="2" l="1"/>
  <c r="A1020" i="2"/>
  <c r="A1026" i="2" s="1"/>
  <c r="A1032" i="2" s="1"/>
  <c r="A1038" i="2" s="1"/>
  <c r="A1044" i="2" s="1"/>
  <c r="A1056" i="2" s="1"/>
  <c r="C1052" i="2" s="1"/>
  <c r="A1062" i="2" l="1"/>
  <c r="A1068" i="2" s="1"/>
  <c r="A1074" i="2" s="1"/>
  <c r="A1080" i="2" s="1"/>
  <c r="A1086" i="2" s="1"/>
  <c r="A1098" i="2" s="1"/>
  <c r="C1094" i="2" s="1"/>
  <c r="I1052" i="2"/>
  <c r="A1104" i="2" l="1"/>
  <c r="A1110" i="2" s="1"/>
  <c r="A1116" i="2" s="1"/>
  <c r="A1122" i="2" s="1"/>
  <c r="A1128" i="2" s="1"/>
  <c r="A1140" i="2" s="1"/>
  <c r="C1136" i="2" s="1"/>
  <c r="I1094" i="2"/>
  <c r="A1146" i="2" l="1"/>
  <c r="A1152" i="2" s="1"/>
  <c r="A1158" i="2" s="1"/>
  <c r="A1164" i="2" s="1"/>
  <c r="A1170" i="2" s="1"/>
  <c r="A1182" i="2" s="1"/>
  <c r="C1178" i="2" s="1"/>
  <c r="I1136" i="2"/>
  <c r="A1188" i="2" l="1"/>
  <c r="A1194" i="2" s="1"/>
  <c r="A1200" i="2" s="1"/>
  <c r="A1206" i="2" s="1"/>
  <c r="A1212" i="2" s="1"/>
  <c r="A1224" i="2" s="1"/>
  <c r="C1220" i="2" s="1"/>
  <c r="I1178" i="2"/>
  <c r="A1230" i="2" l="1"/>
  <c r="A1236" i="2" s="1"/>
  <c r="A1242" i="2" s="1"/>
  <c r="A1248" i="2" s="1"/>
  <c r="A1254" i="2" s="1"/>
  <c r="A1266" i="2" s="1"/>
  <c r="C1262" i="2" s="1"/>
  <c r="I1220" i="2"/>
  <c r="A1272" i="2" l="1"/>
  <c r="A1278" i="2" s="1"/>
  <c r="A1284" i="2" s="1"/>
  <c r="A1290" i="2" s="1"/>
  <c r="A1296" i="2" s="1"/>
  <c r="A1308" i="2" s="1"/>
  <c r="C1304" i="2" s="1"/>
  <c r="I1262" i="2"/>
  <c r="I1304" i="2" l="1"/>
  <c r="A1314" i="2"/>
  <c r="A1320" i="2" s="1"/>
  <c r="A1326" i="2" s="1"/>
  <c r="A1332" i="2" s="1"/>
  <c r="A1338" i="2" s="1"/>
  <c r="A1350" i="2" s="1"/>
  <c r="C1346" i="2" s="1"/>
  <c r="I1346" i="2" l="1"/>
  <c r="A1356" i="2"/>
  <c r="A1362" i="2" s="1"/>
  <c r="A1368" i="2" s="1"/>
  <c r="A1374" i="2" s="1"/>
  <c r="A1380" i="2" s="1"/>
  <c r="A1392" i="2" s="1"/>
  <c r="C1388" i="2" s="1"/>
  <c r="I1388" i="2" l="1"/>
  <c r="A1398" i="2"/>
  <c r="A1404" i="2" s="1"/>
  <c r="A1410" i="2" s="1"/>
  <c r="A1416" i="2" s="1"/>
  <c r="A1422" i="2" s="1"/>
  <c r="A1434" i="2" s="1"/>
  <c r="C1430" i="2" s="1"/>
  <c r="I1430" i="2" l="1"/>
  <c r="A1440" i="2"/>
  <c r="A1446" i="2" s="1"/>
  <c r="A1452" i="2" s="1"/>
  <c r="A1458" i="2" s="1"/>
  <c r="A1464" i="2" s="1"/>
  <c r="A1476" i="2" s="1"/>
  <c r="C1472" i="2" s="1"/>
  <c r="A1482" i="2" l="1"/>
  <c r="A1488" i="2" s="1"/>
  <c r="A1494" i="2" s="1"/>
  <c r="A1500" i="2" s="1"/>
  <c r="A1506" i="2" s="1"/>
  <c r="A1518" i="2" s="1"/>
  <c r="C1514" i="2" s="1"/>
  <c r="I1472" i="2"/>
  <c r="A1524" i="2" l="1"/>
  <c r="A1530" i="2" s="1"/>
  <c r="A1536" i="2" s="1"/>
  <c r="A1542" i="2" s="1"/>
  <c r="A1548" i="2" s="1"/>
  <c r="A1560" i="2" s="1"/>
  <c r="C1556" i="2" s="1"/>
  <c r="I1514" i="2"/>
  <c r="A1566" i="2" l="1"/>
  <c r="A1572" i="2" s="1"/>
  <c r="A1578" i="2" s="1"/>
  <c r="A1584" i="2" s="1"/>
  <c r="A1590" i="2" s="1"/>
  <c r="A1602" i="2" s="1"/>
  <c r="C1598" i="2" s="1"/>
  <c r="I1556" i="2"/>
  <c r="A1608" i="2" l="1"/>
  <c r="A1614" i="2" s="1"/>
  <c r="A1620" i="2" s="1"/>
  <c r="A1626" i="2" s="1"/>
  <c r="A1632" i="2" s="1"/>
  <c r="A1644" i="2" s="1"/>
  <c r="C1640" i="2" s="1"/>
  <c r="I1598" i="2"/>
  <c r="A1650" i="2" l="1"/>
  <c r="A1656" i="2" s="1"/>
  <c r="A1662" i="2" s="1"/>
  <c r="A1668" i="2" s="1"/>
  <c r="A1674" i="2" s="1"/>
  <c r="A1686" i="2" s="1"/>
  <c r="C1682" i="2" s="1"/>
  <c r="I1640" i="2"/>
  <c r="A1692" i="2" l="1"/>
  <c r="A1698" i="2" s="1"/>
  <c r="A1704" i="2" s="1"/>
  <c r="A1710" i="2" s="1"/>
  <c r="A1716" i="2" s="1"/>
  <c r="A1728" i="2" s="1"/>
  <c r="C1724" i="2" s="1"/>
  <c r="I1682" i="2"/>
  <c r="A1734" i="2" l="1"/>
  <c r="A1740" i="2" s="1"/>
  <c r="A1746" i="2" s="1"/>
  <c r="A1752" i="2" s="1"/>
  <c r="A1758" i="2" s="1"/>
  <c r="A1770" i="2" s="1"/>
  <c r="C1766" i="2" s="1"/>
  <c r="I1724" i="2"/>
  <c r="A1776" i="2" l="1"/>
  <c r="A1782" i="2" s="1"/>
  <c r="A1788" i="2" s="1"/>
  <c r="A1794" i="2" s="1"/>
  <c r="A1800" i="2" s="1"/>
  <c r="A1812" i="2" s="1"/>
  <c r="C1808" i="2" s="1"/>
  <c r="I1766" i="2"/>
  <c r="I1808" i="2" l="1"/>
  <c r="A1818" i="2"/>
  <c r="A1824" i="2" s="1"/>
  <c r="A1830" i="2" s="1"/>
  <c r="A1836" i="2" s="1"/>
  <c r="A1842" i="2" s="1"/>
  <c r="A1854" i="2" s="1"/>
  <c r="C1850" i="2" s="1"/>
  <c r="A1860" i="2" l="1"/>
  <c r="A1866" i="2" s="1"/>
  <c r="A1872" i="2" s="1"/>
  <c r="A1878" i="2" s="1"/>
  <c r="A1884" i="2" s="1"/>
  <c r="A1896" i="2" s="1"/>
  <c r="C1892" i="2" s="1"/>
  <c r="I1850" i="2"/>
  <c r="A1902" i="2" l="1"/>
  <c r="A1908" i="2" s="1"/>
  <c r="A1914" i="2" s="1"/>
  <c r="A1920" i="2" s="1"/>
  <c r="A1926" i="2" s="1"/>
  <c r="A1938" i="2" s="1"/>
  <c r="C1934" i="2" s="1"/>
  <c r="I1892" i="2"/>
  <c r="A1944" i="2" l="1"/>
  <c r="A1950" i="2" s="1"/>
  <c r="A1956" i="2" s="1"/>
  <c r="A1962" i="2" s="1"/>
  <c r="A1968" i="2" s="1"/>
  <c r="A1980" i="2" s="1"/>
  <c r="C1976" i="2" s="1"/>
  <c r="I1934" i="2"/>
  <c r="A1986" i="2" l="1"/>
  <c r="A1992" i="2" s="1"/>
  <c r="A1998" i="2" s="1"/>
  <c r="A2004" i="2" s="1"/>
  <c r="A2010" i="2" s="1"/>
  <c r="A2022" i="2" s="1"/>
  <c r="C2018" i="2" s="1"/>
  <c r="I1976" i="2"/>
  <c r="A2028" i="2" l="1"/>
  <c r="A2034" i="2" s="1"/>
  <c r="A2040" i="2" s="1"/>
  <c r="A2046" i="2" s="1"/>
  <c r="A2052" i="2" s="1"/>
  <c r="A2064" i="2" s="1"/>
  <c r="C2060" i="2" s="1"/>
  <c r="I2018" i="2"/>
  <c r="A2070" i="2" l="1"/>
  <c r="A2076" i="2" s="1"/>
  <c r="A2082" i="2" s="1"/>
  <c r="A2088" i="2" s="1"/>
  <c r="A2094" i="2" s="1"/>
  <c r="A2106" i="2" s="1"/>
  <c r="C2102" i="2" s="1"/>
  <c r="I2060" i="2"/>
  <c r="A2112" i="2" l="1"/>
  <c r="A2118" i="2" s="1"/>
  <c r="A2124" i="2" s="1"/>
  <c r="A2130" i="2" s="1"/>
  <c r="A2136" i="2" s="1"/>
  <c r="A2148" i="2" s="1"/>
  <c r="C2144" i="2" s="1"/>
  <c r="I2102" i="2"/>
  <c r="A2154" i="2" l="1"/>
  <c r="A2160" i="2" s="1"/>
  <c r="A2166" i="2" s="1"/>
  <c r="A2172" i="2" s="1"/>
  <c r="A2178" i="2" s="1"/>
  <c r="A2190" i="2" s="1"/>
  <c r="C2186" i="2" s="1"/>
  <c r="I2144" i="2"/>
  <c r="B24" i="4" l="1"/>
  <c r="C24" i="4" s="1"/>
  <c r="B22" i="4"/>
  <c r="C22" i="4" s="1"/>
  <c r="B12" i="4"/>
  <c r="C12" i="4" s="1"/>
  <c r="B10" i="4"/>
  <c r="C10" i="4" s="1"/>
  <c r="B32" i="4"/>
  <c r="C32" i="4" s="1"/>
  <c r="B30" i="4"/>
  <c r="C30" i="4" s="1"/>
  <c r="B20" i="4"/>
  <c r="C20" i="4" s="1"/>
  <c r="B18" i="4"/>
  <c r="C18" i="4" s="1"/>
  <c r="B7" i="4"/>
  <c r="C7" i="4" s="1"/>
  <c r="B38" i="4"/>
  <c r="C38" i="4" s="1"/>
  <c r="B28" i="4"/>
  <c r="C28" i="4" s="1"/>
  <c r="B26" i="4"/>
  <c r="C26" i="4" s="1"/>
  <c r="B13" i="4"/>
  <c r="C13" i="4" s="1"/>
  <c r="B11" i="4"/>
  <c r="C11" i="4" s="1"/>
  <c r="B36" i="4"/>
  <c r="C36" i="4" s="1"/>
  <c r="B34" i="4"/>
  <c r="C34" i="4" s="1"/>
  <c r="B47" i="4"/>
  <c r="C47" i="4" s="1"/>
  <c r="B41" i="4"/>
  <c r="C41" i="4" s="1"/>
  <c r="B49" i="4"/>
  <c r="C49" i="4" s="1"/>
  <c r="B19" i="4"/>
  <c r="C19" i="4" s="1"/>
  <c r="B9" i="4"/>
  <c r="C9" i="4" s="1"/>
  <c r="B5" i="4"/>
  <c r="C5" i="4" s="1"/>
  <c r="B42" i="4"/>
  <c r="C42" i="4" s="1"/>
  <c r="B44" i="4"/>
  <c r="C44" i="4" s="1"/>
  <c r="B27" i="4"/>
  <c r="C27" i="4" s="1"/>
  <c r="B45" i="4"/>
  <c r="C45" i="4" s="1"/>
  <c r="B15" i="4"/>
  <c r="C15" i="4" s="1"/>
  <c r="B8" i="4"/>
  <c r="C8" i="4" s="1"/>
  <c r="B6" i="4"/>
  <c r="C6" i="4" s="1"/>
  <c r="B35" i="4"/>
  <c r="C35" i="4" s="1"/>
  <c r="B48" i="4"/>
  <c r="C48" i="4" s="1"/>
  <c r="B16" i="4"/>
  <c r="C16" i="4" s="1"/>
  <c r="B14" i="4"/>
  <c r="C14" i="4" s="1"/>
  <c r="B40" i="4"/>
  <c r="C40" i="4" s="1"/>
  <c r="B50" i="4"/>
  <c r="C50" i="4" s="1"/>
  <c r="B31" i="4"/>
  <c r="C31" i="4" s="1"/>
  <c r="B25" i="4"/>
  <c r="C25" i="4" s="1"/>
  <c r="B43" i="4"/>
  <c r="C43" i="4" s="1"/>
  <c r="B33" i="4"/>
  <c r="C33" i="4" s="1"/>
  <c r="B37" i="4"/>
  <c r="C37" i="4" s="1"/>
  <c r="B21" i="4"/>
  <c r="C21" i="4" s="1"/>
  <c r="B23" i="4"/>
  <c r="C23" i="4" s="1"/>
  <c r="B46" i="4"/>
  <c r="C46" i="4" s="1"/>
  <c r="B17" i="4"/>
  <c r="C17" i="4" s="1"/>
  <c r="B29" i="4"/>
  <c r="C29" i="4" s="1"/>
  <c r="A2196" i="2"/>
  <c r="A2202" i="2" s="1"/>
  <c r="A2208" i="2" s="1"/>
  <c r="A2214" i="2" s="1"/>
  <c r="A2220" i="2" s="1"/>
  <c r="I2186" i="2"/>
  <c r="L5" i="4" s="1"/>
  <c r="M5" i="4" s="1"/>
  <c r="L45" i="4" l="1"/>
  <c r="M45" i="4" s="1"/>
  <c r="L41" i="4"/>
  <c r="M41" i="4" s="1"/>
  <c r="L21" i="4"/>
  <c r="M21" i="4" s="1"/>
  <c r="L19" i="4"/>
  <c r="M19" i="4" s="1"/>
  <c r="L31" i="4"/>
  <c r="M31" i="4" s="1"/>
  <c r="L29" i="4"/>
  <c r="M29" i="4" s="1"/>
  <c r="L27" i="4"/>
  <c r="M27" i="4" s="1"/>
  <c r="L14" i="4"/>
  <c r="M14" i="4" s="1"/>
  <c r="L40" i="4"/>
  <c r="M40" i="4" s="1"/>
  <c r="L26" i="4"/>
  <c r="M26" i="4" s="1"/>
  <c r="L22" i="4"/>
  <c r="M22" i="4" s="1"/>
  <c r="L36" i="4"/>
  <c r="M36" i="4" s="1"/>
  <c r="L15" i="4"/>
  <c r="M15" i="4" s="1"/>
  <c r="L46" i="4"/>
  <c r="M46" i="4" s="1"/>
  <c r="L44" i="4"/>
  <c r="M44" i="4" s="1"/>
  <c r="L30" i="4"/>
  <c r="M30" i="4" s="1"/>
  <c r="L9" i="4"/>
  <c r="M9" i="4" s="1"/>
  <c r="L8" i="4"/>
  <c r="M8" i="4" s="1"/>
  <c r="L38" i="4"/>
  <c r="M38" i="4" s="1"/>
  <c r="L17" i="4"/>
  <c r="M17" i="4" s="1"/>
  <c r="L20" i="4"/>
  <c r="M20" i="4" s="1"/>
  <c r="L18" i="4"/>
  <c r="M18" i="4" s="1"/>
  <c r="L16" i="4"/>
  <c r="M16" i="4" s="1"/>
  <c r="L47" i="4"/>
  <c r="M47" i="4" s="1"/>
  <c r="L25" i="4"/>
  <c r="M25" i="4" s="1"/>
  <c r="L28" i="4"/>
  <c r="M28" i="4" s="1"/>
  <c r="L7" i="4"/>
  <c r="M7" i="4" s="1"/>
  <c r="L37" i="4"/>
  <c r="M37" i="4" s="1"/>
  <c r="L35" i="4"/>
  <c r="M35" i="4" s="1"/>
  <c r="L33" i="4"/>
  <c r="M33" i="4" s="1"/>
  <c r="L48" i="4"/>
  <c r="M48" i="4" s="1"/>
  <c r="L34" i="4"/>
  <c r="M34" i="4" s="1"/>
  <c r="L13" i="4"/>
  <c r="M13" i="4" s="1"/>
  <c r="L32" i="4"/>
  <c r="M32" i="4" s="1"/>
  <c r="L11" i="4"/>
  <c r="M11" i="4" s="1"/>
  <c r="L42" i="4"/>
  <c r="M42" i="4" s="1"/>
  <c r="L23" i="4"/>
  <c r="M23" i="4" s="1"/>
  <c r="L10" i="4"/>
  <c r="M10" i="4" s="1"/>
  <c r="L12" i="4"/>
  <c r="M12" i="4" s="1"/>
  <c r="L43" i="4"/>
  <c r="M43" i="4" s="1"/>
  <c r="L24" i="4"/>
  <c r="M24" i="4" s="1"/>
</calcChain>
</file>

<file path=xl/sharedStrings.xml><?xml version="1.0" encoding="utf-8"?>
<sst xmlns="http://schemas.openxmlformats.org/spreadsheetml/2006/main" count="3137" uniqueCount="103">
  <si>
    <t xml:space="preserve">    SEMAINE      N° </t>
  </si>
  <si>
    <t>CONTRÔLE HEBDOMADAIRE</t>
  </si>
  <si>
    <t>TAMIS /  FLEXIBLES</t>
  </si>
  <si>
    <t>CHEF DE PISTE</t>
  </si>
  <si>
    <t>MILLIPORE</t>
  </si>
  <si>
    <t>LAVAGE</t>
  </si>
  <si>
    <t>VIDANGE COLLLECTEURS BAC CUVE</t>
  </si>
  <si>
    <t xml:space="preserve">REMPLIR LE BANC D'ESSAI </t>
  </si>
  <si>
    <t>0161</t>
  </si>
  <si>
    <t>NOM</t>
  </si>
  <si>
    <t>AKILI</t>
  </si>
  <si>
    <t/>
  </si>
  <si>
    <t>0162</t>
  </si>
  <si>
    <t>0163</t>
  </si>
  <si>
    <t>0171</t>
  </si>
  <si>
    <t>AH185</t>
  </si>
  <si>
    <t>ZACHER</t>
  </si>
  <si>
    <t>0172</t>
  </si>
  <si>
    <t>LOCAL PURGES</t>
  </si>
  <si>
    <t>VIDER LE BANC D'ESSAI</t>
  </si>
  <si>
    <t>0173</t>
  </si>
  <si>
    <t>MENSUEL TRAFFIC</t>
  </si>
  <si>
    <t>04101</t>
  </si>
  <si>
    <t>BABLEE</t>
  </si>
  <si>
    <t>04104</t>
  </si>
  <si>
    <t>04107</t>
  </si>
  <si>
    <t>04108</t>
  </si>
  <si>
    <t>04109</t>
  </si>
  <si>
    <t>04110</t>
  </si>
  <si>
    <t>04111</t>
  </si>
  <si>
    <t>04112</t>
  </si>
  <si>
    <t>04114</t>
  </si>
  <si>
    <t>AH185/ZACHER</t>
  </si>
  <si>
    <t>RETOUR</t>
  </si>
  <si>
    <t>LISTE DU PERSONNEL</t>
  </si>
  <si>
    <t>ANTIC</t>
  </si>
  <si>
    <t>BOISSIERE</t>
  </si>
  <si>
    <t>CHARBONNIER</t>
  </si>
  <si>
    <t>COULIBALY</t>
  </si>
  <si>
    <t>D'AVOLIO</t>
  </si>
  <si>
    <t>DECOURCELLE</t>
  </si>
  <si>
    <t>DELORME</t>
  </si>
  <si>
    <t>DUPUIS</t>
  </si>
  <si>
    <t>ELEDO</t>
  </si>
  <si>
    <t>FORESTIER</t>
  </si>
  <si>
    <t>GUILBAUD</t>
  </si>
  <si>
    <t>HOARAU</t>
  </si>
  <si>
    <t>ILCI</t>
  </si>
  <si>
    <t>LABEAU</t>
  </si>
  <si>
    <t>LE GOUYEN</t>
  </si>
  <si>
    <t>LUTCHMAN</t>
  </si>
  <si>
    <t>MALINCONICO</t>
  </si>
  <si>
    <t>MARCHWIAK</t>
  </si>
  <si>
    <t>MOREL</t>
  </si>
  <si>
    <t>NAKAI</t>
  </si>
  <si>
    <t>POPULIER</t>
  </si>
  <si>
    <t>RICHOUX</t>
  </si>
  <si>
    <t>RIGOLET</t>
  </si>
  <si>
    <t>RIVIERE</t>
  </si>
  <si>
    <t>ROUSSEAU</t>
  </si>
  <si>
    <t>SCHUTER</t>
  </si>
  <si>
    <t>SILVESTRO</t>
  </si>
  <si>
    <t>STEPANOV</t>
  </si>
  <si>
    <t>SZATNY</t>
  </si>
  <si>
    <t>VANDENKOORNHUYSE</t>
  </si>
  <si>
    <t>ZERIZER</t>
  </si>
  <si>
    <t>BOUABID</t>
  </si>
  <si>
    <t>GERARDO CAMPOS</t>
  </si>
  <si>
    <t>SAMINADIN</t>
  </si>
  <si>
    <t>BELKACI</t>
  </si>
  <si>
    <t>PARREIRA</t>
  </si>
  <si>
    <t>THOMAS</t>
  </si>
  <si>
    <t>VICENTE</t>
  </si>
  <si>
    <t>YESSAD</t>
  </si>
  <si>
    <t>BEHILLIL</t>
  </si>
  <si>
    <t>CONTROLES HEBDOMADAIRE</t>
  </si>
  <si>
    <t>TAMIS / FLEXIBLES</t>
  </si>
  <si>
    <t>VDK</t>
  </si>
  <si>
    <t>CHEF DE PISTE ATTRIBUTION TAMIS FLEXIBLE</t>
  </si>
  <si>
    <t>SCHUSTER</t>
  </si>
  <si>
    <t xml:space="preserve">RECAPITULATIF   </t>
  </si>
  <si>
    <t>%</t>
  </si>
  <si>
    <t>antic</t>
  </si>
  <si>
    <t>MENSUEL BERLINGOT</t>
  </si>
  <si>
    <t>MENUEL TRAFFIC</t>
  </si>
  <si>
    <t>MENSUEL TRAFIC</t>
  </si>
  <si>
    <t>MENSUEL TRAFIIC</t>
  </si>
  <si>
    <t>A</t>
  </si>
  <si>
    <t>B</t>
  </si>
  <si>
    <t>C</t>
  </si>
  <si>
    <t>DANIEL</t>
  </si>
  <si>
    <t>nombre d'avitailleur</t>
  </si>
  <si>
    <t>nombre de taches</t>
  </si>
  <si>
    <t>moyenne par avitailleur / CDP</t>
  </si>
  <si>
    <t>nombre de chef et remplaçant</t>
  </si>
  <si>
    <t>nombre de chef de piste</t>
  </si>
  <si>
    <t>parreira</t>
  </si>
  <si>
    <t>MAJERI</t>
  </si>
  <si>
    <t>M'BARKI</t>
  </si>
  <si>
    <t>Nom de champ</t>
  </si>
  <si>
    <t>Liste</t>
  </si>
  <si>
    <t>=DECALER(BD!$A$2;;;NBVAL(BD!$A:$A)-1)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</si>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</sst>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mm"/>
    <numFmt numFmtId="165" formatCode="mmmmyyyy"/>
    <numFmt numFmtId="166" formatCode="ddd\ dd/mm"/>
    <numFmt numFmtId="167" formatCode="[$-F800]dddd\,\ mmmm\ dd\,\ yyyy"/>
    <numFmt numFmtId="168" formatCode="00000"/>
  </numFmts>
  <fonts count="6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11"/>
      <name val="Arial"/>
      <family val="2"/>
    </font>
    <font>
      <b/>
      <sz val="48"/>
      <name val="Arial"/>
      <family val="2"/>
    </font>
    <font>
      <b/>
      <sz val="72"/>
      <name val="Arial"/>
      <family val="2"/>
    </font>
    <font>
      <b/>
      <sz val="3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8"/>
      <name val="Arial"/>
      <family val="2"/>
    </font>
    <font>
      <b/>
      <sz val="36"/>
      <color indexed="10"/>
      <name val="Arial"/>
      <family val="2"/>
    </font>
    <font>
      <b/>
      <sz val="24"/>
      <color rgb="FF0066FF"/>
      <name val="Arial"/>
      <family val="2"/>
    </font>
    <font>
      <b/>
      <sz val="24"/>
      <color indexed="12"/>
      <name val="Arial"/>
      <family val="2"/>
    </font>
    <font>
      <sz val="48"/>
      <name val="Arial"/>
      <family val="2"/>
    </font>
    <font>
      <b/>
      <sz val="24"/>
      <name val="Arial"/>
      <family val="2"/>
    </font>
    <font>
      <b/>
      <sz val="48"/>
      <color indexed="12"/>
      <name val="Arial"/>
      <family val="2"/>
    </font>
    <font>
      <sz val="36"/>
      <color indexed="10"/>
      <name val="Arial"/>
      <family val="2"/>
    </font>
    <font>
      <sz val="36"/>
      <name val="Arial"/>
      <family val="2"/>
    </font>
    <font>
      <b/>
      <sz val="26"/>
      <name val="Arial"/>
      <family val="2"/>
    </font>
    <font>
      <b/>
      <sz val="36"/>
      <color rgb="FF0066FF"/>
      <name val="Arial"/>
      <family val="2"/>
    </font>
    <font>
      <b/>
      <sz val="20"/>
      <color rgb="FF0066FF"/>
      <name val="Arial"/>
      <family val="2"/>
    </font>
    <font>
      <sz val="36"/>
      <color rgb="FF0066FF"/>
      <name val="Arial"/>
      <family val="2"/>
    </font>
    <font>
      <sz val="24"/>
      <name val="Arial"/>
      <family val="2"/>
    </font>
    <font>
      <sz val="18"/>
      <name val="Arial"/>
      <family val="2"/>
    </font>
    <font>
      <sz val="18"/>
      <color rgb="FFFF0000"/>
      <name val="Arial"/>
      <family val="2"/>
    </font>
    <font>
      <sz val="24"/>
      <color rgb="FF00B050"/>
      <name val="Arial"/>
      <family val="2"/>
    </font>
    <font>
      <sz val="18"/>
      <color rgb="FF00B050"/>
      <name val="Arial"/>
      <family val="2"/>
    </font>
    <font>
      <b/>
      <sz val="12"/>
      <name val="Arial"/>
      <family val="2"/>
    </font>
    <font>
      <sz val="28"/>
      <name val="Arial"/>
      <family val="2"/>
    </font>
    <font>
      <sz val="22"/>
      <name val="Arial"/>
      <family val="2"/>
    </font>
    <font>
      <b/>
      <sz val="28"/>
      <color indexed="10"/>
      <name val="Arial"/>
      <family val="2"/>
    </font>
    <font>
      <sz val="28"/>
      <color indexed="10"/>
      <name val="Arial"/>
      <family val="2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222222"/>
      <name val="Courier New"/>
      <family val="3"/>
    </font>
    <font>
      <b/>
      <sz val="72"/>
      <color theme="0"/>
      <name val="Arial"/>
      <family val="2"/>
    </font>
    <font>
      <b/>
      <sz val="48"/>
      <color theme="0"/>
      <name val="Arial"/>
      <family val="2"/>
    </font>
    <font>
      <b/>
      <sz val="36"/>
      <color theme="0"/>
      <name val="Arial"/>
      <family val="2"/>
    </font>
    <font>
      <b/>
      <sz val="28"/>
      <color theme="0"/>
      <name val="Arial"/>
      <family val="2"/>
    </font>
    <font>
      <b/>
      <sz val="26"/>
      <color theme="0"/>
      <name val="Arial"/>
      <family val="2"/>
    </font>
    <font>
      <sz val="20"/>
      <color theme="0"/>
      <name val="Arial"/>
      <family val="2"/>
    </font>
    <font>
      <b/>
      <sz val="16"/>
      <color theme="0"/>
      <name val="Arial"/>
      <family val="2"/>
    </font>
    <font>
      <sz val="20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sz val="14"/>
      <color theme="0"/>
      <name val="Arial"/>
      <family val="2"/>
    </font>
    <font>
      <sz val="36"/>
      <color indexed="12"/>
      <name val="Arial"/>
      <family val="2"/>
    </font>
    <font>
      <sz val="36"/>
      <color indexed="8"/>
      <name val="Arial"/>
      <family val="2"/>
    </font>
    <font>
      <sz val="36"/>
      <color rgb="FF0C62C0"/>
      <name val="Arial"/>
      <family val="2"/>
    </font>
    <font>
      <b/>
      <sz val="20"/>
      <color rgb="FF0070C0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28"/>
      <color rgb="FFFF0000"/>
      <name val="Arial"/>
      <family val="2"/>
    </font>
    <font>
      <sz val="24"/>
      <color theme="9"/>
      <name val="Arial"/>
      <family val="2"/>
    </font>
    <font>
      <sz val="11"/>
      <color indexed="8"/>
      <name val="Verdana"/>
      <family val="2"/>
    </font>
    <font>
      <b/>
      <i/>
      <sz val="8"/>
      <color indexed="8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5">
    <xf numFmtId="0" fontId="0" fillId="0" borderId="0" xfId="0"/>
    <xf numFmtId="0" fontId="1" fillId="0" borderId="0" xfId="1"/>
    <xf numFmtId="168" fontId="4" fillId="3" borderId="2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30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9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30" xfId="1" applyNumberFormat="1" applyFont="1" applyFill="1" applyBorder="1" applyAlignment="1" applyProtection="1">
      <alignment horizontal="center" vertical="center" wrapText="1"/>
      <protection locked="0"/>
    </xf>
    <xf numFmtId="49" fontId="13" fillId="3" borderId="27" xfId="1" applyNumberFormat="1" applyFont="1" applyFill="1" applyBorder="1" applyProtection="1">
      <protection locked="0"/>
    </xf>
    <xf numFmtId="49" fontId="4" fillId="3" borderId="28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5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21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1" xfId="1" applyNumberFormat="1" applyFont="1" applyFill="1" applyBorder="1" applyAlignment="1" applyProtection="1">
      <alignment horizontal="center" vertical="center"/>
      <protection locked="0"/>
    </xf>
    <xf numFmtId="49" fontId="4" fillId="3" borderId="27" xfId="1" applyNumberFormat="1" applyFont="1" applyFill="1" applyBorder="1" applyAlignment="1" applyProtection="1">
      <alignment horizontal="center" vertical="center"/>
      <protection locked="0"/>
    </xf>
    <xf numFmtId="49" fontId="4" fillId="3" borderId="27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57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48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1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3" xfId="1" applyNumberFormat="1" applyFont="1" applyFill="1" applyBorder="1" applyAlignment="1" applyProtection="1">
      <alignment horizontal="center" vertical="center" wrapText="1"/>
      <protection locked="0"/>
    </xf>
    <xf numFmtId="49" fontId="15" fillId="3" borderId="49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49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60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1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18" xfId="1" applyNumberFormat="1" applyFont="1" applyFill="1" applyBorder="1" applyAlignment="1" applyProtection="1">
      <alignment horizontal="center" vertical="center"/>
      <protection locked="0"/>
    </xf>
    <xf numFmtId="168" fontId="9" fillId="3" borderId="21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18" xfId="1" applyFont="1" applyFill="1" applyBorder="1" applyProtection="1">
      <protection locked="0"/>
    </xf>
    <xf numFmtId="0" fontId="13" fillId="3" borderId="28" xfId="1" applyFont="1" applyFill="1" applyBorder="1" applyProtection="1">
      <protection locked="0"/>
    </xf>
    <xf numFmtId="49" fontId="13" fillId="3" borderId="51" xfId="1" applyNumberFormat="1" applyFont="1" applyFill="1" applyBorder="1" applyProtection="1">
      <protection locked="0"/>
    </xf>
    <xf numFmtId="49" fontId="4" fillId="3" borderId="60" xfId="1" applyNumberFormat="1" applyFont="1" applyFill="1" applyBorder="1" applyAlignment="1" applyProtection="1">
      <alignment horizontal="center" vertical="center"/>
      <protection locked="0"/>
    </xf>
    <xf numFmtId="49" fontId="9" fillId="3" borderId="50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26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1" xfId="1" applyNumberFormat="1" applyFont="1" applyFill="1" applyBorder="1" applyAlignment="1" applyProtection="1">
      <alignment horizontal="center" vertical="center"/>
      <protection locked="0"/>
    </xf>
    <xf numFmtId="49" fontId="6" fillId="3" borderId="51" xfId="1" applyNumberFormat="1" applyFont="1" applyFill="1" applyBorder="1" applyAlignment="1" applyProtection="1">
      <alignment horizontal="center" vertical="center"/>
      <protection locked="0"/>
    </xf>
    <xf numFmtId="49" fontId="6" fillId="3" borderId="51" xfId="1" applyNumberFormat="1" applyFont="1" applyFill="1" applyBorder="1" applyAlignment="1" applyProtection="1">
      <alignment horizontal="center" vertical="center" wrapText="1"/>
      <protection locked="0"/>
    </xf>
    <xf numFmtId="49" fontId="18" fillId="3" borderId="51" xfId="1" applyNumberFormat="1" applyFont="1" applyFill="1" applyBorder="1" applyAlignment="1" applyProtection="1">
      <alignment horizontal="center" vertical="center"/>
      <protection locked="0"/>
    </xf>
    <xf numFmtId="49" fontId="18" fillId="3" borderId="5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1" applyFont="1"/>
    <xf numFmtId="0" fontId="22" fillId="0" borderId="4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/>
    </xf>
    <xf numFmtId="0" fontId="22" fillId="0" borderId="58" xfId="1" applyFont="1" applyBorder="1" applyAlignment="1">
      <alignment horizontal="center"/>
    </xf>
    <xf numFmtId="0" fontId="23" fillId="0" borderId="0" xfId="1" applyFont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3" fillId="0" borderId="0" xfId="1" applyFont="1" applyFill="1" applyBorder="1" applyAlignment="1">
      <alignment horizontal="center"/>
    </xf>
    <xf numFmtId="0" fontId="24" fillId="0" borderId="0" xfId="1" applyFont="1" applyFill="1" applyBorder="1" applyAlignment="1">
      <alignment horizontal="center"/>
    </xf>
    <xf numFmtId="0" fontId="25" fillId="0" borderId="58" xfId="1" applyFont="1" applyBorder="1" applyAlignment="1">
      <alignment horizontal="center"/>
    </xf>
    <xf numFmtId="0" fontId="26" fillId="0" borderId="0" xfId="1" applyFont="1" applyBorder="1" applyAlignment="1">
      <alignment horizontal="center"/>
    </xf>
    <xf numFmtId="0" fontId="22" fillId="0" borderId="8" xfId="1" applyFont="1" applyBorder="1" applyAlignment="1">
      <alignment horizontal="center"/>
    </xf>
    <xf numFmtId="49" fontId="14" fillId="3" borderId="51" xfId="1" applyNumberFormat="1" applyFont="1" applyFill="1" applyBorder="1" applyAlignment="1" applyProtection="1">
      <alignment horizontal="center" vertical="center"/>
      <protection locked="0"/>
    </xf>
    <xf numFmtId="49" fontId="14" fillId="3" borderId="21" xfId="1" applyNumberFormat="1" applyFont="1" applyFill="1" applyBorder="1" applyAlignment="1" applyProtection="1">
      <alignment horizontal="center" vertical="center"/>
      <protection locked="0"/>
    </xf>
    <xf numFmtId="49" fontId="18" fillId="3" borderId="18" xfId="1" applyNumberFormat="1" applyFont="1" applyFill="1" applyBorder="1" applyAlignment="1" applyProtection="1">
      <alignment horizontal="center" vertical="center"/>
      <protection locked="0"/>
    </xf>
    <xf numFmtId="0" fontId="22" fillId="0" borderId="79" xfId="1" applyFont="1" applyBorder="1" applyAlignment="1">
      <alignment horizontal="center" vertical="center"/>
    </xf>
    <xf numFmtId="0" fontId="22" fillId="0" borderId="21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168" fontId="6" fillId="2" borderId="21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31" xfId="1" applyNumberFormat="1" applyFont="1" applyFill="1" applyBorder="1" applyAlignment="1" applyProtection="1">
      <alignment horizontal="center" vertical="center"/>
      <protection locked="0"/>
    </xf>
    <xf numFmtId="168" fontId="6" fillId="2" borderId="32" xfId="1" applyNumberFormat="1" applyFont="1" applyFill="1" applyBorder="1" applyAlignment="1" applyProtection="1">
      <alignment horizontal="center" vertical="center"/>
      <protection locked="0"/>
    </xf>
    <xf numFmtId="49" fontId="6" fillId="2" borderId="19" xfId="1" applyNumberFormat="1" applyFont="1" applyFill="1" applyBorder="1" applyAlignment="1" applyProtection="1">
      <alignment horizontal="center" vertical="center"/>
      <protection locked="0"/>
    </xf>
    <xf numFmtId="49" fontId="17" fillId="2" borderId="34" xfId="1" applyNumberFormat="1" applyFont="1" applyFill="1" applyBorder="1" applyAlignment="1" applyProtection="1">
      <protection locked="0"/>
    </xf>
    <xf numFmtId="49" fontId="6" fillId="2" borderId="35" xfId="1" applyNumberFormat="1" applyFont="1" applyFill="1" applyBorder="1" applyAlignment="1" applyProtection="1">
      <alignment horizontal="center" vertical="center"/>
      <protection locked="0"/>
    </xf>
    <xf numFmtId="168" fontId="6" fillId="2" borderId="38" xfId="1" applyNumberFormat="1" applyFont="1" applyFill="1" applyBorder="1" applyAlignment="1" applyProtection="1">
      <alignment horizontal="center" vertical="center"/>
      <protection locked="0"/>
    </xf>
    <xf numFmtId="168" fontId="6" fillId="2" borderId="39" xfId="1" applyNumberFormat="1" applyFont="1" applyFill="1" applyBorder="1" applyAlignment="1" applyProtection="1">
      <alignment horizontal="center" vertical="center"/>
      <protection locked="0"/>
    </xf>
    <xf numFmtId="168" fontId="6" fillId="2" borderId="40" xfId="1" applyNumberFormat="1" applyFont="1" applyFill="1" applyBorder="1" applyAlignment="1" applyProtection="1">
      <alignment horizontal="center" vertical="center"/>
      <protection locked="0"/>
    </xf>
    <xf numFmtId="49" fontId="17" fillId="2" borderId="42" xfId="1" applyNumberFormat="1" applyFont="1" applyFill="1" applyBorder="1" applyAlignment="1" applyProtection="1">
      <protection locked="0"/>
    </xf>
    <xf numFmtId="168" fontId="6" fillId="2" borderId="43" xfId="1" applyNumberFormat="1" applyFont="1" applyFill="1" applyBorder="1" applyAlignment="1" applyProtection="1">
      <alignment horizontal="center" vertical="center"/>
      <protection locked="0"/>
    </xf>
    <xf numFmtId="0" fontId="21" fillId="2" borderId="21" xfId="1" applyFont="1" applyFill="1" applyBorder="1" applyAlignment="1" applyProtection="1">
      <protection locked="0"/>
    </xf>
    <xf numFmtId="0" fontId="17" fillId="2" borderId="21" xfId="1" applyFont="1" applyFill="1" applyBorder="1" applyAlignment="1" applyProtection="1">
      <protection locked="0"/>
    </xf>
    <xf numFmtId="168" fontId="6" fillId="2" borderId="52" xfId="1" applyNumberFormat="1" applyFont="1" applyFill="1" applyBorder="1" applyAlignment="1" applyProtection="1">
      <alignment horizontal="center" vertical="center"/>
      <protection locked="0"/>
    </xf>
    <xf numFmtId="49" fontId="6" fillId="2" borderId="21" xfId="1" applyNumberFormat="1" applyFont="1" applyFill="1" applyBorder="1" applyAlignment="1" applyProtection="1">
      <alignment horizontal="center" vertical="center"/>
      <protection locked="0"/>
    </xf>
    <xf numFmtId="49" fontId="6" fillId="2" borderId="37" xfId="1" applyNumberFormat="1" applyFont="1" applyFill="1" applyBorder="1" applyAlignment="1" applyProtection="1">
      <alignment horizontal="center" vertical="center"/>
      <protection locked="0"/>
    </xf>
    <xf numFmtId="168" fontId="6" fillId="2" borderId="42" xfId="1" applyNumberFormat="1" applyFont="1" applyFill="1" applyBorder="1" applyAlignment="1" applyProtection="1">
      <alignment horizontal="center" vertical="center"/>
      <protection locked="0"/>
    </xf>
    <xf numFmtId="49" fontId="6" fillId="2" borderId="58" xfId="1" applyNumberFormat="1" applyFont="1" applyFill="1" applyBorder="1" applyAlignment="1" applyProtection="1">
      <alignment horizontal="center" vertical="center"/>
      <protection locked="0"/>
    </xf>
    <xf numFmtId="168" fontId="6" fillId="2" borderId="60" xfId="1" applyNumberFormat="1" applyFont="1" applyFill="1" applyBorder="1" applyAlignment="1" applyProtection="1">
      <alignment horizontal="center" vertical="center"/>
      <protection locked="0"/>
    </xf>
    <xf numFmtId="168" fontId="6" fillId="2" borderId="50" xfId="1" applyNumberFormat="1" applyFont="1" applyFill="1" applyBorder="1" applyAlignment="1" applyProtection="1">
      <alignment horizontal="center" vertical="center"/>
      <protection locked="0"/>
    </xf>
    <xf numFmtId="49" fontId="6" fillId="2" borderId="61" xfId="1" applyNumberFormat="1" applyFont="1" applyFill="1" applyBorder="1" applyAlignment="1" applyProtection="1">
      <alignment horizontal="center" vertical="center"/>
      <protection locked="0"/>
    </xf>
    <xf numFmtId="49" fontId="6" fillId="2" borderId="47" xfId="1" applyNumberFormat="1" applyFont="1" applyFill="1" applyBorder="1" applyAlignment="1" applyProtection="1">
      <alignment horizontal="center" vertical="center"/>
      <protection locked="0"/>
    </xf>
    <xf numFmtId="168" fontId="6" fillId="2" borderId="37" xfId="1" applyNumberFormat="1" applyFont="1" applyFill="1" applyBorder="1" applyAlignment="1" applyProtection="1">
      <alignment horizontal="center" vertical="center"/>
      <protection locked="0"/>
    </xf>
    <xf numFmtId="0" fontId="17" fillId="2" borderId="18" xfId="1" applyFont="1" applyFill="1" applyBorder="1" applyAlignment="1" applyProtection="1">
      <protection locked="0"/>
    </xf>
    <xf numFmtId="49" fontId="17" fillId="2" borderId="51" xfId="1" applyNumberFormat="1" applyFont="1" applyFill="1" applyBorder="1" applyAlignment="1" applyProtection="1">
      <protection locked="0"/>
    </xf>
    <xf numFmtId="49" fontId="17" fillId="2" borderId="62" xfId="1" applyNumberFormat="1" applyFont="1" applyFill="1" applyBorder="1" applyAlignment="1" applyProtection="1">
      <protection locked="0"/>
    </xf>
    <xf numFmtId="0" fontId="6" fillId="2" borderId="47" xfId="1" applyFont="1" applyFill="1" applyBorder="1" applyAlignment="1" applyProtection="1">
      <alignment horizontal="center" vertical="center"/>
      <protection locked="0"/>
    </xf>
    <xf numFmtId="49" fontId="6" fillId="2" borderId="60" xfId="1" applyNumberFormat="1" applyFont="1" applyFill="1" applyBorder="1" applyAlignment="1" applyProtection="1">
      <alignment horizontal="center" vertical="center"/>
      <protection locked="0"/>
    </xf>
    <xf numFmtId="49" fontId="6" fillId="2" borderId="50" xfId="1" applyNumberFormat="1" applyFont="1" applyFill="1" applyBorder="1" applyAlignment="1" applyProtection="1">
      <alignment horizontal="center" vertical="center"/>
      <protection locked="0"/>
    </xf>
    <xf numFmtId="168" fontId="6" fillId="2" borderId="51" xfId="1" applyNumberFormat="1" applyFont="1" applyFill="1" applyBorder="1" applyAlignment="1" applyProtection="1">
      <alignment horizontal="center" vertical="center"/>
      <protection locked="0"/>
    </xf>
    <xf numFmtId="168" fontId="6" fillId="2" borderId="18" xfId="1" applyNumberFormat="1" applyFont="1" applyFill="1" applyBorder="1" applyAlignment="1" applyProtection="1">
      <alignment horizontal="center" vertical="center"/>
      <protection locked="0"/>
    </xf>
    <xf numFmtId="49" fontId="6" fillId="2" borderId="53" xfId="1" applyNumberFormat="1" applyFont="1" applyFill="1" applyBorder="1" applyAlignment="1" applyProtection="1">
      <alignment horizontal="center" vertical="center"/>
      <protection locked="0"/>
    </xf>
    <xf numFmtId="49" fontId="6" fillId="2" borderId="38" xfId="1" applyNumberFormat="1" applyFont="1" applyFill="1" applyBorder="1" applyAlignment="1" applyProtection="1">
      <alignment horizontal="center" vertical="center"/>
      <protection locked="0"/>
    </xf>
    <xf numFmtId="49" fontId="6" fillId="2" borderId="39" xfId="1" applyNumberFormat="1" applyFont="1" applyFill="1" applyBorder="1" applyAlignment="1" applyProtection="1">
      <alignment horizontal="center" vertical="center"/>
      <protection locked="0"/>
    </xf>
    <xf numFmtId="168" fontId="6" fillId="2" borderId="63" xfId="1" applyNumberFormat="1" applyFont="1" applyFill="1" applyBorder="1" applyAlignment="1" applyProtection="1">
      <alignment horizontal="center" vertical="center"/>
      <protection locked="0"/>
    </xf>
    <xf numFmtId="0" fontId="21" fillId="2" borderId="51" xfId="1" applyFont="1" applyFill="1" applyBorder="1" applyAlignment="1" applyProtection="1">
      <protection locked="0"/>
    </xf>
    <xf numFmtId="0" fontId="17" fillId="2" borderId="51" xfId="1" applyFont="1" applyFill="1" applyBorder="1" applyAlignment="1" applyProtection="1">
      <protection locked="0"/>
    </xf>
    <xf numFmtId="168" fontId="6" fillId="2" borderId="68" xfId="1" applyNumberFormat="1" applyFont="1" applyFill="1" applyBorder="1" applyAlignment="1" applyProtection="1">
      <alignment horizontal="center" vertical="center"/>
      <protection locked="0"/>
    </xf>
    <xf numFmtId="168" fontId="6" fillId="2" borderId="61" xfId="1" applyNumberFormat="1" applyFont="1" applyFill="1" applyBorder="1" applyAlignment="1" applyProtection="1">
      <alignment horizontal="center" vertical="center"/>
      <protection locked="0"/>
    </xf>
    <xf numFmtId="168" fontId="6" fillId="2" borderId="53" xfId="1" applyNumberFormat="1" applyFont="1" applyFill="1" applyBorder="1" applyAlignment="1" applyProtection="1">
      <alignment horizontal="center" vertical="center"/>
      <protection locked="0"/>
    </xf>
    <xf numFmtId="168" fontId="6" fillId="2" borderId="62" xfId="1" applyNumberFormat="1" applyFont="1" applyFill="1" applyBorder="1" applyAlignment="1" applyProtection="1">
      <alignment horizontal="center" vertical="center"/>
      <protection locked="0"/>
    </xf>
    <xf numFmtId="49" fontId="6" fillId="2" borderId="18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Protection="1"/>
    <xf numFmtId="166" fontId="16" fillId="0" borderId="0" xfId="1" applyNumberFormat="1" applyFont="1" applyAlignment="1" applyProtection="1"/>
    <xf numFmtId="166" fontId="10" fillId="2" borderId="0" xfId="1" applyNumberFormat="1" applyFont="1" applyFill="1" applyBorder="1" applyAlignment="1" applyProtection="1">
      <alignment vertical="center"/>
    </xf>
    <xf numFmtId="166" fontId="2" fillId="0" borderId="0" xfId="1" applyNumberFormat="1" applyFont="1" applyProtection="1"/>
    <xf numFmtId="166" fontId="17" fillId="2" borderId="0" xfId="1" applyNumberFormat="1" applyFont="1" applyFill="1" applyBorder="1" applyAlignment="1" applyProtection="1"/>
    <xf numFmtId="168" fontId="11" fillId="2" borderId="19" xfId="1" applyNumberFormat="1" applyFont="1" applyFill="1" applyBorder="1" applyAlignment="1" applyProtection="1">
      <alignment horizontal="center" vertical="center"/>
    </xf>
    <xf numFmtId="0" fontId="32" fillId="0" borderId="0" xfId="0" applyFont="1"/>
    <xf numFmtId="0" fontId="33" fillId="0" borderId="79" xfId="0" applyNumberFormat="1" applyFont="1" applyBorder="1" applyAlignment="1">
      <alignment horizontal="center" vertical="center"/>
    </xf>
    <xf numFmtId="49" fontId="33" fillId="0" borderId="74" xfId="0" applyNumberFormat="1" applyFont="1" applyBorder="1" applyAlignment="1">
      <alignment horizontal="center" vertical="center"/>
    </xf>
    <xf numFmtId="49" fontId="33" fillId="0" borderId="80" xfId="0" applyNumberFormat="1" applyFont="1" applyBorder="1" applyAlignment="1">
      <alignment horizontal="center" vertical="center"/>
    </xf>
    <xf numFmtId="0" fontId="33" fillId="0" borderId="52" xfId="0" applyNumberFormat="1" applyFont="1" applyBorder="1" applyAlignment="1">
      <alignment horizontal="center" vertical="center"/>
    </xf>
    <xf numFmtId="49" fontId="33" fillId="0" borderId="83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center" vertical="center"/>
    </xf>
    <xf numFmtId="0" fontId="33" fillId="0" borderId="79" xfId="0" applyNumberFormat="1" applyFont="1" applyBorder="1" applyAlignment="1">
      <alignment horizontal="center" vertical="center" wrapText="1"/>
    </xf>
    <xf numFmtId="0" fontId="33" fillId="0" borderId="74" xfId="0" applyNumberFormat="1" applyFont="1" applyBorder="1" applyAlignment="1">
      <alignment horizontal="center" vertical="center" wrapText="1"/>
    </xf>
    <xf numFmtId="0" fontId="33" fillId="0" borderId="79" xfId="0" applyNumberFormat="1" applyFont="1" applyBorder="1" applyAlignment="1">
      <alignment vertical="center"/>
    </xf>
    <xf numFmtId="0" fontId="33" fillId="0" borderId="74" xfId="0" applyNumberFormat="1" applyFont="1" applyBorder="1" applyAlignment="1">
      <alignment vertical="center"/>
    </xf>
    <xf numFmtId="0" fontId="33" fillId="0" borderId="80" xfId="0" applyNumberFormat="1" applyFont="1" applyBorder="1" applyAlignment="1">
      <alignment vertical="center"/>
    </xf>
    <xf numFmtId="0" fontId="33" fillId="0" borderId="52" xfId="0" applyNumberFormat="1" applyFont="1" applyBorder="1" applyAlignment="1">
      <alignment vertical="center"/>
    </xf>
    <xf numFmtId="0" fontId="33" fillId="0" borderId="83" xfId="0" applyNumberFormat="1" applyFont="1" applyBorder="1" applyAlignment="1">
      <alignment vertical="center"/>
    </xf>
    <xf numFmtId="0" fontId="33" fillId="0" borderId="22" xfId="0" applyNumberFormat="1" applyFont="1" applyBorder="1" applyAlignment="1">
      <alignment vertical="center"/>
    </xf>
    <xf numFmtId="0" fontId="33" fillId="0" borderId="29" xfId="0" applyNumberFormat="1" applyFont="1" applyBorder="1" applyAlignment="1">
      <alignment horizontal="center" vertical="center"/>
    </xf>
    <xf numFmtId="49" fontId="33" fillId="0" borderId="76" xfId="0" applyNumberFormat="1" applyFont="1" applyBorder="1" applyAlignment="1">
      <alignment horizontal="center" vertical="center"/>
    </xf>
    <xf numFmtId="49" fontId="33" fillId="0" borderId="30" xfId="0" applyNumberFormat="1" applyFont="1" applyBorder="1" applyAlignment="1">
      <alignment horizontal="center" vertical="center"/>
    </xf>
    <xf numFmtId="0" fontId="33" fillId="0" borderId="29" xfId="0" applyNumberFormat="1" applyFont="1" applyBorder="1" applyAlignment="1">
      <alignment vertical="center"/>
    </xf>
    <xf numFmtId="0" fontId="33" fillId="0" borderId="76" xfId="0" applyNumberFormat="1" applyFont="1" applyBorder="1" applyAlignment="1">
      <alignment vertical="center"/>
    </xf>
    <xf numFmtId="0" fontId="33" fillId="0" borderId="30" xfId="0" applyNumberFormat="1" applyFont="1" applyBorder="1" applyAlignment="1">
      <alignment vertical="center"/>
    </xf>
    <xf numFmtId="0" fontId="33" fillId="0" borderId="80" xfId="0" applyNumberFormat="1" applyFont="1" applyBorder="1" applyAlignment="1">
      <alignment horizontal="center" vertical="center" wrapText="1"/>
    </xf>
    <xf numFmtId="0" fontId="33" fillId="0" borderId="76" xfId="0" applyNumberFormat="1" applyFont="1" applyBorder="1" applyAlignment="1">
      <alignment horizontal="center" vertical="center" wrapText="1"/>
    </xf>
    <xf numFmtId="49" fontId="33" fillId="0" borderId="76" xfId="0" applyNumberFormat="1" applyFont="1" applyBorder="1" applyAlignment="1">
      <alignment horizontal="center" vertical="center" wrapText="1"/>
    </xf>
    <xf numFmtId="49" fontId="33" fillId="0" borderId="30" xfId="0" applyNumberFormat="1" applyFont="1" applyBorder="1" applyAlignment="1">
      <alignment horizontal="center" vertical="center" wrapText="1"/>
    </xf>
    <xf numFmtId="168" fontId="6" fillId="2" borderId="21" xfId="1" applyNumberFormat="1" applyFont="1" applyFill="1" applyBorder="1" applyAlignment="1" applyProtection="1">
      <alignment horizontal="center" vertical="center"/>
      <protection locked="0"/>
    </xf>
    <xf numFmtId="49" fontId="6" fillId="2" borderId="23" xfId="1" applyNumberFormat="1" applyFont="1" applyFill="1" applyBorder="1" applyAlignment="1" applyProtection="1">
      <alignment horizontal="center" vertical="center"/>
      <protection locked="0"/>
    </xf>
    <xf numFmtId="168" fontId="6" fillId="2" borderId="26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27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28" xfId="1" applyNumberFormat="1" applyFont="1" applyFill="1" applyBorder="1" applyAlignment="1" applyProtection="1">
      <alignment horizontal="center" vertical="center" wrapText="1"/>
      <protection locked="0"/>
    </xf>
    <xf numFmtId="10" fontId="27" fillId="0" borderId="80" xfId="1" applyNumberFormat="1" applyFont="1" applyBorder="1" applyAlignment="1">
      <alignment horizontal="center" vertical="center"/>
    </xf>
    <xf numFmtId="10" fontId="27" fillId="0" borderId="26" xfId="1" applyNumberFormat="1" applyFont="1" applyBorder="1" applyAlignment="1">
      <alignment horizontal="center" vertical="center"/>
    </xf>
    <xf numFmtId="10" fontId="27" fillId="0" borderId="30" xfId="1" applyNumberFormat="1" applyFont="1" applyBorder="1" applyAlignment="1">
      <alignment horizontal="center" vertical="center"/>
    </xf>
    <xf numFmtId="0" fontId="34" fillId="0" borderId="0" xfId="0" applyFont="1"/>
    <xf numFmtId="166" fontId="37" fillId="2" borderId="0" xfId="1" applyNumberFormat="1" applyFont="1" applyFill="1" applyBorder="1" applyAlignment="1" applyProtection="1">
      <alignment vertical="center"/>
    </xf>
    <xf numFmtId="166" fontId="37" fillId="4" borderId="0" xfId="1" applyNumberFormat="1" applyFont="1" applyFill="1" applyBorder="1" applyAlignment="1" applyProtection="1">
      <alignment vertical="center"/>
    </xf>
    <xf numFmtId="166" fontId="40" fillId="2" borderId="0" xfId="1" applyNumberFormat="1" applyFont="1" applyFill="1" applyProtection="1"/>
    <xf numFmtId="0" fontId="41" fillId="4" borderId="1" xfId="1" applyFont="1" applyFill="1" applyBorder="1" applyAlignment="1">
      <alignment horizontal="center" vertical="center" wrapText="1" shrinkToFit="1"/>
    </xf>
    <xf numFmtId="0" fontId="41" fillId="4" borderId="9" xfId="1" applyFont="1" applyFill="1" applyBorder="1" applyAlignment="1">
      <alignment horizontal="center" vertical="center" wrapText="1" shrinkToFit="1"/>
    </xf>
    <xf numFmtId="0" fontId="41" fillId="4" borderId="3" xfId="1" applyFont="1" applyFill="1" applyBorder="1" applyAlignment="1">
      <alignment horizontal="center" vertical="center"/>
    </xf>
    <xf numFmtId="0" fontId="41" fillId="4" borderId="4" xfId="1" applyFont="1" applyFill="1" applyBorder="1" applyAlignment="1">
      <alignment horizontal="center" vertical="center" wrapText="1"/>
    </xf>
    <xf numFmtId="0" fontId="43" fillId="3" borderId="82" xfId="0" applyFont="1" applyFill="1" applyBorder="1" applyAlignment="1">
      <alignment horizontal="center" vertical="center"/>
    </xf>
    <xf numFmtId="0" fontId="33" fillId="0" borderId="85" xfId="0" applyNumberFormat="1" applyFont="1" applyBorder="1" applyAlignment="1">
      <alignment horizontal="center" vertical="center" wrapText="1"/>
    </xf>
    <xf numFmtId="0" fontId="44" fillId="5" borderId="4" xfId="1" applyFont="1" applyFill="1" applyBorder="1" applyAlignment="1">
      <alignment horizontal="center" vertical="center" wrapText="1" shrinkToFit="1"/>
    </xf>
    <xf numFmtId="0" fontId="37" fillId="5" borderId="4" xfId="1" applyFont="1" applyFill="1" applyBorder="1" applyAlignment="1">
      <alignment horizontal="center" vertical="center" wrapText="1" shrinkToFit="1"/>
    </xf>
    <xf numFmtId="0" fontId="41" fillId="5" borderId="4" xfId="1" applyFont="1" applyFill="1" applyBorder="1" applyAlignment="1">
      <alignment horizontal="center" vertical="center" wrapText="1" shrinkToFit="1"/>
    </xf>
    <xf numFmtId="0" fontId="45" fillId="5" borderId="4" xfId="1" applyFont="1" applyFill="1" applyBorder="1" applyAlignment="1">
      <alignment horizontal="center" vertical="center" wrapText="1" shrinkToFit="1"/>
    </xf>
    <xf numFmtId="0" fontId="41" fillId="5" borderId="4" xfId="1" applyFont="1" applyFill="1" applyBorder="1" applyAlignment="1">
      <alignment horizontal="center" vertical="center"/>
    </xf>
    <xf numFmtId="0" fontId="37" fillId="5" borderId="3" xfId="1" applyFont="1" applyFill="1" applyBorder="1" applyAlignment="1">
      <alignment horizontal="center" vertical="center"/>
    </xf>
    <xf numFmtId="0" fontId="41" fillId="5" borderId="3" xfId="1" applyFont="1" applyFill="1" applyBorder="1" applyAlignment="1">
      <alignment horizontal="center" vertical="center"/>
    </xf>
    <xf numFmtId="0" fontId="44" fillId="5" borderId="4" xfId="1" applyFont="1" applyFill="1" applyBorder="1" applyAlignment="1">
      <alignment horizontal="center" vertical="center" wrapText="1"/>
    </xf>
    <xf numFmtId="0" fontId="37" fillId="5" borderId="4" xfId="1" applyFont="1" applyFill="1" applyBorder="1" applyAlignment="1">
      <alignment horizontal="center" vertical="center"/>
    </xf>
    <xf numFmtId="0" fontId="46" fillId="5" borderId="77" xfId="1" applyFont="1" applyFill="1" applyBorder="1"/>
    <xf numFmtId="0" fontId="46" fillId="5" borderId="51" xfId="1" applyFont="1" applyFill="1" applyBorder="1"/>
    <xf numFmtId="0" fontId="47" fillId="5" borderId="51" xfId="1" applyFont="1" applyFill="1" applyBorder="1" applyAlignment="1">
      <alignment horizontal="center"/>
    </xf>
    <xf numFmtId="0" fontId="46" fillId="5" borderId="78" xfId="1" applyFont="1" applyFill="1" applyBorder="1"/>
    <xf numFmtId="0" fontId="33" fillId="0" borderId="19" xfId="0" applyNumberFormat="1" applyFont="1" applyBorder="1" applyAlignment="1">
      <alignment horizontal="center" vertical="center" wrapText="1"/>
    </xf>
    <xf numFmtId="0" fontId="33" fillId="0" borderId="86" xfId="0" applyNumberFormat="1" applyFont="1" applyBorder="1" applyAlignment="1">
      <alignment horizontal="center" vertical="center" wrapText="1"/>
    </xf>
    <xf numFmtId="0" fontId="33" fillId="0" borderId="31" xfId="0" applyNumberFormat="1" applyFont="1" applyBorder="1" applyAlignment="1">
      <alignment horizontal="center" vertical="center" wrapText="1"/>
    </xf>
    <xf numFmtId="0" fontId="33" fillId="0" borderId="86" xfId="0" applyNumberFormat="1" applyFont="1" applyBorder="1" applyAlignment="1">
      <alignment vertical="center"/>
    </xf>
    <xf numFmtId="0" fontId="33" fillId="0" borderId="61" xfId="0" applyNumberFormat="1" applyFont="1" applyBorder="1" applyAlignment="1">
      <alignment vertical="center"/>
    </xf>
    <xf numFmtId="0" fontId="33" fillId="0" borderId="86" xfId="0" applyNumberFormat="1" applyFont="1" applyBorder="1" applyAlignment="1">
      <alignment horizontal="center" vertical="center"/>
    </xf>
    <xf numFmtId="0" fontId="33" fillId="0" borderId="61" xfId="0" applyNumberFormat="1" applyFont="1" applyBorder="1" applyAlignment="1">
      <alignment horizontal="center" vertical="center"/>
    </xf>
    <xf numFmtId="0" fontId="33" fillId="0" borderId="87" xfId="0" applyNumberFormat="1" applyFont="1" applyBorder="1" applyAlignment="1">
      <alignment horizontal="center" vertical="center"/>
    </xf>
    <xf numFmtId="0" fontId="33" fillId="0" borderId="87" xfId="0" applyNumberFormat="1" applyFont="1" applyBorder="1" applyAlignment="1">
      <alignment vertical="center"/>
    </xf>
    <xf numFmtId="49" fontId="4" fillId="3" borderId="7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80" xfId="1" applyNumberFormat="1" applyFont="1" applyFill="1" applyBorder="1" applyAlignment="1" applyProtection="1">
      <alignment horizontal="center" vertical="center" wrapText="1"/>
      <protection locked="0"/>
    </xf>
    <xf numFmtId="0" fontId="18" fillId="3" borderId="12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3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14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15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6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2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12" xfId="1" applyFont="1" applyFill="1" applyBorder="1" applyProtection="1">
      <protection locked="0"/>
    </xf>
    <xf numFmtId="0" fontId="13" fillId="3" borderId="14" xfId="1" applyFont="1" applyFill="1" applyBorder="1" applyProtection="1">
      <protection locked="0"/>
    </xf>
    <xf numFmtId="49" fontId="4" fillId="3" borderId="11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4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50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18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56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1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6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46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45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2" xfId="1" applyNumberFormat="1" applyFont="1" applyFill="1" applyBorder="1" applyAlignment="1" applyProtection="1">
      <alignment horizontal="center" vertical="center"/>
      <protection locked="0"/>
    </xf>
    <xf numFmtId="168" fontId="6" fillId="3" borderId="46" xfId="1" applyNumberFormat="1" applyFont="1" applyFill="1" applyBorder="1" applyAlignment="1" applyProtection="1">
      <alignment horizontal="center" vertical="center"/>
      <protection locked="0"/>
    </xf>
    <xf numFmtId="168" fontId="4" fillId="3" borderId="15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50" xfId="1" applyNumberFormat="1" applyFont="1" applyFill="1" applyBorder="1" applyAlignment="1" applyProtection="1">
      <alignment horizontal="center" vertical="center"/>
      <protection locked="0"/>
    </xf>
    <xf numFmtId="168" fontId="18" fillId="3" borderId="45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45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45" xfId="1" applyNumberFormat="1" applyFont="1" applyFill="1" applyBorder="1" applyAlignment="1" applyProtection="1">
      <alignment horizontal="center" vertical="center"/>
      <protection locked="0"/>
    </xf>
    <xf numFmtId="168" fontId="4" fillId="3" borderId="51" xfId="1" applyNumberFormat="1" applyFont="1" applyFill="1" applyBorder="1" applyAlignment="1" applyProtection="1">
      <alignment vertical="center"/>
      <protection locked="0"/>
    </xf>
    <xf numFmtId="168" fontId="18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45" xfId="1" applyFont="1" applyFill="1" applyBorder="1" applyProtection="1">
      <protection locked="0"/>
    </xf>
    <xf numFmtId="168" fontId="4" fillId="3" borderId="25" xfId="1" applyNumberFormat="1" applyFont="1" applyFill="1" applyBorder="1" applyAlignment="1" applyProtection="1">
      <alignment horizontal="center" vertical="center" wrapText="1"/>
      <protection locked="0"/>
    </xf>
    <xf numFmtId="168" fontId="14" fillId="3" borderId="25" xfId="1" applyNumberFormat="1" applyFont="1" applyFill="1" applyBorder="1" applyAlignment="1" applyProtection="1">
      <alignment horizontal="center" vertical="center" wrapText="1"/>
      <protection locked="0"/>
    </xf>
    <xf numFmtId="0" fontId="17" fillId="3" borderId="45" xfId="1" applyFont="1" applyFill="1" applyBorder="1" applyProtection="1">
      <protection locked="0"/>
    </xf>
    <xf numFmtId="49" fontId="6" fillId="3" borderId="45" xfId="1" applyNumberFormat="1" applyFont="1" applyFill="1" applyBorder="1" applyAlignment="1" applyProtection="1">
      <alignment horizontal="center" vertical="center" wrapText="1"/>
      <protection locked="0"/>
    </xf>
    <xf numFmtId="168" fontId="6" fillId="3" borderId="45" xfId="1" applyNumberFormat="1" applyFont="1" applyFill="1" applyBorder="1" applyAlignment="1" applyProtection="1">
      <alignment horizontal="center" vertical="center" wrapText="1"/>
      <protection locked="0"/>
    </xf>
    <xf numFmtId="168" fontId="14" fillId="3" borderId="16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7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48" xfId="1" applyNumberFormat="1" applyFont="1" applyFill="1" applyBorder="1" applyAlignment="1" applyProtection="1">
      <alignment horizontal="center" vertical="center" wrapText="1"/>
      <protection locked="0"/>
    </xf>
    <xf numFmtId="0" fontId="17" fillId="3" borderId="59" xfId="1" applyFont="1" applyFill="1" applyBorder="1" applyProtection="1">
      <protection locked="0"/>
    </xf>
    <xf numFmtId="49" fontId="6" fillId="3" borderId="59" xfId="1" applyNumberFormat="1" applyFont="1" applyFill="1" applyBorder="1" applyAlignment="1" applyProtection="1">
      <alignment horizontal="center" vertical="center" wrapText="1"/>
      <protection locked="0"/>
    </xf>
    <xf numFmtId="168" fontId="6" fillId="3" borderId="59" xfId="1" applyNumberFormat="1" applyFont="1" applyFill="1" applyBorder="1" applyAlignment="1" applyProtection="1">
      <alignment horizontal="center" vertical="center" wrapText="1"/>
      <protection locked="0"/>
    </xf>
    <xf numFmtId="168" fontId="14" fillId="3" borderId="49" xfId="1" applyNumberFormat="1" applyFont="1" applyFill="1" applyBorder="1" applyAlignment="1" applyProtection="1">
      <alignment horizontal="center" vertical="center" wrapText="1"/>
      <protection locked="0"/>
    </xf>
    <xf numFmtId="168" fontId="14" fillId="3" borderId="18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19" xfId="1" applyNumberFormat="1" applyFont="1" applyFill="1" applyBorder="1" applyAlignment="1" applyProtection="1">
      <alignment horizontal="center" vertical="center"/>
      <protection locked="0"/>
    </xf>
    <xf numFmtId="168" fontId="6" fillId="2" borderId="48" xfId="1" applyNumberFormat="1" applyFont="1" applyFill="1" applyBorder="1" applyAlignment="1" applyProtection="1">
      <alignment horizontal="center" vertical="center"/>
      <protection locked="0"/>
    </xf>
    <xf numFmtId="168" fontId="6" fillId="2" borderId="57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48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57" xfId="1" applyNumberFormat="1" applyFont="1" applyFill="1" applyBorder="1" applyAlignment="1" applyProtection="1">
      <alignment horizontal="center" vertical="center"/>
      <protection locked="0"/>
    </xf>
    <xf numFmtId="49" fontId="6" fillId="2" borderId="48" xfId="1" applyNumberFormat="1" applyFont="1" applyFill="1" applyBorder="1" applyAlignment="1" applyProtection="1">
      <alignment horizontal="center" vertical="center"/>
      <protection locked="0"/>
    </xf>
    <xf numFmtId="168" fontId="6" fillId="2" borderId="24" xfId="1" applyNumberFormat="1" applyFont="1" applyFill="1" applyBorder="1" applyAlignment="1" applyProtection="1">
      <alignment horizontal="center" vertical="center"/>
      <protection locked="0"/>
    </xf>
    <xf numFmtId="49" fontId="6" fillId="2" borderId="49" xfId="1" applyNumberFormat="1" applyFont="1" applyFill="1" applyBorder="1" applyAlignment="1" applyProtection="1">
      <alignment horizontal="center" vertical="center"/>
      <protection locked="0"/>
    </xf>
    <xf numFmtId="168" fontId="6" fillId="2" borderId="27" xfId="1" applyNumberFormat="1" applyFont="1" applyFill="1" applyBorder="1" applyAlignment="1" applyProtection="1">
      <alignment horizontal="center" vertical="center"/>
      <protection locked="0"/>
    </xf>
    <xf numFmtId="49" fontId="6" fillId="2" borderId="49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49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59" xfId="1" applyNumberFormat="1" applyFont="1" applyFill="1" applyBorder="1" applyAlignment="1" applyProtection="1">
      <alignment horizontal="center" vertical="center"/>
      <protection locked="0"/>
    </xf>
    <xf numFmtId="168" fontId="6" fillId="2" borderId="59" xfId="1" applyNumberFormat="1" applyFont="1" applyFill="1" applyBorder="1" applyAlignment="1" applyProtection="1">
      <alignment horizontal="center" vertical="center"/>
      <protection locked="0"/>
    </xf>
    <xf numFmtId="168" fontId="6" fillId="2" borderId="62" xfId="1" applyNumberFormat="1" applyFont="1" applyFill="1" applyBorder="1" applyAlignment="1" applyProtection="1">
      <alignment vertical="center"/>
      <protection locked="0"/>
    </xf>
    <xf numFmtId="0" fontId="17" fillId="3" borderId="73" xfId="1" applyFont="1" applyFill="1" applyBorder="1" applyProtection="1">
      <protection locked="0"/>
    </xf>
    <xf numFmtId="49" fontId="4" fillId="3" borderId="59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0" xfId="1" applyNumberFormat="1" applyFont="1" applyFill="1" applyBorder="1" applyAlignment="1" applyProtection="1">
      <alignment horizontal="center" vertical="center" wrapText="1"/>
      <protection locked="0"/>
    </xf>
    <xf numFmtId="168" fontId="9" fillId="3" borderId="45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21" xfId="1" applyNumberFormat="1" applyFont="1" applyFill="1" applyBorder="1" applyAlignment="1" applyProtection="1">
      <alignment horizontal="center" vertical="center"/>
      <protection locked="0"/>
    </xf>
    <xf numFmtId="49" fontId="17" fillId="2" borderId="23" xfId="1" applyNumberFormat="1" applyFont="1" applyFill="1" applyBorder="1" applyAlignment="1" applyProtection="1">
      <alignment horizontal="center" vertical="center"/>
      <protection locked="0"/>
    </xf>
    <xf numFmtId="0" fontId="17" fillId="2" borderId="24" xfId="1" applyNumberFormat="1" applyFont="1" applyFill="1" applyBorder="1" applyAlignment="1" applyProtection="1">
      <alignment horizontal="center" vertical="center"/>
      <protection locked="0"/>
    </xf>
    <xf numFmtId="168" fontId="17" fillId="2" borderId="21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26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27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28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31" xfId="1" applyNumberFormat="1" applyFont="1" applyFill="1" applyBorder="1" applyAlignment="1" applyProtection="1">
      <alignment horizontal="center" vertical="center"/>
      <protection locked="0"/>
    </xf>
    <xf numFmtId="168" fontId="17" fillId="2" borderId="32" xfId="1" applyNumberFormat="1" applyFont="1" applyFill="1" applyBorder="1" applyAlignment="1" applyProtection="1">
      <alignment horizontal="center" vertical="center"/>
      <protection locked="0"/>
    </xf>
    <xf numFmtId="49" fontId="17" fillId="2" borderId="19" xfId="1" applyNumberFormat="1" applyFont="1" applyFill="1" applyBorder="1" applyAlignment="1" applyProtection="1">
      <alignment horizontal="center" vertical="center"/>
      <protection locked="0"/>
    </xf>
    <xf numFmtId="49" fontId="17" fillId="2" borderId="35" xfId="1" applyNumberFormat="1" applyFont="1" applyFill="1" applyBorder="1" applyAlignment="1" applyProtection="1">
      <alignment horizontal="center" vertical="center"/>
      <protection locked="0"/>
    </xf>
    <xf numFmtId="168" fontId="17" fillId="2" borderId="38" xfId="1" applyNumberFormat="1" applyFont="1" applyFill="1" applyBorder="1" applyAlignment="1" applyProtection="1">
      <alignment horizontal="center" vertical="center"/>
      <protection locked="0"/>
    </xf>
    <xf numFmtId="168" fontId="17" fillId="2" borderId="39" xfId="1" applyNumberFormat="1" applyFont="1" applyFill="1" applyBorder="1" applyAlignment="1" applyProtection="1">
      <alignment horizontal="center" vertical="center"/>
      <protection locked="0"/>
    </xf>
    <xf numFmtId="168" fontId="17" fillId="2" borderId="40" xfId="1" applyNumberFormat="1" applyFont="1" applyFill="1" applyBorder="1" applyAlignment="1" applyProtection="1">
      <alignment horizontal="center" vertical="center"/>
      <protection locked="0"/>
    </xf>
    <xf numFmtId="168" fontId="17" fillId="2" borderId="43" xfId="1" applyNumberFormat="1" applyFont="1" applyFill="1" applyBorder="1" applyAlignment="1" applyProtection="1">
      <alignment horizontal="center" vertical="center"/>
      <protection locked="0"/>
    </xf>
    <xf numFmtId="168" fontId="21" fillId="2" borderId="19" xfId="1" applyNumberFormat="1" applyFont="1" applyFill="1" applyBorder="1" applyAlignment="1" applyProtection="1">
      <alignment horizontal="center" vertical="center"/>
      <protection locked="0"/>
    </xf>
    <xf numFmtId="168" fontId="21" fillId="2" borderId="48" xfId="1" applyNumberFormat="1" applyFont="1" applyFill="1" applyBorder="1" applyAlignment="1" applyProtection="1">
      <alignment horizontal="center" vertical="center"/>
      <protection locked="0"/>
    </xf>
    <xf numFmtId="49" fontId="21" fillId="2" borderId="49" xfId="1" applyNumberFormat="1" applyFont="1" applyFill="1" applyBorder="1" applyAlignment="1" applyProtection="1">
      <alignment horizontal="center" vertical="center"/>
      <protection locked="0"/>
    </xf>
    <xf numFmtId="168" fontId="48" fillId="2" borderId="21" xfId="1" applyNumberFormat="1" applyFont="1" applyFill="1" applyBorder="1" applyAlignment="1" applyProtection="1">
      <alignment horizontal="center" vertical="center"/>
      <protection locked="0"/>
    </xf>
    <xf numFmtId="168" fontId="48" fillId="2" borderId="50" xfId="1" applyNumberFormat="1" applyFont="1" applyFill="1" applyBorder="1" applyAlignment="1" applyProtection="1">
      <alignment horizontal="center" vertical="center"/>
      <protection locked="0"/>
    </xf>
    <xf numFmtId="49" fontId="48" fillId="2" borderId="18" xfId="1" applyNumberFormat="1" applyFont="1" applyFill="1" applyBorder="1" applyAlignment="1" applyProtection="1">
      <alignment horizontal="center" vertical="center"/>
      <protection locked="0"/>
    </xf>
    <xf numFmtId="168" fontId="48" fillId="2" borderId="27" xfId="1" applyNumberFormat="1" applyFont="1" applyFill="1" applyBorder="1" applyAlignment="1" applyProtection="1">
      <alignment horizontal="center" vertical="center"/>
      <protection locked="0"/>
    </xf>
    <xf numFmtId="168" fontId="17" fillId="2" borderId="52" xfId="1" applyNumberFormat="1" applyFont="1" applyFill="1" applyBorder="1" applyAlignment="1" applyProtection="1">
      <alignment horizontal="center" vertical="center"/>
      <protection locked="0"/>
    </xf>
    <xf numFmtId="168" fontId="48" fillId="2" borderId="53" xfId="1" applyNumberFormat="1" applyFont="1" applyFill="1" applyBorder="1" applyAlignment="1" applyProtection="1">
      <alignment horizontal="center" vertical="center"/>
      <protection locked="0"/>
    </xf>
    <xf numFmtId="49" fontId="17" fillId="2" borderId="21" xfId="1" applyNumberFormat="1" applyFont="1" applyFill="1" applyBorder="1" applyAlignment="1" applyProtection="1">
      <alignment horizontal="center" vertical="center"/>
      <protection locked="0"/>
    </xf>
    <xf numFmtId="168" fontId="48" fillId="2" borderId="40" xfId="1" applyNumberFormat="1" applyFont="1" applyFill="1" applyBorder="1" applyAlignment="1" applyProtection="1">
      <alignment horizontal="center" vertical="center"/>
      <protection locked="0"/>
    </xf>
    <xf numFmtId="49" fontId="17" fillId="2" borderId="37" xfId="1" applyNumberFormat="1" applyFont="1" applyFill="1" applyBorder="1" applyAlignment="1" applyProtection="1">
      <alignment horizontal="center" vertical="center"/>
      <protection locked="0"/>
    </xf>
    <xf numFmtId="168" fontId="17" fillId="2" borderId="42" xfId="1" applyNumberFormat="1" applyFont="1" applyFill="1" applyBorder="1" applyAlignment="1" applyProtection="1">
      <alignment horizontal="center" vertical="center"/>
      <protection locked="0"/>
    </xf>
    <xf numFmtId="168" fontId="21" fillId="2" borderId="57" xfId="1" applyNumberFormat="1" applyFont="1" applyFill="1" applyBorder="1" applyAlignment="1" applyProtection="1">
      <alignment horizontal="center" vertical="center" wrapText="1"/>
      <protection locked="0"/>
    </xf>
    <xf numFmtId="168" fontId="21" fillId="2" borderId="48" xfId="1" applyNumberFormat="1" applyFont="1" applyFill="1" applyBorder="1" applyAlignment="1" applyProtection="1">
      <alignment horizontal="center" vertical="center" wrapText="1"/>
      <protection locked="0"/>
    </xf>
    <xf numFmtId="168" fontId="21" fillId="2" borderId="21" xfId="1" applyNumberFormat="1" applyFont="1" applyFill="1" applyBorder="1" applyAlignment="1" applyProtection="1">
      <alignment horizontal="center" vertical="center" wrapText="1"/>
      <protection locked="0"/>
    </xf>
    <xf numFmtId="49" fontId="21" fillId="2" borderId="49" xfId="1" applyNumberFormat="1" applyFont="1" applyFill="1" applyBorder="1" applyAlignment="1" applyProtection="1">
      <alignment horizontal="center" vertical="center" wrapText="1"/>
      <protection locked="0"/>
    </xf>
    <xf numFmtId="168" fontId="21" fillId="2" borderId="49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57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48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21" xfId="1" applyNumberFormat="1" applyFont="1" applyFill="1" applyBorder="1" applyAlignment="1" applyProtection="1">
      <alignment horizontal="center" vertical="center" wrapText="1"/>
      <protection locked="0"/>
    </xf>
    <xf numFmtId="49" fontId="48" fillId="2" borderId="49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49" xfId="1" applyNumberFormat="1" applyFont="1" applyFill="1" applyBorder="1" applyAlignment="1" applyProtection="1">
      <alignment horizontal="center" vertical="center" wrapText="1"/>
      <protection locked="0"/>
    </xf>
    <xf numFmtId="49" fontId="48" fillId="2" borderId="58" xfId="1" applyNumberFormat="1" applyFont="1" applyFill="1" applyBorder="1" applyAlignment="1" applyProtection="1">
      <alignment horizontal="center" vertical="center"/>
      <protection locked="0"/>
    </xf>
    <xf numFmtId="49" fontId="17" fillId="2" borderId="58" xfId="1" applyNumberFormat="1" applyFont="1" applyFill="1" applyBorder="1" applyAlignment="1" applyProtection="1">
      <alignment horizontal="center" vertical="center"/>
      <protection locked="0"/>
    </xf>
    <xf numFmtId="168" fontId="49" fillId="2" borderId="37" xfId="1" applyNumberFormat="1" applyFont="1" applyFill="1" applyBorder="1" applyAlignment="1" applyProtection="1">
      <alignment horizontal="center" vertical="center"/>
      <protection locked="0"/>
    </xf>
    <xf numFmtId="49" fontId="50" fillId="2" borderId="57" xfId="1" applyNumberFormat="1" applyFont="1" applyFill="1" applyBorder="1" applyAlignment="1" applyProtection="1">
      <alignment horizontal="center" vertical="center"/>
      <protection locked="0"/>
    </xf>
    <xf numFmtId="49" fontId="50" fillId="2" borderId="48" xfId="1" applyNumberFormat="1" applyFont="1" applyFill="1" applyBorder="1" applyAlignment="1" applyProtection="1">
      <alignment horizontal="center" vertical="center"/>
      <protection locked="0"/>
    </xf>
    <xf numFmtId="49" fontId="50" fillId="2" borderId="59" xfId="1" applyNumberFormat="1" applyFont="1" applyFill="1" applyBorder="1" applyAlignment="1" applyProtection="1">
      <alignment horizontal="center" vertical="center"/>
      <protection locked="0"/>
    </xf>
    <xf numFmtId="168" fontId="49" fillId="2" borderId="49" xfId="1" applyNumberFormat="1" applyFont="1" applyFill="1" applyBorder="1" applyAlignment="1" applyProtection="1">
      <alignment horizontal="center" vertical="center"/>
      <protection locked="0"/>
    </xf>
    <xf numFmtId="168" fontId="17" fillId="2" borderId="60" xfId="1" applyNumberFormat="1" applyFont="1" applyFill="1" applyBorder="1" applyAlignment="1" applyProtection="1">
      <alignment horizontal="center" vertical="center"/>
      <protection locked="0"/>
    </xf>
    <xf numFmtId="168" fontId="17" fillId="2" borderId="50" xfId="1" applyNumberFormat="1" applyFont="1" applyFill="1" applyBorder="1" applyAlignment="1" applyProtection="1">
      <alignment horizontal="center" vertical="center"/>
      <protection locked="0"/>
    </xf>
    <xf numFmtId="168" fontId="49" fillId="2" borderId="18" xfId="1" applyNumberFormat="1" applyFont="1" applyFill="1" applyBorder="1" applyAlignment="1" applyProtection="1">
      <alignment horizontal="center" vertical="center"/>
      <protection locked="0"/>
    </xf>
    <xf numFmtId="49" fontId="17" fillId="2" borderId="61" xfId="1" applyNumberFormat="1" applyFont="1" applyFill="1" applyBorder="1" applyAlignment="1" applyProtection="1">
      <alignment horizontal="center" vertical="center"/>
      <protection locked="0"/>
    </xf>
    <xf numFmtId="49" fontId="17" fillId="2" borderId="47" xfId="1" applyNumberFormat="1" applyFont="1" applyFill="1" applyBorder="1" applyAlignment="1" applyProtection="1">
      <alignment horizontal="center" vertical="center"/>
      <protection locked="0"/>
    </xf>
    <xf numFmtId="49" fontId="48" fillId="2" borderId="63" xfId="1" applyNumberFormat="1" applyFont="1" applyFill="1" applyBorder="1" applyAlignment="1" applyProtection="1">
      <alignment horizontal="center" vertical="center"/>
      <protection locked="0"/>
    </xf>
    <xf numFmtId="168" fontId="17" fillId="2" borderId="37" xfId="1" applyNumberFormat="1" applyFont="1" applyFill="1" applyBorder="1" applyAlignment="1" applyProtection="1">
      <alignment horizontal="center" vertical="center"/>
      <protection locked="0"/>
    </xf>
    <xf numFmtId="168" fontId="21" fillId="2" borderId="18" xfId="1" applyNumberFormat="1" applyFont="1" applyFill="1" applyBorder="1" applyAlignment="1" applyProtection="1">
      <alignment horizontal="center" vertical="center"/>
      <protection locked="0"/>
    </xf>
    <xf numFmtId="49" fontId="21" fillId="2" borderId="59" xfId="1" applyNumberFormat="1" applyFont="1" applyFill="1" applyBorder="1" applyAlignment="1" applyProtection="1">
      <alignment horizontal="center" vertical="center"/>
      <protection locked="0"/>
    </xf>
    <xf numFmtId="168" fontId="21" fillId="2" borderId="49" xfId="1" applyNumberFormat="1" applyFont="1" applyFill="1" applyBorder="1" applyAlignment="1" applyProtection="1">
      <alignment horizontal="center" vertical="center"/>
      <protection locked="0"/>
    </xf>
    <xf numFmtId="0" fontId="17" fillId="2" borderId="47" xfId="1" applyFont="1" applyFill="1" applyBorder="1" applyAlignment="1" applyProtection="1">
      <alignment horizontal="center" vertical="center"/>
      <protection locked="0"/>
    </xf>
    <xf numFmtId="168" fontId="50" fillId="2" borderId="59" xfId="1" applyNumberFormat="1" applyFont="1" applyFill="1" applyBorder="1" applyAlignment="1" applyProtection="1">
      <alignment horizontal="center" vertical="center"/>
      <protection locked="0"/>
    </xf>
    <xf numFmtId="49" fontId="17" fillId="2" borderId="60" xfId="1" applyNumberFormat="1" applyFont="1" applyFill="1" applyBorder="1" applyAlignment="1" applyProtection="1">
      <alignment horizontal="center" vertical="center"/>
      <protection locked="0"/>
    </xf>
    <xf numFmtId="49" fontId="17" fillId="2" borderId="50" xfId="1" applyNumberFormat="1" applyFont="1" applyFill="1" applyBorder="1" applyAlignment="1" applyProtection="1">
      <alignment horizontal="center" vertical="center"/>
      <protection locked="0"/>
    </xf>
    <xf numFmtId="168" fontId="17" fillId="2" borderId="51" xfId="1" applyNumberFormat="1" applyFont="1" applyFill="1" applyBorder="1" applyAlignment="1" applyProtection="1">
      <alignment horizontal="center" vertical="center"/>
      <protection locked="0"/>
    </xf>
    <xf numFmtId="49" fontId="21" fillId="2" borderId="51" xfId="1" applyNumberFormat="1" applyFont="1" applyFill="1" applyBorder="1" applyAlignment="1" applyProtection="1">
      <alignment horizontal="center" vertical="center"/>
      <protection locked="0"/>
    </xf>
    <xf numFmtId="168" fontId="17" fillId="2" borderId="18" xfId="1" applyNumberFormat="1" applyFont="1" applyFill="1" applyBorder="1" applyAlignment="1" applyProtection="1">
      <alignment horizontal="center" vertical="center"/>
      <protection locked="0"/>
    </xf>
    <xf numFmtId="49" fontId="17" fillId="2" borderId="53" xfId="1" applyNumberFormat="1" applyFont="1" applyFill="1" applyBorder="1" applyAlignment="1" applyProtection="1">
      <alignment horizontal="center" vertical="center"/>
      <protection locked="0"/>
    </xf>
    <xf numFmtId="168" fontId="48" fillId="2" borderId="62" xfId="1" applyNumberFormat="1" applyFont="1" applyFill="1" applyBorder="1" applyAlignment="1" applyProtection="1">
      <alignment vertical="center"/>
      <protection locked="0"/>
    </xf>
    <xf numFmtId="49" fontId="21" fillId="2" borderId="47" xfId="1" applyNumberFormat="1" applyFont="1" applyFill="1" applyBorder="1" applyAlignment="1" applyProtection="1">
      <alignment horizontal="center" vertical="center"/>
      <protection locked="0"/>
    </xf>
    <xf numFmtId="49" fontId="17" fillId="2" borderId="38" xfId="1" applyNumberFormat="1" applyFont="1" applyFill="1" applyBorder="1" applyAlignment="1" applyProtection="1">
      <alignment horizontal="center" vertical="center"/>
      <protection locked="0"/>
    </xf>
    <xf numFmtId="49" fontId="17" fillId="2" borderId="39" xfId="1" applyNumberFormat="1" applyFont="1" applyFill="1" applyBorder="1" applyAlignment="1" applyProtection="1">
      <alignment horizontal="center" vertical="center"/>
      <protection locked="0"/>
    </xf>
    <xf numFmtId="168" fontId="17" fillId="2" borderId="63" xfId="1" applyNumberFormat="1" applyFont="1" applyFill="1" applyBorder="1" applyAlignment="1" applyProtection="1">
      <alignment horizontal="center" vertical="center"/>
      <protection locked="0"/>
    </xf>
    <xf numFmtId="168" fontId="21" fillId="2" borderId="20" xfId="1" applyNumberFormat="1" applyFont="1" applyFill="1" applyBorder="1" applyAlignment="1" applyProtection="1">
      <alignment horizontal="center" vertical="center"/>
      <protection locked="0"/>
    </xf>
    <xf numFmtId="168" fontId="21" fillId="2" borderId="51" xfId="1" applyNumberFormat="1" applyFont="1" applyFill="1" applyBorder="1" applyAlignment="1" applyProtection="1">
      <alignment horizontal="center" vertical="center"/>
      <protection locked="0"/>
    </xf>
    <xf numFmtId="168" fontId="48" fillId="2" borderId="26" xfId="1" applyNumberFormat="1" applyFont="1" applyFill="1" applyBorder="1" applyAlignment="1" applyProtection="1">
      <alignment horizontal="center" vertical="center" wrapText="1"/>
      <protection locked="0"/>
    </xf>
    <xf numFmtId="49" fontId="48" fillId="2" borderId="51" xfId="1" applyNumberFormat="1" applyFont="1" applyFill="1" applyBorder="1" applyAlignment="1" applyProtection="1">
      <alignment horizontal="center" vertical="center"/>
      <protection locked="0"/>
    </xf>
    <xf numFmtId="168" fontId="48" fillId="2" borderId="51" xfId="1" applyNumberFormat="1" applyFont="1" applyFill="1" applyBorder="1" applyAlignment="1" applyProtection="1">
      <alignment horizontal="center" vertical="center"/>
      <protection locked="0"/>
    </xf>
    <xf numFmtId="168" fontId="17" fillId="2" borderId="68" xfId="1" applyNumberFormat="1" applyFont="1" applyFill="1" applyBorder="1" applyAlignment="1" applyProtection="1">
      <alignment horizontal="center" vertical="center"/>
      <protection locked="0"/>
    </xf>
    <xf numFmtId="168" fontId="48" fillId="2" borderId="63" xfId="1" applyNumberFormat="1" applyFont="1" applyFill="1" applyBorder="1" applyAlignment="1" applyProtection="1">
      <alignment horizontal="center" vertical="center"/>
      <protection locked="0"/>
    </xf>
    <xf numFmtId="168" fontId="17" fillId="2" borderId="61" xfId="1" applyNumberFormat="1" applyFont="1" applyFill="1" applyBorder="1" applyAlignment="1" applyProtection="1">
      <alignment horizontal="center" vertical="center"/>
      <protection locked="0"/>
    </xf>
    <xf numFmtId="168" fontId="17" fillId="2" borderId="53" xfId="1" applyNumberFormat="1" applyFont="1" applyFill="1" applyBorder="1" applyAlignment="1" applyProtection="1">
      <alignment horizontal="center" vertical="center"/>
      <protection locked="0"/>
    </xf>
    <xf numFmtId="168" fontId="48" fillId="2" borderId="62" xfId="1" applyNumberFormat="1" applyFont="1" applyFill="1" applyBorder="1" applyAlignment="1" applyProtection="1">
      <alignment horizontal="center" vertical="center"/>
      <protection locked="0"/>
    </xf>
    <xf numFmtId="168" fontId="17" fillId="2" borderId="62" xfId="1" applyNumberFormat="1" applyFont="1" applyFill="1" applyBorder="1" applyAlignment="1" applyProtection="1">
      <alignment horizontal="center" vertical="center"/>
      <protection locked="0"/>
    </xf>
    <xf numFmtId="168" fontId="17" fillId="2" borderId="19" xfId="1" applyNumberFormat="1" applyFont="1" applyFill="1" applyBorder="1" applyAlignment="1" applyProtection="1">
      <alignment horizontal="center" vertical="center"/>
      <protection locked="0"/>
    </xf>
    <xf numFmtId="168" fontId="17" fillId="2" borderId="48" xfId="1" applyNumberFormat="1" applyFont="1" applyFill="1" applyBorder="1" applyAlignment="1" applyProtection="1">
      <alignment horizontal="center" vertical="center"/>
      <protection locked="0"/>
    </xf>
    <xf numFmtId="168" fontId="17" fillId="2" borderId="57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48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57" xfId="1" applyNumberFormat="1" applyFont="1" applyFill="1" applyBorder="1" applyAlignment="1" applyProtection="1">
      <alignment horizontal="center" vertical="center"/>
      <protection locked="0"/>
    </xf>
    <xf numFmtId="49" fontId="17" fillId="2" borderId="48" xfId="1" applyNumberFormat="1" applyFont="1" applyFill="1" applyBorder="1" applyAlignment="1" applyProtection="1">
      <alignment horizontal="center" vertical="center"/>
      <protection locked="0"/>
    </xf>
    <xf numFmtId="0" fontId="13" fillId="0" borderId="0" xfId="1" applyFont="1" applyBorder="1"/>
    <xf numFmtId="49" fontId="17" fillId="2" borderId="24" xfId="1" applyNumberFormat="1" applyFont="1" applyFill="1" applyBorder="1" applyAlignment="1" applyProtection="1">
      <alignment horizontal="center" vertical="center"/>
      <protection locked="0"/>
    </xf>
    <xf numFmtId="49" fontId="17" fillId="2" borderId="21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26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28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49" xfId="1" applyNumberFormat="1" applyFont="1" applyFill="1" applyBorder="1" applyAlignment="1" applyProtection="1">
      <alignment horizontal="center" vertical="center"/>
      <protection locked="0"/>
    </xf>
    <xf numFmtId="49" fontId="17" fillId="2" borderId="18" xfId="1" applyNumberFormat="1" applyFont="1" applyFill="1" applyBorder="1" applyAlignment="1" applyProtection="1">
      <alignment horizontal="center" vertical="center"/>
      <protection locked="0"/>
    </xf>
    <xf numFmtId="168" fontId="17" fillId="2" borderId="27" xfId="1" applyNumberFormat="1" applyFont="1" applyFill="1" applyBorder="1" applyAlignment="1" applyProtection="1">
      <alignment horizontal="center" vertical="center"/>
      <protection locked="0"/>
    </xf>
    <xf numFmtId="49" fontId="17" fillId="2" borderId="49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49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59" xfId="1" applyNumberFormat="1" applyFont="1" applyFill="1" applyBorder="1" applyAlignment="1" applyProtection="1">
      <alignment horizontal="center" vertical="center"/>
      <protection locked="0"/>
    </xf>
    <xf numFmtId="168" fontId="17" fillId="2" borderId="59" xfId="1" applyNumberFormat="1" applyFont="1" applyFill="1" applyBorder="1" applyAlignment="1" applyProtection="1">
      <alignment horizontal="center" vertical="center"/>
      <protection locked="0"/>
    </xf>
    <xf numFmtId="168" fontId="17" fillId="2" borderId="62" xfId="1" applyNumberFormat="1" applyFont="1" applyFill="1" applyBorder="1" applyAlignment="1" applyProtection="1">
      <alignment vertical="center"/>
      <protection locked="0"/>
    </xf>
    <xf numFmtId="168" fontId="17" fillId="2" borderId="75" xfId="1" applyNumberFormat="1" applyFont="1" applyFill="1" applyBorder="1" applyAlignment="1" applyProtection="1">
      <alignment horizontal="center" vertical="center"/>
      <protection locked="0"/>
    </xf>
    <xf numFmtId="168" fontId="17" fillId="2" borderId="24" xfId="1" applyNumberFormat="1" applyFont="1" applyFill="1" applyBorder="1" applyAlignment="1" applyProtection="1">
      <alignment horizontal="center" vertical="center"/>
      <protection locked="0"/>
    </xf>
    <xf numFmtId="1" fontId="12" fillId="2" borderId="0" xfId="1" applyNumberFormat="1" applyFont="1" applyFill="1" applyBorder="1" applyAlignment="1" applyProtection="1">
      <alignment horizontal="center" vertical="center"/>
      <protection locked="0"/>
    </xf>
    <xf numFmtId="1" fontId="14" fillId="2" borderId="0" xfId="1" applyNumberFormat="1" applyFont="1" applyFill="1" applyBorder="1" applyAlignment="1" applyProtection="1">
      <alignment horizontal="center" vertical="center"/>
      <protection locked="0"/>
    </xf>
    <xf numFmtId="0" fontId="23" fillId="0" borderId="4" xfId="1" applyFont="1" applyBorder="1" applyAlignment="1">
      <alignment horizontal="center" vertical="center"/>
    </xf>
    <xf numFmtId="0" fontId="24" fillId="0" borderId="58" xfId="1" applyFont="1" applyBorder="1" applyAlignment="1">
      <alignment horizontal="center"/>
    </xf>
    <xf numFmtId="0" fontId="23" fillId="0" borderId="58" xfId="1" applyFont="1" applyBorder="1" applyAlignment="1">
      <alignment horizontal="center"/>
    </xf>
    <xf numFmtId="0" fontId="23" fillId="0" borderId="5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6" fillId="0" borderId="58" xfId="1" applyFont="1" applyBorder="1" applyAlignment="1">
      <alignment horizontal="center"/>
    </xf>
    <xf numFmtId="0" fontId="23" fillId="0" borderId="8" xfId="1" applyFont="1" applyBorder="1" applyAlignment="1">
      <alignment horizontal="center"/>
    </xf>
    <xf numFmtId="0" fontId="22" fillId="6" borderId="58" xfId="1" applyFont="1" applyFill="1" applyBorder="1" applyAlignment="1">
      <alignment horizontal="center"/>
    </xf>
    <xf numFmtId="0" fontId="22" fillId="0" borderId="88" xfId="1" applyFont="1" applyBorder="1" applyAlignment="1">
      <alignment horizontal="center" vertical="center"/>
    </xf>
    <xf numFmtId="10" fontId="8" fillId="0" borderId="88" xfId="1" applyNumberFormat="1" applyFont="1" applyBorder="1" applyAlignment="1">
      <alignment horizontal="center" vertical="center"/>
    </xf>
    <xf numFmtId="0" fontId="22" fillId="3" borderId="88" xfId="1" applyFont="1" applyFill="1" applyBorder="1" applyAlignment="1">
      <alignment horizontal="center" vertical="center"/>
    </xf>
    <xf numFmtId="10" fontId="53" fillId="0" borderId="88" xfId="1" applyNumberFormat="1" applyFont="1" applyBorder="1" applyAlignment="1">
      <alignment horizontal="center" vertical="center"/>
    </xf>
    <xf numFmtId="0" fontId="22" fillId="2" borderId="88" xfId="1" applyFont="1" applyFill="1" applyBorder="1" applyAlignment="1">
      <alignment horizontal="center" vertical="center"/>
    </xf>
    <xf numFmtId="10" fontId="8" fillId="0" borderId="74" xfId="1" applyNumberFormat="1" applyFont="1" applyBorder="1" applyAlignment="1">
      <alignment horizontal="center" vertical="center"/>
    </xf>
    <xf numFmtId="0" fontId="22" fillId="0" borderId="74" xfId="1" applyFont="1" applyBorder="1" applyAlignment="1">
      <alignment horizontal="center" vertical="center"/>
    </xf>
    <xf numFmtId="0" fontId="22" fillId="3" borderId="74" xfId="1" applyFont="1" applyFill="1" applyBorder="1" applyAlignment="1">
      <alignment horizontal="center" vertical="center"/>
    </xf>
    <xf numFmtId="10" fontId="53" fillId="0" borderId="74" xfId="1" applyNumberFormat="1" applyFont="1" applyBorder="1" applyAlignment="1">
      <alignment horizontal="center" vertical="center"/>
    </xf>
    <xf numFmtId="10" fontId="8" fillId="0" borderId="76" xfId="1" applyNumberFormat="1" applyFont="1" applyBorder="1" applyAlignment="1">
      <alignment horizontal="center" vertical="center"/>
    </xf>
    <xf numFmtId="0" fontId="22" fillId="0" borderId="76" xfId="1" applyFont="1" applyBorder="1" applyAlignment="1">
      <alignment horizontal="center" vertical="center"/>
    </xf>
    <xf numFmtId="10" fontId="53" fillId="0" borderId="76" xfId="1" applyNumberFormat="1" applyFont="1" applyBorder="1" applyAlignment="1">
      <alignment horizontal="center" vertical="center"/>
    </xf>
    <xf numFmtId="49" fontId="6" fillId="2" borderId="51" xfId="1" applyNumberFormat="1" applyFont="1" applyFill="1" applyBorder="1" applyAlignment="1" applyProtection="1">
      <alignment horizontal="center" vertical="center"/>
      <protection locked="0"/>
    </xf>
    <xf numFmtId="49" fontId="6" fillId="2" borderId="63" xfId="1" applyNumberFormat="1" applyFont="1" applyFill="1" applyBorder="1" applyAlignment="1" applyProtection="1">
      <alignment horizontal="center" vertical="center"/>
      <protection locked="0"/>
    </xf>
    <xf numFmtId="49" fontId="6" fillId="2" borderId="62" xfId="1" applyNumberFormat="1" applyFont="1" applyFill="1" applyBorder="1" applyAlignment="1" applyProtection="1">
      <alignment horizontal="center" vertical="center"/>
      <protection locked="0"/>
    </xf>
    <xf numFmtId="168" fontId="6" fillId="2" borderId="23" xfId="1" applyNumberFormat="1" applyFont="1" applyFill="1" applyBorder="1" applyAlignment="1" applyProtection="1">
      <alignment horizontal="center" vertical="center"/>
      <protection locked="0"/>
    </xf>
    <xf numFmtId="168" fontId="6" fillId="2" borderId="49" xfId="1" applyNumberFormat="1" applyFont="1" applyFill="1" applyBorder="1" applyAlignment="1" applyProtection="1">
      <alignment horizontal="center" vertical="center"/>
      <protection locked="0"/>
    </xf>
    <xf numFmtId="49" fontId="6" fillId="2" borderId="34" xfId="1" applyNumberFormat="1" applyFont="1" applyFill="1" applyBorder="1" applyAlignment="1" applyProtection="1">
      <alignment horizontal="center" vertical="center"/>
      <protection locked="0"/>
    </xf>
    <xf numFmtId="168" fontId="6" fillId="2" borderId="22" xfId="1" applyNumberFormat="1" applyFont="1" applyFill="1" applyBorder="1" applyAlignment="1" applyProtection="1">
      <alignment horizontal="center" vertical="center"/>
      <protection locked="0"/>
    </xf>
    <xf numFmtId="168" fontId="6" fillId="2" borderId="20" xfId="1" applyNumberFormat="1" applyFont="1" applyFill="1" applyBorder="1" applyAlignment="1" applyProtection="1">
      <alignment horizontal="center" vertical="center"/>
      <protection locked="0"/>
    </xf>
    <xf numFmtId="49" fontId="17" fillId="2" borderId="51" xfId="1" applyNumberFormat="1" applyFont="1" applyFill="1" applyBorder="1" applyAlignment="1" applyProtection="1">
      <alignment horizontal="center" vertical="center"/>
      <protection locked="0"/>
    </xf>
    <xf numFmtId="49" fontId="17" fillId="2" borderId="63" xfId="1" applyNumberFormat="1" applyFont="1" applyFill="1" applyBorder="1" applyAlignment="1" applyProtection="1">
      <alignment horizontal="center" vertical="center"/>
      <protection locked="0"/>
    </xf>
    <xf numFmtId="168" fontId="17" fillId="2" borderId="22" xfId="1" applyNumberFormat="1" applyFont="1" applyFill="1" applyBorder="1" applyAlignment="1" applyProtection="1">
      <alignment horizontal="center" vertical="center"/>
      <protection locked="0"/>
    </xf>
    <xf numFmtId="168" fontId="17" fillId="2" borderId="20" xfId="1" applyNumberFormat="1" applyFont="1" applyFill="1" applyBorder="1" applyAlignment="1" applyProtection="1">
      <alignment horizontal="center" vertical="center"/>
      <protection locked="0"/>
    </xf>
    <xf numFmtId="49" fontId="17" fillId="2" borderId="34" xfId="1" applyNumberFormat="1" applyFont="1" applyFill="1" applyBorder="1" applyAlignment="1" applyProtection="1">
      <alignment horizontal="center" vertical="center"/>
      <protection locked="0"/>
    </xf>
    <xf numFmtId="168" fontId="17" fillId="2" borderId="49" xfId="1" applyNumberFormat="1" applyFont="1" applyFill="1" applyBorder="1" applyAlignment="1" applyProtection="1">
      <alignment horizontal="center" vertical="center"/>
      <protection locked="0"/>
    </xf>
    <xf numFmtId="49" fontId="17" fillId="2" borderId="62" xfId="1" applyNumberFormat="1" applyFont="1" applyFill="1" applyBorder="1" applyAlignment="1" applyProtection="1">
      <alignment horizontal="center" vertical="center"/>
      <protection locked="0"/>
    </xf>
    <xf numFmtId="168" fontId="17" fillId="2" borderId="23" xfId="1" applyNumberFormat="1" applyFont="1" applyFill="1" applyBorder="1" applyAlignment="1" applyProtection="1">
      <alignment horizontal="center" vertical="center"/>
      <protection locked="0"/>
    </xf>
    <xf numFmtId="49" fontId="17" fillId="2" borderId="20" xfId="1" applyNumberFormat="1" applyFont="1" applyFill="1" applyBorder="1" applyAlignment="1" applyProtection="1">
      <alignment horizontal="center" vertical="center"/>
      <protection locked="0"/>
    </xf>
    <xf numFmtId="0" fontId="28" fillId="0" borderId="0" xfId="1" applyFont="1" applyProtection="1"/>
    <xf numFmtId="164" fontId="5" fillId="2" borderId="0" xfId="1" applyNumberFormat="1" applyFont="1" applyFill="1" applyBorder="1" applyAlignment="1" applyProtection="1">
      <alignment vertical="center"/>
    </xf>
    <xf numFmtId="165" fontId="6" fillId="2" borderId="0" xfId="1" applyNumberFormat="1" applyFont="1" applyFill="1" applyBorder="1" applyAlignment="1" applyProtection="1">
      <alignment vertical="center"/>
    </xf>
    <xf numFmtId="0" fontId="1" fillId="0" borderId="0" xfId="1" applyProtection="1"/>
    <xf numFmtId="0" fontId="7" fillId="0" borderId="0" xfId="1" applyFont="1" applyBorder="1" applyAlignment="1" applyProtection="1">
      <alignment horizontal="center" vertical="center"/>
    </xf>
    <xf numFmtId="0" fontId="38" fillId="4" borderId="1" xfId="1" applyFont="1" applyFill="1" applyBorder="1" applyAlignment="1" applyProtection="1">
      <alignment horizontal="center" vertical="center" wrapText="1" shrinkToFit="1"/>
    </xf>
    <xf numFmtId="0" fontId="38" fillId="4" borderId="9" xfId="1" applyFont="1" applyFill="1" applyBorder="1" applyAlignment="1" applyProtection="1">
      <alignment horizontal="center" vertical="center" wrapText="1" shrinkToFit="1"/>
    </xf>
    <xf numFmtId="0" fontId="38" fillId="4" borderId="3" xfId="1" applyFont="1" applyFill="1" applyBorder="1" applyAlignment="1" applyProtection="1">
      <alignment horizontal="center" vertical="center"/>
    </xf>
    <xf numFmtId="0" fontId="39" fillId="4" borderId="4" xfId="1" applyFont="1" applyFill="1" applyBorder="1" applyAlignment="1" applyProtection="1">
      <alignment horizontal="center" vertical="center" wrapText="1"/>
    </xf>
    <xf numFmtId="0" fontId="8" fillId="0" borderId="0" xfId="1" applyFont="1" applyProtection="1"/>
    <xf numFmtId="167" fontId="30" fillId="3" borderId="45" xfId="1" applyNumberFormat="1" applyFont="1" applyFill="1" applyBorder="1" applyAlignment="1" applyProtection="1">
      <alignment horizontal="center" vertical="center"/>
    </xf>
    <xf numFmtId="167" fontId="30" fillId="3" borderId="51" xfId="1" applyNumberFormat="1" applyFont="1" applyFill="1" applyBorder="1" applyAlignment="1" applyProtection="1">
      <alignment horizontal="center" vertical="center"/>
    </xf>
    <xf numFmtId="167" fontId="30" fillId="3" borderId="11" xfId="1" applyNumberFormat="1" applyFont="1" applyFill="1" applyBorder="1" applyAlignment="1" applyProtection="1">
      <alignment horizontal="center" vertical="center"/>
    </xf>
    <xf numFmtId="167" fontId="30" fillId="3" borderId="18" xfId="1" applyNumberFormat="1" applyFont="1" applyFill="1" applyBorder="1" applyAlignment="1" applyProtection="1">
      <alignment horizontal="center" vertical="center"/>
    </xf>
    <xf numFmtId="0" fontId="31" fillId="0" borderId="0" xfId="1" applyFont="1" applyProtection="1"/>
    <xf numFmtId="1" fontId="51" fillId="0" borderId="81" xfId="1" applyNumberFormat="1" applyFont="1" applyBorder="1" applyAlignment="1" applyProtection="1">
      <alignment horizontal="center"/>
    </xf>
    <xf numFmtId="167" fontId="30" fillId="2" borderId="0" xfId="1" applyNumberFormat="1" applyFont="1" applyFill="1" applyBorder="1" applyAlignment="1" applyProtection="1">
      <alignment horizontal="center" vertical="center"/>
    </xf>
    <xf numFmtId="168" fontId="19" fillId="2" borderId="0" xfId="1" applyNumberFormat="1" applyFont="1" applyFill="1" applyBorder="1" applyAlignment="1" applyProtection="1">
      <alignment horizontal="center" vertical="center" wrapText="1"/>
    </xf>
    <xf numFmtId="168" fontId="20" fillId="2" borderId="0" xfId="1" applyNumberFormat="1" applyFont="1" applyFill="1" applyBorder="1" applyAlignment="1" applyProtection="1">
      <alignment horizontal="center" vertical="center" wrapText="1"/>
    </xf>
    <xf numFmtId="49" fontId="19" fillId="2" borderId="0" xfId="1" applyNumberFormat="1" applyFont="1" applyFill="1" applyBorder="1" applyAlignment="1" applyProtection="1">
      <alignment horizontal="center" vertical="center" wrapText="1"/>
    </xf>
    <xf numFmtId="168" fontId="12" fillId="2" borderId="0" xfId="1" applyNumberFormat="1" applyFont="1" applyFill="1" applyBorder="1" applyAlignment="1" applyProtection="1">
      <alignment horizontal="center" vertical="center" wrapText="1"/>
    </xf>
    <xf numFmtId="0" fontId="38" fillId="4" borderId="64" xfId="1" applyFont="1" applyFill="1" applyBorder="1" applyAlignment="1" applyProtection="1">
      <alignment horizontal="center" vertical="center" wrapText="1" shrinkToFit="1"/>
    </xf>
    <xf numFmtId="0" fontId="38" fillId="4" borderId="4" xfId="1" applyFont="1" applyFill="1" applyBorder="1" applyAlignment="1" applyProtection="1">
      <alignment horizontal="center" vertical="center"/>
    </xf>
    <xf numFmtId="167" fontId="30" fillId="2" borderId="0" xfId="1" applyNumberFormat="1" applyFont="1" applyFill="1" applyBorder="1" applyAlignment="1" applyProtection="1">
      <alignment vertical="center"/>
    </xf>
    <xf numFmtId="167" fontId="30" fillId="3" borderId="49" xfId="1" applyNumberFormat="1" applyFont="1" applyFill="1" applyBorder="1" applyAlignment="1" applyProtection="1">
      <alignment horizontal="center" vertical="center"/>
    </xf>
    <xf numFmtId="0" fontId="28" fillId="2" borderId="0" xfId="1" applyFont="1" applyFill="1" applyBorder="1" applyProtection="1"/>
    <xf numFmtId="1" fontId="6" fillId="2" borderId="0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Protection="1"/>
    <xf numFmtId="0" fontId="6" fillId="0" borderId="0" xfId="1" applyFont="1" applyAlignment="1" applyProtection="1">
      <alignment horizontal="center" vertical="center"/>
    </xf>
    <xf numFmtId="0" fontId="38" fillId="5" borderId="1" xfId="1" applyFont="1" applyFill="1" applyBorder="1" applyAlignment="1" applyProtection="1">
      <alignment horizontal="center" vertical="center" wrapText="1" shrinkToFit="1"/>
    </xf>
    <xf numFmtId="0" fontId="38" fillId="5" borderId="9" xfId="1" applyFont="1" applyFill="1" applyBorder="1" applyAlignment="1" applyProtection="1">
      <alignment horizontal="center" vertical="center" wrapText="1" shrinkToFit="1"/>
    </xf>
    <xf numFmtId="0" fontId="38" fillId="5" borderId="3" xfId="1" applyFont="1" applyFill="1" applyBorder="1" applyAlignment="1" applyProtection="1">
      <alignment horizontal="center" vertical="center"/>
    </xf>
    <xf numFmtId="0" fontId="39" fillId="5" borderId="4" xfId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center" vertical="center" wrapText="1" shrinkToFit="1"/>
    </xf>
    <xf numFmtId="0" fontId="38" fillId="5" borderId="64" xfId="1" applyFont="1" applyFill="1" applyBorder="1" applyAlignment="1" applyProtection="1">
      <alignment horizontal="center" vertical="center" wrapText="1" shrinkToFit="1"/>
    </xf>
    <xf numFmtId="0" fontId="38" fillId="5" borderId="4" xfId="1" applyFont="1" applyFill="1" applyBorder="1" applyAlignment="1" applyProtection="1">
      <alignment horizontal="center" vertical="center"/>
    </xf>
    <xf numFmtId="0" fontId="17" fillId="0" borderId="0" xfId="1" applyFont="1" applyAlignment="1" applyProtection="1">
      <alignment horizontal="center" vertical="center"/>
    </xf>
    <xf numFmtId="0" fontId="17" fillId="0" borderId="0" xfId="1" applyFont="1" applyAlignment="1" applyProtection="1">
      <alignment horizontal="center"/>
    </xf>
    <xf numFmtId="1" fontId="6" fillId="2" borderId="0" xfId="1" applyNumberFormat="1" applyFont="1" applyFill="1" applyBorder="1" applyAlignment="1" applyProtection="1">
      <alignment horizontal="center" vertical="center"/>
    </xf>
    <xf numFmtId="168" fontId="6" fillId="2" borderId="0" xfId="1" applyNumberFormat="1" applyFont="1" applyFill="1" applyBorder="1" applyAlignment="1" applyProtection="1">
      <alignment horizontal="center" vertical="center" wrapText="1"/>
    </xf>
    <xf numFmtId="49" fontId="6" fillId="2" borderId="0" xfId="1" applyNumberFormat="1" applyFont="1" applyFill="1" applyBorder="1" applyAlignment="1" applyProtection="1">
      <alignment horizontal="center" vertical="center" wrapText="1"/>
    </xf>
    <xf numFmtId="49" fontId="17" fillId="2" borderId="0" xfId="1" applyNumberFormat="1" applyFont="1" applyFill="1" applyBorder="1" applyProtection="1"/>
    <xf numFmtId="0" fontId="3" fillId="2" borderId="0" xfId="1" applyFont="1" applyFill="1" applyBorder="1" applyProtection="1"/>
    <xf numFmtId="0" fontId="28" fillId="0" borderId="0" xfId="1" applyFont="1" applyAlignment="1" applyProtection="1">
      <alignment horizontal="center"/>
    </xf>
    <xf numFmtId="0" fontId="18" fillId="2" borderId="0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" fontId="17" fillId="0" borderId="0" xfId="1" applyNumberFormat="1" applyFont="1" applyAlignment="1" applyProtection="1">
      <alignment horizontal="center"/>
    </xf>
    <xf numFmtId="0" fontId="17" fillId="0" borderId="0" xfId="1" applyFont="1" applyAlignment="1" applyProtection="1">
      <alignment vertical="center"/>
    </xf>
    <xf numFmtId="0" fontId="17" fillId="0" borderId="0" xfId="1" applyNumberFormat="1" applyFont="1" applyAlignment="1" applyProtection="1">
      <alignment horizontal="center" vertical="center"/>
    </xf>
    <xf numFmtId="0" fontId="17" fillId="0" borderId="0" xfId="1" applyFont="1" applyAlignment="1" applyProtection="1"/>
    <xf numFmtId="0" fontId="17" fillId="0" borderId="21" xfId="1" applyFont="1" applyBorder="1" applyAlignment="1" applyProtection="1">
      <alignment horizontal="center" vertical="center"/>
      <protection locked="0"/>
    </xf>
    <xf numFmtId="0" fontId="17" fillId="0" borderId="84" xfId="1" applyFont="1" applyBorder="1" applyAlignment="1" applyProtection="1">
      <alignment horizontal="center" vertical="center"/>
      <protection locked="0"/>
    </xf>
    <xf numFmtId="0" fontId="17" fillId="2" borderId="25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44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48" fillId="2" borderId="18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47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18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58" xfId="1" applyNumberFormat="1" applyFont="1" applyFill="1" applyBorder="1" applyAlignment="1" applyProtection="1">
      <alignment horizontal="center" vertical="center"/>
      <protection locked="0"/>
    </xf>
    <xf numFmtId="168" fontId="6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44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18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47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14" fillId="2" borderId="25" xfId="1" applyNumberFormat="1" applyFont="1" applyFill="1" applyBorder="1" applyAlignment="1" applyProtection="1">
      <alignment horizontal="center" vertical="center" wrapText="1"/>
      <protection locked="0"/>
    </xf>
    <xf numFmtId="168" fontId="14" fillId="2" borderId="44" xfId="1" applyNumberFormat="1" applyFont="1" applyFill="1" applyBorder="1" applyAlignment="1" applyProtection="1">
      <alignment horizontal="center" vertical="center" wrapText="1"/>
      <protection locked="0"/>
    </xf>
    <xf numFmtId="0" fontId="55" fillId="2" borderId="58" xfId="1" applyFont="1" applyFill="1" applyBorder="1" applyAlignment="1">
      <alignment horizontal="center"/>
    </xf>
    <xf numFmtId="0" fontId="56" fillId="0" borderId="0" xfId="0" applyFont="1" applyBorder="1"/>
    <xf numFmtId="0" fontId="57" fillId="0" borderId="0" xfId="0" applyFont="1" applyBorder="1"/>
    <xf numFmtId="0" fontId="58" fillId="0" borderId="0" xfId="0" applyFont="1" applyBorder="1"/>
    <xf numFmtId="0" fontId="59" fillId="0" borderId="89" xfId="0" applyFont="1" applyBorder="1"/>
    <xf numFmtId="0" fontId="58" fillId="0" borderId="0" xfId="0" applyFont="1"/>
    <xf numFmtId="0" fontId="58" fillId="0" borderId="0" xfId="0" applyNumberFormat="1" applyFont="1"/>
    <xf numFmtId="0" fontId="58" fillId="0" borderId="0" xfId="0" applyFont="1" applyAlignment="1">
      <alignment horizontal="center" vertical="center"/>
    </xf>
    <xf numFmtId="0" fontId="22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/>
    </xf>
    <xf numFmtId="0" fontId="1" fillId="2" borderId="0" xfId="1" applyFill="1"/>
    <xf numFmtId="168" fontId="21" fillId="2" borderId="23" xfId="1" applyNumberFormat="1" applyFont="1" applyFill="1" applyBorder="1" applyAlignment="1" applyProtection="1">
      <alignment horizontal="center" vertical="center"/>
      <protection locked="0"/>
    </xf>
    <xf numFmtId="49" fontId="48" fillId="2" borderId="47" xfId="1" applyNumberFormat="1" applyFont="1" applyFill="1" applyBorder="1" applyAlignment="1" applyProtection="1">
      <alignment horizontal="center" vertical="center"/>
      <protection locked="0"/>
    </xf>
    <xf numFmtId="49" fontId="17" fillId="2" borderId="34" xfId="1" applyNumberFormat="1" applyFont="1" applyFill="1" applyBorder="1" applyAlignment="1" applyProtection="1">
      <alignment horizontal="center" vertical="center"/>
      <protection locked="0"/>
    </xf>
    <xf numFmtId="49" fontId="17" fillId="2" borderId="51" xfId="1" applyNumberFormat="1" applyFont="1" applyFill="1" applyBorder="1" applyAlignment="1" applyProtection="1">
      <alignment horizontal="center" vertical="center"/>
      <protection locked="0"/>
    </xf>
    <xf numFmtId="49" fontId="17" fillId="2" borderId="62" xfId="1" applyNumberFormat="1" applyFont="1" applyFill="1" applyBorder="1" applyAlignment="1" applyProtection="1">
      <alignment horizontal="center" vertical="center"/>
      <protection locked="0"/>
    </xf>
    <xf numFmtId="49" fontId="17" fillId="2" borderId="20" xfId="1" applyNumberFormat="1" applyFont="1" applyFill="1" applyBorder="1" applyAlignment="1" applyProtection="1">
      <alignment vertical="center"/>
      <protection locked="0"/>
    </xf>
    <xf numFmtId="49" fontId="17" fillId="2" borderId="26" xfId="1" applyNumberFormat="1" applyFont="1" applyFill="1" applyBorder="1" applyAlignment="1" applyProtection="1">
      <alignment vertical="center"/>
      <protection locked="0"/>
    </xf>
    <xf numFmtId="49" fontId="17" fillId="2" borderId="33" xfId="1" applyNumberFormat="1" applyFont="1" applyFill="1" applyBorder="1" applyAlignment="1" applyProtection="1">
      <alignment vertical="center"/>
      <protection locked="0"/>
    </xf>
    <xf numFmtId="49" fontId="17" fillId="2" borderId="41" xfId="1" applyNumberFormat="1" applyFont="1" applyFill="1" applyBorder="1" applyAlignment="1" applyProtection="1">
      <alignment vertical="center"/>
      <protection locked="0"/>
    </xf>
    <xf numFmtId="49" fontId="17" fillId="2" borderId="80" xfId="1" applyNumberFormat="1" applyFont="1" applyFill="1" applyBorder="1" applyAlignment="1" applyProtection="1">
      <alignment vertical="center"/>
      <protection locked="0"/>
    </xf>
    <xf numFmtId="49" fontId="21" fillId="2" borderId="23" xfId="1" applyNumberFormat="1" applyFont="1" applyFill="1" applyBorder="1" applyAlignment="1" applyProtection="1">
      <protection locked="0"/>
    </xf>
    <xf numFmtId="49" fontId="21" fillId="2" borderId="26" xfId="1" applyNumberFormat="1" applyFont="1" applyFill="1" applyBorder="1" applyAlignment="1" applyProtection="1">
      <protection locked="0"/>
    </xf>
    <xf numFmtId="49" fontId="17" fillId="2" borderId="55" xfId="1" applyNumberFormat="1" applyFont="1" applyFill="1" applyBorder="1" applyAlignment="1" applyProtection="1">
      <alignment vertical="center"/>
      <protection locked="0"/>
    </xf>
    <xf numFmtId="168" fontId="4" fillId="3" borderId="23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30" xfId="1" applyNumberFormat="1" applyFont="1" applyFill="1" applyBorder="1" applyAlignment="1" applyProtection="1">
      <alignment vertical="center"/>
      <protection locked="0"/>
    </xf>
    <xf numFmtId="168" fontId="17" fillId="2" borderId="35" xfId="1" applyNumberFormat="1" applyFont="1" applyFill="1" applyBorder="1" applyAlignment="1" applyProtection="1">
      <alignment horizontal="center" vertical="center"/>
      <protection locked="0"/>
    </xf>
    <xf numFmtId="168" fontId="17" fillId="2" borderId="90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4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91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7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92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79" xfId="1" applyFont="1" applyFill="1" applyBorder="1" applyProtection="1">
      <protection locked="0"/>
    </xf>
    <xf numFmtId="0" fontId="13" fillId="3" borderId="93" xfId="1" applyFont="1" applyFill="1" applyBorder="1" applyProtection="1">
      <protection locked="0"/>
    </xf>
    <xf numFmtId="49" fontId="4" fillId="3" borderId="73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93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73" xfId="1" applyNumberFormat="1" applyFont="1" applyFill="1" applyBorder="1" applyAlignment="1" applyProtection="1">
      <alignment horizontal="center" vertical="center" wrapText="1"/>
      <protection locked="0"/>
    </xf>
    <xf numFmtId="49" fontId="17" fillId="2" borderId="18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29" xfId="1" applyNumberFormat="1" applyFont="1" applyFill="1" applyBorder="1" applyAlignment="1" applyProtection="1">
      <alignment horizontal="center" vertical="center"/>
      <protection locked="0"/>
    </xf>
    <xf numFmtId="168" fontId="17" fillId="2" borderId="94" xfId="1" applyNumberFormat="1" applyFont="1" applyFill="1" applyBorder="1" applyAlignment="1" applyProtection="1">
      <alignment horizontal="center" vertical="center"/>
      <protection locked="0"/>
    </xf>
    <xf numFmtId="168" fontId="48" fillId="2" borderId="29" xfId="1" applyNumberFormat="1" applyFont="1" applyFill="1" applyBorder="1" applyAlignment="1" applyProtection="1">
      <alignment horizontal="center" vertical="center"/>
      <protection locked="0"/>
    </xf>
    <xf numFmtId="49" fontId="17" fillId="2" borderId="75" xfId="1" applyNumberFormat="1" applyFont="1" applyFill="1" applyBorder="1" applyAlignment="1" applyProtection="1">
      <alignment horizontal="center" vertical="center"/>
      <protection locked="0"/>
    </xf>
    <xf numFmtId="168" fontId="17" fillId="2" borderId="95" xfId="1" applyNumberFormat="1" applyFont="1" applyFill="1" applyBorder="1" applyAlignment="1" applyProtection="1">
      <alignment horizontal="center" vertical="center"/>
      <protection locked="0"/>
    </xf>
    <xf numFmtId="168" fontId="17" fillId="2" borderId="75" xfId="1" applyNumberFormat="1" applyFont="1" applyFill="1" applyBorder="1" applyAlignment="1" applyProtection="1">
      <alignment horizontal="center" vertical="center" wrapText="1"/>
      <protection locked="0"/>
    </xf>
    <xf numFmtId="49" fontId="21" fillId="2" borderId="23" xfId="1" applyNumberFormat="1" applyFont="1" applyFill="1" applyBorder="1" applyAlignment="1" applyProtection="1">
      <alignment vertical="center" wrapText="1"/>
      <protection locked="0"/>
    </xf>
    <xf numFmtId="49" fontId="21" fillId="2" borderId="26" xfId="1" applyNumberFormat="1" applyFont="1" applyFill="1" applyBorder="1" applyAlignment="1" applyProtection="1">
      <alignment vertical="center" wrapText="1"/>
      <protection locked="0"/>
    </xf>
    <xf numFmtId="49" fontId="48" fillId="2" borderId="23" xfId="1" applyNumberFormat="1" applyFont="1" applyFill="1" applyBorder="1" applyAlignment="1" applyProtection="1">
      <alignment vertical="center"/>
      <protection locked="0"/>
    </xf>
    <xf numFmtId="49" fontId="48" fillId="2" borderId="26" xfId="1" applyNumberFormat="1" applyFont="1" applyFill="1" applyBorder="1" applyAlignment="1" applyProtection="1">
      <alignment vertical="center"/>
      <protection locked="0"/>
    </xf>
    <xf numFmtId="168" fontId="21" fillId="2" borderId="23" xfId="1" applyNumberFormat="1" applyFont="1" applyFill="1" applyBorder="1" applyAlignment="1" applyProtection="1">
      <alignment vertical="center"/>
      <protection locked="0"/>
    </xf>
    <xf numFmtId="168" fontId="21" fillId="2" borderId="18" xfId="1" applyNumberFormat="1" applyFont="1" applyFill="1" applyBorder="1" applyAlignment="1" applyProtection="1">
      <alignment vertical="center"/>
      <protection locked="0"/>
    </xf>
    <xf numFmtId="49" fontId="17" fillId="2" borderId="55" xfId="1" applyNumberFormat="1" applyFont="1" applyFill="1" applyBorder="1" applyAlignment="1" applyProtection="1">
      <protection locked="0"/>
    </xf>
    <xf numFmtId="49" fontId="17" fillId="2" borderId="18" xfId="1" applyNumberFormat="1" applyFont="1" applyFill="1" applyBorder="1" applyAlignment="1" applyProtection="1">
      <protection locked="0"/>
    </xf>
    <xf numFmtId="49" fontId="50" fillId="2" borderId="49" xfId="1" applyNumberFormat="1" applyFont="1" applyFill="1" applyBorder="1" applyAlignment="1" applyProtection="1">
      <alignment vertical="center"/>
      <protection locked="0"/>
    </xf>
    <xf numFmtId="49" fontId="50" fillId="2" borderId="18" xfId="1" applyNumberFormat="1" applyFont="1" applyFill="1" applyBorder="1" applyAlignment="1" applyProtection="1">
      <alignment vertical="center"/>
      <protection locked="0"/>
    </xf>
    <xf numFmtId="49" fontId="48" fillId="2" borderId="54" xfId="1" applyNumberFormat="1" applyFont="1" applyFill="1" applyBorder="1" applyAlignment="1" applyProtection="1">
      <alignment vertical="center"/>
      <protection locked="0"/>
    </xf>
    <xf numFmtId="49" fontId="48" fillId="2" borderId="18" xfId="1" applyNumberFormat="1" applyFont="1" applyFill="1" applyBorder="1" applyAlignment="1" applyProtection="1">
      <alignment vertical="center"/>
      <protection locked="0"/>
    </xf>
    <xf numFmtId="0" fontId="21" fillId="2" borderId="18" xfId="1" applyFont="1" applyFill="1" applyBorder="1" applyAlignment="1" applyProtection="1">
      <protection locked="0"/>
    </xf>
    <xf numFmtId="49" fontId="17" fillId="2" borderId="63" xfId="1" applyNumberFormat="1" applyFont="1" applyFill="1" applyBorder="1" applyAlignment="1" applyProtection="1">
      <alignment vertical="center"/>
      <protection locked="0"/>
    </xf>
    <xf numFmtId="49" fontId="17" fillId="2" borderId="18" xfId="1" applyNumberFormat="1" applyFont="1" applyFill="1" applyBorder="1" applyAlignment="1" applyProtection="1">
      <alignment vertical="center"/>
      <protection locked="0"/>
    </xf>
    <xf numFmtId="49" fontId="17" fillId="2" borderId="62" xfId="1" applyNumberFormat="1" applyFont="1" applyFill="1" applyBorder="1" applyAlignment="1" applyProtection="1">
      <alignment vertical="center"/>
      <protection locked="0"/>
    </xf>
    <xf numFmtId="0" fontId="17" fillId="2" borderId="23" xfId="1" applyFont="1" applyFill="1" applyBorder="1" applyAlignment="1" applyProtection="1">
      <protection locked="0"/>
    </xf>
    <xf numFmtId="0" fontId="17" fillId="2" borderId="26" xfId="1" applyFont="1" applyFill="1" applyBorder="1" applyAlignment="1" applyProtection="1">
      <protection locked="0"/>
    </xf>
    <xf numFmtId="168" fontId="17" fillId="2" borderId="23" xfId="1" applyNumberFormat="1" applyFont="1" applyFill="1" applyBorder="1" applyAlignment="1" applyProtection="1">
      <alignment vertical="center" wrapText="1"/>
      <protection locked="0"/>
    </xf>
    <xf numFmtId="168" fontId="17" fillId="2" borderId="26" xfId="1" applyNumberFormat="1" applyFont="1" applyFill="1" applyBorder="1" applyAlignment="1" applyProtection="1">
      <alignment vertical="center" wrapText="1"/>
      <protection locked="0"/>
    </xf>
    <xf numFmtId="168" fontId="17" fillId="2" borderId="23" xfId="1" applyNumberFormat="1" applyFont="1" applyFill="1" applyBorder="1" applyAlignment="1" applyProtection="1">
      <alignment vertical="center"/>
      <protection locked="0"/>
    </xf>
    <xf numFmtId="168" fontId="17" fillId="2" borderId="26" xfId="1" applyNumberFormat="1" applyFont="1" applyFill="1" applyBorder="1" applyAlignment="1" applyProtection="1">
      <alignment vertical="center"/>
      <protection locked="0"/>
    </xf>
    <xf numFmtId="168" fontId="17" fillId="2" borderId="18" xfId="1" applyNumberFormat="1" applyFont="1" applyFill="1" applyBorder="1" applyAlignment="1" applyProtection="1">
      <alignment vertical="center"/>
      <protection locked="0"/>
    </xf>
    <xf numFmtId="0" fontId="17" fillId="2" borderId="55" xfId="1" applyFont="1" applyFill="1" applyBorder="1" applyAlignment="1" applyProtection="1">
      <protection locked="0"/>
    </xf>
    <xf numFmtId="168" fontId="17" fillId="2" borderId="49" xfId="1" applyNumberFormat="1" applyFont="1" applyFill="1" applyBorder="1" applyAlignment="1" applyProtection="1">
      <alignment vertical="center"/>
      <protection locked="0"/>
    </xf>
    <xf numFmtId="168" fontId="17" fillId="2" borderId="54" xfId="1" applyNumberFormat="1" applyFont="1" applyFill="1" applyBorder="1" applyAlignment="1" applyProtection="1">
      <alignment vertical="center"/>
      <protection locked="0"/>
    </xf>
    <xf numFmtId="49" fontId="17" fillId="2" borderId="51" xfId="1" applyNumberFormat="1" applyFont="1" applyFill="1" applyBorder="1" applyAlignment="1" applyProtection="1">
      <alignment horizontal="center" vertical="center"/>
      <protection locked="0"/>
    </xf>
    <xf numFmtId="168" fontId="17" fillId="2" borderId="20" xfId="1" applyNumberFormat="1" applyFont="1" applyFill="1" applyBorder="1" applyAlignment="1" applyProtection="1">
      <alignment vertical="center"/>
      <protection locked="0"/>
    </xf>
    <xf numFmtId="168" fontId="18" fillId="3" borderId="59" xfId="1" applyNumberFormat="1" applyFont="1" applyFill="1" applyBorder="1" applyAlignment="1" applyProtection="1">
      <alignment horizontal="center" vertical="center" wrapText="1"/>
      <protection locked="0"/>
    </xf>
    <xf numFmtId="168" fontId="14" fillId="3" borderId="91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79" xfId="1" applyNumberFormat="1" applyFont="1" applyFill="1" applyBorder="1" applyAlignment="1" applyProtection="1">
      <alignment horizontal="center" vertical="center"/>
      <protection locked="0"/>
    </xf>
    <xf numFmtId="168" fontId="6" fillId="3" borderId="92" xfId="1" applyNumberFormat="1" applyFont="1" applyFill="1" applyBorder="1" applyAlignment="1" applyProtection="1">
      <alignment horizontal="center" vertical="center"/>
      <protection locked="0"/>
    </xf>
    <xf numFmtId="0" fontId="13" fillId="3" borderId="77" xfId="1" applyFont="1" applyFill="1" applyBorder="1" applyProtection="1">
      <protection locked="0"/>
    </xf>
    <xf numFmtId="49" fontId="4" fillId="3" borderId="77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77" xfId="1" applyNumberFormat="1" applyFont="1" applyFill="1" applyBorder="1" applyAlignment="1" applyProtection="1">
      <alignment horizontal="center" vertical="center" wrapText="1"/>
      <protection locked="0"/>
    </xf>
    <xf numFmtId="168" fontId="17" fillId="2" borderId="78" xfId="1" applyNumberFormat="1" applyFont="1" applyFill="1" applyBorder="1" applyAlignment="1" applyProtection="1">
      <alignment horizontal="center" vertical="center"/>
      <protection locked="0"/>
    </xf>
    <xf numFmtId="49" fontId="17" fillId="2" borderId="75" xfId="1" applyNumberFormat="1" applyFont="1" applyFill="1" applyBorder="1" applyAlignment="1" applyProtection="1">
      <alignment vertical="center"/>
      <protection locked="0"/>
    </xf>
    <xf numFmtId="49" fontId="17" fillId="2" borderId="78" xfId="1" applyNumberFormat="1" applyFont="1" applyFill="1" applyBorder="1" applyAlignment="1" applyProtection="1">
      <alignment horizontal="center" vertical="center"/>
      <protection locked="0"/>
    </xf>
    <xf numFmtId="49" fontId="17" fillId="2" borderId="54" xfId="1" applyNumberFormat="1" applyFont="1" applyFill="1" applyBorder="1" applyAlignment="1" applyProtection="1">
      <alignment vertical="center"/>
      <protection locked="0"/>
    </xf>
    <xf numFmtId="49" fontId="17" fillId="2" borderId="51" xfId="1" applyNumberFormat="1" applyFont="1" applyFill="1" applyBorder="1" applyAlignment="1" applyProtection="1">
      <alignment vertical="center"/>
      <protection locked="0"/>
    </xf>
    <xf numFmtId="0" fontId="13" fillId="3" borderId="59" xfId="1" applyFont="1" applyFill="1" applyBorder="1" applyProtection="1">
      <protection locked="0"/>
    </xf>
    <xf numFmtId="168" fontId="4" fillId="3" borderId="59" xfId="1" applyNumberFormat="1" applyFont="1" applyFill="1" applyBorder="1" applyAlignment="1" applyProtection="1">
      <alignment horizontal="center" vertical="center" wrapText="1"/>
      <protection locked="0"/>
    </xf>
    <xf numFmtId="168" fontId="4" fillId="3" borderId="18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63" xfId="1" applyNumberFormat="1" applyFont="1" applyFill="1" applyBorder="1" applyAlignment="1" applyProtection="1">
      <alignment vertical="center"/>
      <protection locked="0"/>
    </xf>
    <xf numFmtId="49" fontId="6" fillId="2" borderId="18" xfId="1" applyNumberFormat="1" applyFont="1" applyFill="1" applyBorder="1" applyAlignment="1" applyProtection="1">
      <alignment vertical="center"/>
      <protection locked="0"/>
    </xf>
    <xf numFmtId="49" fontId="6" fillId="2" borderId="62" xfId="1" applyNumberFormat="1" applyFont="1" applyFill="1" applyBorder="1" applyAlignment="1" applyProtection="1">
      <alignment vertical="center"/>
      <protection locked="0"/>
    </xf>
    <xf numFmtId="168" fontId="6" fillId="2" borderId="20" xfId="1" applyNumberFormat="1" applyFont="1" applyFill="1" applyBorder="1" applyAlignment="1" applyProtection="1">
      <alignment vertical="center"/>
      <protection locked="0"/>
    </xf>
    <xf numFmtId="168" fontId="6" fillId="2" borderId="26" xfId="1" applyNumberFormat="1" applyFont="1" applyFill="1" applyBorder="1" applyAlignment="1" applyProtection="1">
      <alignment vertical="center"/>
      <protection locked="0"/>
    </xf>
    <xf numFmtId="49" fontId="6" fillId="2" borderId="41" xfId="1" applyNumberFormat="1" applyFont="1" applyFill="1" applyBorder="1" applyAlignment="1" applyProtection="1">
      <alignment vertical="center"/>
      <protection locked="0"/>
    </xf>
    <xf numFmtId="49" fontId="6" fillId="2" borderId="80" xfId="1" applyNumberFormat="1" applyFont="1" applyFill="1" applyBorder="1" applyAlignment="1" applyProtection="1">
      <alignment vertical="center"/>
      <protection locked="0"/>
    </xf>
    <xf numFmtId="49" fontId="6" fillId="2" borderId="55" xfId="1" applyNumberFormat="1" applyFont="1" applyFill="1" applyBorder="1" applyAlignment="1" applyProtection="1">
      <alignment vertical="center"/>
      <protection locked="0"/>
    </xf>
    <xf numFmtId="49" fontId="6" fillId="2" borderId="26" xfId="1" applyNumberFormat="1" applyFont="1" applyFill="1" applyBorder="1" applyAlignment="1" applyProtection="1">
      <alignment vertical="center"/>
      <protection locked="0"/>
    </xf>
    <xf numFmtId="168" fontId="6" fillId="2" borderId="23" xfId="1" applyNumberFormat="1" applyFont="1" applyFill="1" applyBorder="1" applyAlignment="1" applyProtection="1">
      <alignment vertical="center" wrapText="1"/>
      <protection locked="0"/>
    </xf>
    <xf numFmtId="168" fontId="6" fillId="2" borderId="26" xfId="1" applyNumberFormat="1" applyFont="1" applyFill="1" applyBorder="1" applyAlignment="1" applyProtection="1">
      <alignment vertical="center" wrapText="1"/>
      <protection locked="0"/>
    </xf>
    <xf numFmtId="168" fontId="6" fillId="2" borderId="23" xfId="1" applyNumberFormat="1" applyFont="1" applyFill="1" applyBorder="1" applyAlignment="1" applyProtection="1">
      <alignment vertical="center"/>
      <protection locked="0"/>
    </xf>
    <xf numFmtId="168" fontId="6" fillId="2" borderId="18" xfId="1" applyNumberFormat="1" applyFont="1" applyFill="1" applyBorder="1" applyAlignment="1" applyProtection="1">
      <alignment vertical="center"/>
      <protection locked="0"/>
    </xf>
    <xf numFmtId="168" fontId="6" fillId="2" borderId="49" xfId="1" applyNumberFormat="1" applyFont="1" applyFill="1" applyBorder="1" applyAlignment="1" applyProtection="1">
      <alignment vertical="center"/>
      <protection locked="0"/>
    </xf>
    <xf numFmtId="168" fontId="6" fillId="2" borderId="54" xfId="1" applyNumberFormat="1" applyFont="1" applyFill="1" applyBorder="1" applyAlignment="1" applyProtection="1">
      <alignment vertical="center"/>
      <protection locked="0"/>
    </xf>
    <xf numFmtId="167" fontId="30" fillId="2" borderId="18" xfId="1" applyNumberFormat="1" applyFont="1" applyFill="1" applyBorder="1" applyAlignment="1" applyProtection="1">
      <alignment horizontal="center" vertical="center"/>
    </xf>
    <xf numFmtId="167" fontId="30" fillId="2" borderId="37" xfId="1" applyNumberFormat="1" applyFont="1" applyFill="1" applyBorder="1" applyAlignment="1" applyProtection="1">
      <alignment horizontal="center" vertical="center"/>
    </xf>
    <xf numFmtId="166" fontId="10" fillId="2" borderId="0" xfId="1" applyNumberFormat="1" applyFont="1" applyFill="1" applyBorder="1" applyAlignment="1" applyProtection="1">
      <alignment horizontal="center" vertical="center"/>
    </xf>
    <xf numFmtId="167" fontId="30" fillId="2" borderId="0" xfId="1" applyNumberFormat="1" applyFont="1" applyFill="1" applyBorder="1" applyAlignment="1" applyProtection="1">
      <alignment horizontal="center" vertical="center"/>
    </xf>
    <xf numFmtId="164" fontId="35" fillId="4" borderId="1" xfId="1" applyNumberFormat="1" applyFont="1" applyFill="1" applyBorder="1" applyAlignment="1" applyProtection="1">
      <alignment horizontal="center" vertical="center"/>
    </xf>
    <xf numFmtId="164" fontId="35" fillId="4" borderId="2" xfId="1" applyNumberFormat="1" applyFont="1" applyFill="1" applyBorder="1" applyAlignment="1" applyProtection="1">
      <alignment horizontal="center" vertical="center"/>
    </xf>
    <xf numFmtId="164" fontId="35" fillId="4" borderId="3" xfId="1" applyNumberFormat="1" applyFont="1" applyFill="1" applyBorder="1" applyAlignment="1" applyProtection="1">
      <alignment horizontal="center" vertical="center"/>
    </xf>
    <xf numFmtId="164" fontId="35" fillId="4" borderId="5" xfId="1" applyNumberFormat="1" applyFont="1" applyFill="1" applyBorder="1" applyAlignment="1" applyProtection="1">
      <alignment horizontal="center" vertical="center"/>
    </xf>
    <xf numFmtId="164" fontId="35" fillId="4" borderId="6" xfId="1" applyNumberFormat="1" applyFont="1" applyFill="1" applyBorder="1" applyAlignment="1" applyProtection="1">
      <alignment horizontal="center" vertical="center"/>
    </xf>
    <xf numFmtId="164" fontId="35" fillId="4" borderId="7" xfId="1" applyNumberFormat="1" applyFont="1" applyFill="1" applyBorder="1" applyAlignment="1" applyProtection="1">
      <alignment horizontal="center" vertical="center"/>
    </xf>
    <xf numFmtId="0" fontId="35" fillId="4" borderId="4" xfId="1" applyNumberFormat="1" applyFont="1" applyFill="1" applyBorder="1" applyAlignment="1" applyProtection="1">
      <alignment horizontal="center" vertical="center"/>
      <protection locked="0"/>
    </xf>
    <xf numFmtId="0" fontId="35" fillId="4" borderId="8" xfId="1" applyNumberFormat="1" applyFont="1" applyFill="1" applyBorder="1" applyAlignment="1" applyProtection="1">
      <alignment horizontal="center" vertical="center"/>
      <protection locked="0"/>
    </xf>
    <xf numFmtId="164" fontId="36" fillId="4" borderId="1" xfId="1" applyNumberFormat="1" applyFont="1" applyFill="1" applyBorder="1" applyAlignment="1" applyProtection="1">
      <alignment horizontal="center" vertical="center"/>
    </xf>
    <xf numFmtId="164" fontId="36" fillId="4" borderId="2" xfId="1" applyNumberFormat="1" applyFont="1" applyFill="1" applyBorder="1" applyAlignment="1" applyProtection="1">
      <alignment horizontal="center" vertical="center"/>
    </xf>
    <xf numFmtId="164" fontId="36" fillId="4" borderId="5" xfId="1" applyNumberFormat="1" applyFont="1" applyFill="1" applyBorder="1" applyAlignment="1" applyProtection="1">
      <alignment horizontal="center" vertical="center"/>
    </xf>
    <xf numFmtId="164" fontId="36" fillId="4" borderId="6" xfId="1" applyNumberFormat="1" applyFont="1" applyFill="1" applyBorder="1" applyAlignment="1" applyProtection="1">
      <alignment horizontal="center" vertical="center"/>
    </xf>
    <xf numFmtId="0" fontId="35" fillId="4" borderId="3" xfId="1" applyNumberFormat="1" applyFont="1" applyFill="1" applyBorder="1" applyAlignment="1" applyProtection="1">
      <alignment horizontal="left" vertical="center"/>
    </xf>
    <xf numFmtId="0" fontId="35" fillId="4" borderId="7" xfId="1" applyNumberFormat="1" applyFont="1" applyFill="1" applyBorder="1" applyAlignment="1" applyProtection="1">
      <alignment horizontal="left" vertical="center"/>
    </xf>
    <xf numFmtId="167" fontId="30" fillId="2" borderId="47" xfId="1" applyNumberFormat="1" applyFont="1" applyFill="1" applyBorder="1" applyAlignment="1" applyProtection="1">
      <alignment horizontal="center" vertical="center"/>
    </xf>
    <xf numFmtId="167" fontId="30" fillId="2" borderId="54" xfId="1" applyNumberFormat="1" applyFont="1" applyFill="1" applyBorder="1" applyAlignment="1" applyProtection="1">
      <alignment horizontal="center" vertical="center"/>
    </xf>
    <xf numFmtId="0" fontId="38" fillId="5" borderId="1" xfId="1" applyFont="1" applyFill="1" applyBorder="1" applyAlignment="1" applyProtection="1">
      <alignment horizontal="center" vertical="center" wrapText="1" shrinkToFit="1"/>
    </xf>
    <xf numFmtId="0" fontId="38" fillId="5" borderId="2" xfId="1" applyFont="1" applyFill="1" applyBorder="1" applyAlignment="1" applyProtection="1">
      <alignment horizontal="center" vertical="center" wrapText="1" shrinkToFit="1"/>
    </xf>
    <xf numFmtId="0" fontId="38" fillId="4" borderId="1" xfId="1" applyFont="1" applyFill="1" applyBorder="1" applyAlignment="1" applyProtection="1">
      <alignment horizontal="center" vertical="center" wrapText="1" shrinkToFit="1"/>
    </xf>
    <xf numFmtId="0" fontId="38" fillId="4" borderId="2" xfId="1" applyFont="1" applyFill="1" applyBorder="1" applyAlignment="1" applyProtection="1">
      <alignment horizontal="center" vertical="center" wrapText="1" shrinkToFit="1"/>
    </xf>
    <xf numFmtId="164" fontId="36" fillId="5" borderId="1" xfId="1" applyNumberFormat="1" applyFont="1" applyFill="1" applyBorder="1" applyAlignment="1" applyProtection="1">
      <alignment horizontal="center" vertical="center"/>
    </xf>
    <xf numFmtId="164" fontId="36" fillId="5" borderId="2" xfId="1" applyNumberFormat="1" applyFont="1" applyFill="1" applyBorder="1" applyAlignment="1" applyProtection="1">
      <alignment horizontal="center" vertical="center"/>
    </xf>
    <xf numFmtId="164" fontId="36" fillId="5" borderId="5" xfId="1" applyNumberFormat="1" applyFont="1" applyFill="1" applyBorder="1" applyAlignment="1" applyProtection="1">
      <alignment horizontal="center" vertical="center"/>
    </xf>
    <xf numFmtId="164" fontId="36" fillId="5" borderId="6" xfId="1" applyNumberFormat="1" applyFont="1" applyFill="1" applyBorder="1" applyAlignment="1" applyProtection="1">
      <alignment horizontal="center" vertical="center"/>
    </xf>
    <xf numFmtId="166" fontId="37" fillId="4" borderId="10" xfId="1" applyNumberFormat="1" applyFont="1" applyFill="1" applyBorder="1" applyAlignment="1" applyProtection="1">
      <alignment horizontal="center" vertical="center"/>
    </xf>
    <xf numFmtId="166" fontId="37" fillId="4" borderId="17" xfId="1" applyNumberFormat="1" applyFont="1" applyFill="1" applyBorder="1" applyAlignment="1" applyProtection="1">
      <alignment horizontal="center" vertical="center"/>
    </xf>
    <xf numFmtId="166" fontId="37" fillId="4" borderId="36" xfId="1" applyNumberFormat="1" applyFont="1" applyFill="1" applyBorder="1" applyAlignment="1" applyProtection="1">
      <alignment horizontal="center" vertical="center"/>
    </xf>
    <xf numFmtId="167" fontId="30" fillId="2" borderId="49" xfId="1" applyNumberFormat="1" applyFont="1" applyFill="1" applyBorder="1" applyAlignment="1" applyProtection="1">
      <alignment horizontal="center" vertical="center"/>
    </xf>
    <xf numFmtId="1" fontId="17" fillId="0" borderId="0" xfId="1" applyNumberFormat="1" applyFont="1" applyAlignment="1" applyProtection="1">
      <alignment horizontal="center" vertical="center"/>
    </xf>
    <xf numFmtId="0" fontId="17" fillId="0" borderId="0" xfId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/>
    </xf>
    <xf numFmtId="1" fontId="52" fillId="0" borderId="0" xfId="1" applyNumberFormat="1" applyFont="1" applyAlignment="1" applyProtection="1">
      <alignment horizontal="center" vertical="center"/>
    </xf>
    <xf numFmtId="166" fontId="37" fillId="4" borderId="65" xfId="1" applyNumberFormat="1" applyFont="1" applyFill="1" applyBorder="1" applyAlignment="1" applyProtection="1">
      <alignment horizontal="center" vertical="center"/>
    </xf>
    <xf numFmtId="166" fontId="37" fillId="4" borderId="66" xfId="1" applyNumberFormat="1" applyFont="1" applyFill="1" applyBorder="1" applyAlignment="1" applyProtection="1">
      <alignment horizontal="center" vertical="center"/>
    </xf>
    <xf numFmtId="166" fontId="37" fillId="4" borderId="67" xfId="1" applyNumberFormat="1" applyFont="1" applyFill="1" applyBorder="1" applyAlignment="1" applyProtection="1">
      <alignment horizontal="center" vertical="center"/>
    </xf>
    <xf numFmtId="167" fontId="30" fillId="2" borderId="51" xfId="1" applyNumberFormat="1" applyFont="1" applyFill="1" applyBorder="1" applyAlignment="1" applyProtection="1">
      <alignment horizontal="center" vertical="center"/>
    </xf>
    <xf numFmtId="167" fontId="30" fillId="2" borderId="63" xfId="1" applyNumberFormat="1" applyFont="1" applyFill="1" applyBorder="1" applyAlignment="1" applyProtection="1">
      <alignment horizontal="center" vertical="center"/>
    </xf>
    <xf numFmtId="0" fontId="35" fillId="4" borderId="4" xfId="1" applyNumberFormat="1" applyFont="1" applyFill="1" applyBorder="1" applyAlignment="1" applyProtection="1">
      <alignment horizontal="center" vertical="center"/>
    </xf>
    <xf numFmtId="0" fontId="35" fillId="4" borderId="8" xfId="1" applyNumberFormat="1" applyFont="1" applyFill="1" applyBorder="1" applyAlignment="1" applyProtection="1">
      <alignment horizontal="center" vertical="center"/>
    </xf>
    <xf numFmtId="166" fontId="37" fillId="4" borderId="69" xfId="1" applyNumberFormat="1" applyFont="1" applyFill="1" applyBorder="1" applyAlignment="1" applyProtection="1">
      <alignment horizontal="center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8" xfId="1" applyNumberFormat="1" applyFont="1" applyFill="1" applyBorder="1" applyAlignment="1" applyProtection="1">
      <alignment horizontal="center" vertical="center"/>
    </xf>
    <xf numFmtId="166" fontId="10" fillId="2" borderId="10" xfId="1" applyNumberFormat="1" applyFont="1" applyFill="1" applyBorder="1" applyAlignment="1" applyProtection="1">
      <alignment horizontal="center" vertical="center"/>
    </xf>
    <xf numFmtId="166" fontId="10" fillId="2" borderId="17" xfId="1" applyNumberFormat="1" applyFont="1" applyFill="1" applyBorder="1" applyAlignment="1" applyProtection="1">
      <alignment horizontal="center" vertical="center"/>
    </xf>
    <xf numFmtId="166" fontId="10" fillId="2" borderId="36" xfId="1" applyNumberFormat="1" applyFont="1" applyFill="1" applyBorder="1" applyAlignment="1" applyProtection="1">
      <alignment horizontal="center" vertical="center"/>
    </xf>
    <xf numFmtId="0" fontId="35" fillId="5" borderId="3" xfId="1" applyNumberFormat="1" applyFont="1" applyFill="1" applyBorder="1" applyAlignment="1" applyProtection="1">
      <alignment horizontal="left" vertical="center"/>
    </xf>
    <xf numFmtId="0" fontId="35" fillId="5" borderId="7" xfId="1" applyNumberFormat="1" applyFont="1" applyFill="1" applyBorder="1" applyAlignment="1" applyProtection="1">
      <alignment horizontal="left" vertical="center"/>
    </xf>
    <xf numFmtId="164" fontId="35" fillId="5" borderId="1" xfId="1" applyNumberFormat="1" applyFont="1" applyFill="1" applyBorder="1" applyAlignment="1" applyProtection="1">
      <alignment horizontal="center" vertical="center"/>
    </xf>
    <xf numFmtId="164" fontId="35" fillId="5" borderId="2" xfId="1" applyNumberFormat="1" applyFont="1" applyFill="1" applyBorder="1" applyAlignment="1" applyProtection="1">
      <alignment horizontal="center" vertical="center"/>
    </xf>
    <xf numFmtId="164" fontId="35" fillId="5" borderId="3" xfId="1" applyNumberFormat="1" applyFont="1" applyFill="1" applyBorder="1" applyAlignment="1" applyProtection="1">
      <alignment horizontal="center" vertical="center"/>
    </xf>
    <xf numFmtId="164" fontId="35" fillId="5" borderId="5" xfId="1" applyNumberFormat="1" applyFont="1" applyFill="1" applyBorder="1" applyAlignment="1" applyProtection="1">
      <alignment horizontal="center" vertical="center"/>
    </xf>
    <xf numFmtId="164" fontId="35" fillId="5" borderId="6" xfId="1" applyNumberFormat="1" applyFont="1" applyFill="1" applyBorder="1" applyAlignment="1" applyProtection="1">
      <alignment horizontal="center" vertical="center"/>
    </xf>
    <xf numFmtId="164" fontId="35" fillId="5" borderId="7" xfId="1" applyNumberFormat="1" applyFont="1" applyFill="1" applyBorder="1" applyAlignment="1" applyProtection="1">
      <alignment horizontal="center" vertical="center"/>
    </xf>
    <xf numFmtId="49" fontId="35" fillId="5" borderId="4" xfId="1" applyNumberFormat="1" applyFont="1" applyFill="1" applyBorder="1" applyAlignment="1" applyProtection="1">
      <alignment horizontal="center" vertical="center"/>
    </xf>
    <xf numFmtId="49" fontId="35" fillId="5" borderId="8" xfId="1" applyNumberFormat="1" applyFont="1" applyFill="1" applyBorder="1" applyAlignment="1" applyProtection="1">
      <alignment horizontal="center" vertical="center"/>
    </xf>
    <xf numFmtId="166" fontId="37" fillId="2" borderId="0" xfId="1" applyNumberFormat="1" applyFont="1" applyFill="1" applyBorder="1" applyAlignment="1" applyProtection="1">
      <alignment horizontal="center" vertical="center"/>
    </xf>
    <xf numFmtId="49" fontId="6" fillId="2" borderId="51" xfId="1" applyNumberFormat="1" applyFont="1" applyFill="1" applyBorder="1" applyAlignment="1" applyProtection="1">
      <alignment horizontal="center" vertical="center"/>
      <protection locked="0"/>
    </xf>
    <xf numFmtId="49" fontId="6" fillId="2" borderId="63" xfId="1" applyNumberFormat="1" applyFont="1" applyFill="1" applyBorder="1" applyAlignment="1" applyProtection="1">
      <alignment horizontal="center" vertical="center"/>
      <protection locked="0"/>
    </xf>
    <xf numFmtId="0" fontId="17" fillId="2" borderId="51" xfId="1" applyFont="1" applyFill="1" applyBorder="1" applyAlignment="1" applyProtection="1">
      <alignment horizontal="center"/>
      <protection locked="0"/>
    </xf>
    <xf numFmtId="49" fontId="6" fillId="2" borderId="62" xfId="1" applyNumberFormat="1" applyFont="1" applyFill="1" applyBorder="1" applyAlignment="1" applyProtection="1">
      <alignment horizontal="center" vertical="center"/>
      <protection locked="0"/>
    </xf>
    <xf numFmtId="168" fontId="6" fillId="2" borderId="22" xfId="1" applyNumberFormat="1" applyFont="1" applyFill="1" applyBorder="1" applyAlignment="1" applyProtection="1">
      <alignment horizontal="center" vertical="center"/>
      <protection locked="0"/>
    </xf>
    <xf numFmtId="168" fontId="6" fillId="2" borderId="20" xfId="1" applyNumberFormat="1" applyFont="1" applyFill="1" applyBorder="1" applyAlignment="1" applyProtection="1">
      <alignment horizontal="center" vertical="center"/>
      <protection locked="0"/>
    </xf>
    <xf numFmtId="49" fontId="6" fillId="2" borderId="33" xfId="1" applyNumberFormat="1" applyFont="1" applyFill="1" applyBorder="1" applyAlignment="1" applyProtection="1">
      <alignment horizontal="center" vertical="center"/>
      <protection locked="0"/>
    </xf>
    <xf numFmtId="49" fontId="6" fillId="2" borderId="41" xfId="1" applyNumberFormat="1" applyFont="1" applyFill="1" applyBorder="1" applyAlignment="1" applyProtection="1">
      <alignment horizontal="center" vertical="center"/>
      <protection locked="0"/>
    </xf>
    <xf numFmtId="168" fontId="6" fillId="2" borderId="34" xfId="1" applyNumberFormat="1" applyFont="1" applyFill="1" applyBorder="1" applyAlignment="1" applyProtection="1">
      <alignment horizontal="center" vertical="center"/>
      <protection locked="0"/>
    </xf>
    <xf numFmtId="168" fontId="6" fillId="2" borderId="23" xfId="1" applyNumberFormat="1" applyFont="1" applyFill="1" applyBorder="1" applyAlignment="1" applyProtection="1">
      <alignment horizontal="center" vertical="center"/>
      <protection locked="0"/>
    </xf>
    <xf numFmtId="49" fontId="6" fillId="2" borderId="34" xfId="1" applyNumberFormat="1" applyFont="1" applyFill="1" applyBorder="1" applyAlignment="1" applyProtection="1">
      <alignment horizontal="center" vertical="center"/>
      <protection locked="0"/>
    </xf>
    <xf numFmtId="49" fontId="6" fillId="2" borderId="55" xfId="1" applyNumberFormat="1" applyFont="1" applyFill="1" applyBorder="1" applyAlignment="1" applyProtection="1">
      <alignment horizontal="center" vertical="center"/>
      <protection locked="0"/>
    </xf>
    <xf numFmtId="0" fontId="17" fillId="2" borderId="34" xfId="1" applyFont="1" applyFill="1" applyBorder="1" applyAlignment="1" applyProtection="1">
      <alignment horizontal="center"/>
      <protection locked="0"/>
    </xf>
    <xf numFmtId="0" fontId="17" fillId="2" borderId="55" xfId="1" applyFont="1" applyFill="1" applyBorder="1" applyAlignment="1" applyProtection="1">
      <alignment horizontal="center"/>
      <protection locked="0"/>
    </xf>
    <xf numFmtId="168" fontId="6" fillId="2" borderId="34" xfId="1" applyNumberFormat="1" applyFont="1" applyFill="1" applyBorder="1" applyAlignment="1" applyProtection="1">
      <alignment horizontal="center" vertical="center" wrapText="1"/>
      <protection locked="0"/>
    </xf>
    <xf numFmtId="168" fontId="6" fillId="2" borderId="2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23" xfId="1" applyFont="1" applyFill="1" applyBorder="1" applyAlignment="1" applyProtection="1">
      <alignment horizontal="center"/>
      <protection locked="0"/>
    </xf>
    <xf numFmtId="168" fontId="6" fillId="2" borderId="47" xfId="1" applyNumberFormat="1" applyFont="1" applyFill="1" applyBorder="1" applyAlignment="1" applyProtection="1">
      <alignment horizontal="center" vertical="center"/>
      <protection locked="0"/>
    </xf>
    <xf numFmtId="168" fontId="6" fillId="2" borderId="49" xfId="1" applyNumberFormat="1" applyFont="1" applyFill="1" applyBorder="1" applyAlignment="1" applyProtection="1">
      <alignment horizontal="center" vertical="center"/>
      <protection locked="0"/>
    </xf>
    <xf numFmtId="168" fontId="6" fillId="2" borderId="54" xfId="1" applyNumberFormat="1" applyFont="1" applyFill="1" applyBorder="1" applyAlignment="1" applyProtection="1">
      <alignment horizontal="center" vertical="center"/>
      <protection locked="0"/>
    </xf>
    <xf numFmtId="0" fontId="18" fillId="2" borderId="0" xfId="1" applyFont="1" applyFill="1" applyBorder="1" applyAlignment="1" applyProtection="1">
      <alignment horizontal="center" vertical="center" wrapText="1" shrinkToFit="1"/>
    </xf>
    <xf numFmtId="0" fontId="2" fillId="0" borderId="0" xfId="1" applyFont="1" applyAlignment="1" applyProtection="1">
      <alignment horizontal="center" vertical="center"/>
    </xf>
    <xf numFmtId="14" fontId="42" fillId="4" borderId="4" xfId="0" applyNumberFormat="1" applyFont="1" applyFill="1" applyBorder="1" applyAlignment="1">
      <alignment horizontal="center" vertical="center"/>
    </xf>
    <xf numFmtId="14" fontId="42" fillId="4" borderId="8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14" fontId="42" fillId="4" borderId="5" xfId="0" applyNumberFormat="1" applyFont="1" applyFill="1" applyBorder="1" applyAlignment="1">
      <alignment horizontal="center" vertical="center"/>
    </xf>
    <xf numFmtId="0" fontId="41" fillId="4" borderId="70" xfId="1" applyFont="1" applyFill="1" applyBorder="1" applyAlignment="1">
      <alignment horizontal="center" vertical="center" wrapText="1" shrinkToFit="1"/>
    </xf>
    <xf numFmtId="0" fontId="41" fillId="4" borderId="72" xfId="1" applyFont="1" applyFill="1" applyBorder="1" applyAlignment="1">
      <alignment horizontal="center" vertical="center" wrapText="1" shrinkToFit="1"/>
    </xf>
    <xf numFmtId="0" fontId="22" fillId="0" borderId="70" xfId="1" applyFont="1" applyBorder="1" applyAlignment="1">
      <alignment horizontal="center"/>
    </xf>
    <xf numFmtId="0" fontId="22" fillId="0" borderId="71" xfId="1" applyFont="1" applyBorder="1" applyAlignment="1">
      <alignment horizontal="center"/>
    </xf>
    <xf numFmtId="1" fontId="28" fillId="0" borderId="70" xfId="1" applyNumberFormat="1" applyFont="1" applyBorder="1" applyAlignment="1">
      <alignment horizontal="center" vertical="center"/>
    </xf>
    <xf numFmtId="1" fontId="28" fillId="0" borderId="71" xfId="1" applyNumberFormat="1" applyFont="1" applyBorder="1" applyAlignment="1">
      <alignment horizontal="center" vertical="center"/>
    </xf>
    <xf numFmtId="1" fontId="28" fillId="0" borderId="72" xfId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/>
    </xf>
    <xf numFmtId="0" fontId="1" fillId="0" borderId="0" xfId="1" applyAlignment="1">
      <alignment horizontal="center"/>
    </xf>
    <xf numFmtId="0" fontId="29" fillId="0" borderId="2" xfId="1" applyFont="1" applyBorder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8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54" fillId="0" borderId="3" xfId="1" applyFont="1" applyBorder="1" applyAlignment="1">
      <alignment horizontal="center"/>
    </xf>
    <xf numFmtId="0" fontId="54" fillId="0" borderId="84" xfId="1" applyFont="1" applyBorder="1" applyAlignment="1">
      <alignment horizontal="center"/>
    </xf>
    <xf numFmtId="0" fontId="54" fillId="0" borderId="7" xfId="1" applyFont="1" applyBorder="1" applyAlignment="1">
      <alignment horizontal="center"/>
    </xf>
    <xf numFmtId="0" fontId="54" fillId="0" borderId="1" xfId="1" applyFont="1" applyBorder="1" applyAlignment="1">
      <alignment horizontal="right" vertical="center"/>
    </xf>
    <xf numFmtId="0" fontId="54" fillId="0" borderId="2" xfId="1" applyFont="1" applyBorder="1" applyAlignment="1">
      <alignment horizontal="right" vertical="center"/>
    </xf>
    <xf numFmtId="0" fontId="54" fillId="0" borderId="69" xfId="1" applyFont="1" applyBorder="1" applyAlignment="1">
      <alignment horizontal="right" vertical="center"/>
    </xf>
    <xf numFmtId="0" fontId="54" fillId="0" borderId="0" xfId="1" applyFont="1" applyBorder="1" applyAlignment="1">
      <alignment horizontal="right" vertical="center"/>
    </xf>
    <xf numFmtId="0" fontId="54" fillId="0" borderId="5" xfId="1" applyFont="1" applyBorder="1" applyAlignment="1">
      <alignment horizontal="right" vertical="center"/>
    </xf>
    <xf numFmtId="0" fontId="54" fillId="0" borderId="6" xfId="1" applyFont="1" applyBorder="1" applyAlignment="1">
      <alignment horizontal="right" vertical="center"/>
    </xf>
    <xf numFmtId="0" fontId="23" fillId="0" borderId="0" xfId="1" applyFont="1" applyBorder="1" applyAlignment="1">
      <alignment horizontal="center"/>
    </xf>
    <xf numFmtId="0" fontId="13" fillId="0" borderId="70" xfId="1" applyFont="1" applyBorder="1" applyAlignment="1">
      <alignment horizontal="center" vertical="center"/>
    </xf>
    <xf numFmtId="0" fontId="13" fillId="0" borderId="71" xfId="1" applyFont="1" applyBorder="1" applyAlignment="1">
      <alignment horizontal="center" vertical="center"/>
    </xf>
    <xf numFmtId="0" fontId="13" fillId="0" borderId="72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3" fillId="0" borderId="69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2" fontId="23" fillId="0" borderId="2" xfId="1" applyNumberFormat="1" applyFont="1" applyBorder="1" applyAlignment="1">
      <alignment horizontal="center" vertical="center"/>
    </xf>
    <xf numFmtId="2" fontId="23" fillId="0" borderId="3" xfId="1" applyNumberFormat="1" applyFont="1" applyBorder="1" applyAlignment="1">
      <alignment horizontal="center" vertical="center"/>
    </xf>
    <xf numFmtId="2" fontId="23" fillId="0" borderId="0" xfId="1" applyNumberFormat="1" applyFont="1" applyBorder="1" applyAlignment="1">
      <alignment horizontal="center" vertical="center"/>
    </xf>
    <xf numFmtId="2" fontId="23" fillId="0" borderId="84" xfId="1" applyNumberFormat="1" applyFont="1" applyBorder="1" applyAlignment="1">
      <alignment horizontal="center" vertical="center"/>
    </xf>
    <xf numFmtId="2" fontId="23" fillId="0" borderId="6" xfId="1" applyNumberFormat="1" applyFont="1" applyBorder="1" applyAlignment="1">
      <alignment horizontal="center" vertical="center"/>
    </xf>
    <xf numFmtId="2" fontId="23" fillId="0" borderId="7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876299</xdr:rowOff>
    </xdr:from>
    <xdr:to>
      <xdr:col>2</xdr:col>
      <xdr:colOff>19050</xdr:colOff>
      <xdr:row>4</xdr:row>
      <xdr:rowOff>246858</xdr:rowOff>
    </xdr:to>
    <xdr:pic>
      <xdr:nvPicPr>
        <xdr:cNvPr id="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76299"/>
          <a:ext cx="36195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43</xdr:row>
      <xdr:rowOff>190500</xdr:rowOff>
    </xdr:from>
    <xdr:to>
      <xdr:col>1</xdr:col>
      <xdr:colOff>1143001</xdr:colOff>
      <xdr:row>46</xdr:row>
      <xdr:rowOff>456409</xdr:rowOff>
    </xdr:to>
    <xdr:pic>
      <xdr:nvPicPr>
        <xdr:cNvPr id="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3817620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85</xdr:row>
      <xdr:rowOff>381000</xdr:rowOff>
    </xdr:from>
    <xdr:to>
      <xdr:col>1</xdr:col>
      <xdr:colOff>914401</xdr:colOff>
      <xdr:row>88</xdr:row>
      <xdr:rowOff>646909</xdr:rowOff>
    </xdr:to>
    <xdr:pic>
      <xdr:nvPicPr>
        <xdr:cNvPr id="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75457050"/>
          <a:ext cx="33147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127</xdr:row>
      <xdr:rowOff>361950</xdr:rowOff>
    </xdr:from>
    <xdr:to>
      <xdr:col>1</xdr:col>
      <xdr:colOff>1181101</xdr:colOff>
      <xdr:row>130</xdr:row>
      <xdr:rowOff>627859</xdr:rowOff>
    </xdr:to>
    <xdr:pic>
      <xdr:nvPicPr>
        <xdr:cNvPr id="1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12528350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169</xdr:row>
      <xdr:rowOff>190500</xdr:rowOff>
    </xdr:from>
    <xdr:to>
      <xdr:col>1</xdr:col>
      <xdr:colOff>1143001</xdr:colOff>
      <xdr:row>172</xdr:row>
      <xdr:rowOff>456409</xdr:rowOff>
    </xdr:to>
    <xdr:pic>
      <xdr:nvPicPr>
        <xdr:cNvPr id="1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4944725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</xdr:colOff>
      <xdr:row>211</xdr:row>
      <xdr:rowOff>-1</xdr:rowOff>
    </xdr:from>
    <xdr:ext cx="3600450" cy="2951959"/>
    <xdr:pic>
      <xdr:nvPicPr>
        <xdr:cNvPr id="7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86347099"/>
          <a:ext cx="36004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38101</xdr:colOff>
      <xdr:row>253</xdr:row>
      <xdr:rowOff>247650</xdr:rowOff>
    </xdr:from>
    <xdr:ext cx="3352800" cy="2951959"/>
    <xdr:pic>
      <xdr:nvPicPr>
        <xdr:cNvPr id="8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223685100"/>
          <a:ext cx="33528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19051</xdr:colOff>
      <xdr:row>295</xdr:row>
      <xdr:rowOff>228600</xdr:rowOff>
    </xdr:from>
    <xdr:ext cx="3467100" cy="2951959"/>
    <xdr:pic>
      <xdr:nvPicPr>
        <xdr:cNvPr id="83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1" y="260756400"/>
          <a:ext cx="34671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337</xdr:row>
      <xdr:rowOff>361950</xdr:rowOff>
    </xdr:from>
    <xdr:ext cx="3524250" cy="2951959"/>
    <xdr:pic>
      <xdr:nvPicPr>
        <xdr:cNvPr id="84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29798010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379</xdr:row>
      <xdr:rowOff>228600</xdr:rowOff>
    </xdr:from>
    <xdr:ext cx="3524250" cy="2951959"/>
    <xdr:pic>
      <xdr:nvPicPr>
        <xdr:cNvPr id="85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33493710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19051</xdr:colOff>
      <xdr:row>463</xdr:row>
      <xdr:rowOff>209550</xdr:rowOff>
    </xdr:from>
    <xdr:ext cx="3562350" cy="2951959"/>
    <xdr:pic>
      <xdr:nvPicPr>
        <xdr:cNvPr id="9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1" y="4090987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38101</xdr:colOff>
      <xdr:row>421</xdr:row>
      <xdr:rowOff>38100</xdr:rowOff>
    </xdr:from>
    <xdr:ext cx="3314700" cy="2951959"/>
    <xdr:pic>
      <xdr:nvPicPr>
        <xdr:cNvPr id="9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371836950"/>
          <a:ext cx="33147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505</xdr:row>
      <xdr:rowOff>381000</xdr:rowOff>
    </xdr:from>
    <xdr:ext cx="3562350" cy="2951959"/>
    <xdr:pic>
      <xdr:nvPicPr>
        <xdr:cNvPr id="9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4463605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547</xdr:row>
      <xdr:rowOff>361950</xdr:rowOff>
    </xdr:from>
    <xdr:ext cx="3562350" cy="2951959"/>
    <xdr:pic>
      <xdr:nvPicPr>
        <xdr:cNvPr id="93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4834318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589</xdr:row>
      <xdr:rowOff>361950</xdr:rowOff>
    </xdr:from>
    <xdr:ext cx="3581400" cy="2951959"/>
    <xdr:pic>
      <xdr:nvPicPr>
        <xdr:cNvPr id="94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20522200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631</xdr:row>
      <xdr:rowOff>152399</xdr:rowOff>
    </xdr:from>
    <xdr:ext cx="3448050" cy="2951959"/>
    <xdr:pic>
      <xdr:nvPicPr>
        <xdr:cNvPr id="95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57402999"/>
          <a:ext cx="34480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19051</xdr:colOff>
      <xdr:row>673</xdr:row>
      <xdr:rowOff>152400</xdr:rowOff>
    </xdr:from>
    <xdr:ext cx="3467100" cy="2951959"/>
    <xdr:pic>
      <xdr:nvPicPr>
        <xdr:cNvPr id="96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1" y="594493350"/>
          <a:ext cx="34671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715</xdr:row>
      <xdr:rowOff>228600</xdr:rowOff>
    </xdr:from>
    <xdr:ext cx="3543300" cy="2951959"/>
    <xdr:pic>
      <xdr:nvPicPr>
        <xdr:cNvPr id="9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63165990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757</xdr:row>
      <xdr:rowOff>361950</xdr:rowOff>
    </xdr:from>
    <xdr:ext cx="3562350" cy="2951959"/>
    <xdr:pic>
      <xdr:nvPicPr>
        <xdr:cNvPr id="98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66888360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799</xdr:row>
      <xdr:rowOff>228600</xdr:rowOff>
    </xdr:from>
    <xdr:ext cx="3524250" cy="2951959"/>
    <xdr:pic>
      <xdr:nvPicPr>
        <xdr:cNvPr id="9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70584060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841</xdr:row>
      <xdr:rowOff>152399</xdr:rowOff>
    </xdr:from>
    <xdr:ext cx="3486150" cy="2951959"/>
    <xdr:pic>
      <xdr:nvPicPr>
        <xdr:cNvPr id="10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742854749"/>
          <a:ext cx="34861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883</xdr:row>
      <xdr:rowOff>361950</xdr:rowOff>
    </xdr:from>
    <xdr:ext cx="3581400" cy="2951959"/>
    <xdr:pic>
      <xdr:nvPicPr>
        <xdr:cNvPr id="104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780154650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925</xdr:row>
      <xdr:rowOff>381000</xdr:rowOff>
    </xdr:from>
    <xdr:ext cx="3467100" cy="2951959"/>
    <xdr:pic>
      <xdr:nvPicPr>
        <xdr:cNvPr id="106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817264050"/>
          <a:ext cx="34671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967</xdr:row>
      <xdr:rowOff>361950</xdr:rowOff>
    </xdr:from>
    <xdr:ext cx="3543300" cy="2951959"/>
    <xdr:pic>
      <xdr:nvPicPr>
        <xdr:cNvPr id="10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85433535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1009</xdr:row>
      <xdr:rowOff>381000</xdr:rowOff>
    </xdr:from>
    <xdr:ext cx="3448050" cy="2951959"/>
    <xdr:pic>
      <xdr:nvPicPr>
        <xdr:cNvPr id="108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891444750"/>
          <a:ext cx="34480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1051</xdr:row>
      <xdr:rowOff>57149</xdr:rowOff>
    </xdr:from>
    <xdr:ext cx="3505200" cy="2951959"/>
    <xdr:pic>
      <xdr:nvPicPr>
        <xdr:cNvPr id="10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928211249"/>
          <a:ext cx="35052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1093</xdr:row>
      <xdr:rowOff>133351</xdr:rowOff>
    </xdr:from>
    <xdr:ext cx="3600450" cy="2933700"/>
    <xdr:pic>
      <xdr:nvPicPr>
        <xdr:cNvPr id="11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965377801"/>
          <a:ext cx="3600450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0</xdr:colOff>
      <xdr:row>1135</xdr:row>
      <xdr:rowOff>381000</xdr:rowOff>
    </xdr:from>
    <xdr:ext cx="3467099" cy="2951959"/>
    <xdr:pic>
      <xdr:nvPicPr>
        <xdr:cNvPr id="11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02715800"/>
          <a:ext cx="3467099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1177</xdr:row>
      <xdr:rowOff>361950</xdr:rowOff>
    </xdr:from>
    <xdr:ext cx="3505200" cy="2951959"/>
    <xdr:pic>
      <xdr:nvPicPr>
        <xdr:cNvPr id="11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039787100"/>
          <a:ext cx="35052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1219</xdr:row>
      <xdr:rowOff>228600</xdr:rowOff>
    </xdr:from>
    <xdr:ext cx="3581400" cy="2951959"/>
    <xdr:pic>
      <xdr:nvPicPr>
        <xdr:cNvPr id="113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076744100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38101</xdr:colOff>
      <xdr:row>1303</xdr:row>
      <xdr:rowOff>38100</xdr:rowOff>
    </xdr:from>
    <xdr:ext cx="3448050" cy="2951959"/>
    <xdr:pic>
      <xdr:nvPicPr>
        <xdr:cNvPr id="11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1150734300"/>
          <a:ext cx="34480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38101</xdr:colOff>
      <xdr:row>1261</xdr:row>
      <xdr:rowOff>38100</xdr:rowOff>
    </xdr:from>
    <xdr:ext cx="3524250" cy="2951959"/>
    <xdr:pic>
      <xdr:nvPicPr>
        <xdr:cNvPr id="118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111364395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1345</xdr:row>
      <xdr:rowOff>304800</xdr:rowOff>
    </xdr:from>
    <xdr:ext cx="3600450" cy="2951959"/>
    <xdr:pic>
      <xdr:nvPicPr>
        <xdr:cNvPr id="11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188091350"/>
          <a:ext cx="36004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1387</xdr:row>
      <xdr:rowOff>361950</xdr:rowOff>
    </xdr:from>
    <xdr:ext cx="3448050" cy="2951959"/>
    <xdr:pic>
      <xdr:nvPicPr>
        <xdr:cNvPr id="12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225238850"/>
          <a:ext cx="34480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1429</xdr:row>
      <xdr:rowOff>381000</xdr:rowOff>
    </xdr:from>
    <xdr:ext cx="3562350" cy="2951959"/>
    <xdr:pic>
      <xdr:nvPicPr>
        <xdr:cNvPr id="12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2623482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1471</xdr:row>
      <xdr:rowOff>190499</xdr:rowOff>
    </xdr:from>
    <xdr:ext cx="3581400" cy="2951959"/>
    <xdr:pic>
      <xdr:nvPicPr>
        <xdr:cNvPr id="12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299248099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1513</xdr:row>
      <xdr:rowOff>228600</xdr:rowOff>
    </xdr:from>
    <xdr:ext cx="3486150" cy="2951959"/>
    <xdr:pic>
      <xdr:nvPicPr>
        <xdr:cNvPr id="123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336376550"/>
          <a:ext cx="34861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1555</xdr:row>
      <xdr:rowOff>381000</xdr:rowOff>
    </xdr:from>
    <xdr:ext cx="3543300" cy="2951959"/>
    <xdr:pic>
      <xdr:nvPicPr>
        <xdr:cNvPr id="124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37361930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1597</xdr:row>
      <xdr:rowOff>361950</xdr:rowOff>
    </xdr:from>
    <xdr:ext cx="3562350" cy="2951959"/>
    <xdr:pic>
      <xdr:nvPicPr>
        <xdr:cNvPr id="125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41069060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1639</xdr:row>
      <xdr:rowOff>228600</xdr:rowOff>
    </xdr:from>
    <xdr:ext cx="3524250" cy="2951959"/>
    <xdr:pic>
      <xdr:nvPicPr>
        <xdr:cNvPr id="126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44764760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1681</xdr:row>
      <xdr:rowOff>381000</xdr:rowOff>
    </xdr:from>
    <xdr:ext cx="3562350" cy="2951959"/>
    <xdr:pic>
      <xdr:nvPicPr>
        <xdr:cNvPr id="12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4848903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0</xdr:colOff>
      <xdr:row>1723</xdr:row>
      <xdr:rowOff>361950</xdr:rowOff>
    </xdr:from>
    <xdr:ext cx="3562349" cy="2951959"/>
    <xdr:pic>
      <xdr:nvPicPr>
        <xdr:cNvPr id="128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1961650"/>
          <a:ext cx="3562349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1765</xdr:row>
      <xdr:rowOff>228600</xdr:rowOff>
    </xdr:from>
    <xdr:ext cx="3543300" cy="2951959"/>
    <xdr:pic>
      <xdr:nvPicPr>
        <xdr:cNvPr id="12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55891865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1849</xdr:row>
      <xdr:rowOff>0</xdr:rowOff>
    </xdr:from>
    <xdr:ext cx="3581400" cy="2951959"/>
    <xdr:pic>
      <xdr:nvPicPr>
        <xdr:cNvPr id="133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632870750"/>
          <a:ext cx="35814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38101</xdr:colOff>
      <xdr:row>1807</xdr:row>
      <xdr:rowOff>38100</xdr:rowOff>
    </xdr:from>
    <xdr:ext cx="3543300" cy="2951959"/>
    <xdr:pic>
      <xdr:nvPicPr>
        <xdr:cNvPr id="134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159581850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1891</xdr:row>
      <xdr:rowOff>381000</xdr:rowOff>
    </xdr:from>
    <xdr:ext cx="3543300" cy="2951959"/>
    <xdr:pic>
      <xdr:nvPicPr>
        <xdr:cNvPr id="135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670342100"/>
          <a:ext cx="35433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1933</xdr:row>
      <xdr:rowOff>361950</xdr:rowOff>
    </xdr:from>
    <xdr:ext cx="3505200" cy="2951959"/>
    <xdr:pic>
      <xdr:nvPicPr>
        <xdr:cNvPr id="136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707413400"/>
          <a:ext cx="35052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1975</xdr:row>
      <xdr:rowOff>342900</xdr:rowOff>
    </xdr:from>
    <xdr:ext cx="3524250" cy="2951959"/>
    <xdr:pic>
      <xdr:nvPicPr>
        <xdr:cNvPr id="137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744484700"/>
          <a:ext cx="35242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2017</xdr:row>
      <xdr:rowOff>133349</xdr:rowOff>
    </xdr:from>
    <xdr:ext cx="3600450" cy="2951959"/>
    <xdr:pic>
      <xdr:nvPicPr>
        <xdr:cNvPr id="138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781365499"/>
          <a:ext cx="36004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2059</xdr:row>
      <xdr:rowOff>57150</xdr:rowOff>
    </xdr:from>
    <xdr:ext cx="3562350" cy="2951959"/>
    <xdr:pic>
      <xdr:nvPicPr>
        <xdr:cNvPr id="139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8183796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2101</xdr:row>
      <xdr:rowOff>381000</xdr:rowOff>
    </xdr:from>
    <xdr:ext cx="3467100" cy="2951959"/>
    <xdr:pic>
      <xdr:nvPicPr>
        <xdr:cNvPr id="140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855793850"/>
          <a:ext cx="346710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2143</xdr:row>
      <xdr:rowOff>361950</xdr:rowOff>
    </xdr:from>
    <xdr:ext cx="3562350" cy="2951959"/>
    <xdr:pic>
      <xdr:nvPicPr>
        <xdr:cNvPr id="141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8928651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</xdr:colOff>
      <xdr:row>2185</xdr:row>
      <xdr:rowOff>228600</xdr:rowOff>
    </xdr:from>
    <xdr:ext cx="3562350" cy="2951959"/>
    <xdr:pic>
      <xdr:nvPicPr>
        <xdr:cNvPr id="14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929822150"/>
          <a:ext cx="3562350" cy="295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133350</xdr:rowOff>
    </xdr:from>
    <xdr:to>
      <xdr:col>0</xdr:col>
      <xdr:colOff>1716906</xdr:colOff>
      <xdr:row>3</xdr:row>
      <xdr:rowOff>742159</xdr:rowOff>
    </xdr:to>
    <xdr:pic>
      <xdr:nvPicPr>
        <xdr:cNvPr id="2" name="Picture 33" descr="Nouvelle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6" y="304800"/>
          <a:ext cx="1650230" cy="1227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0"/>
  </sheetPr>
  <dimension ref="A1:I2290"/>
  <sheetViews>
    <sheetView tabSelected="1" zoomScale="50" zoomScaleNormal="50" zoomScaleSheetLayoutView="50" workbookViewId="0">
      <pane ySplit="1" topLeftCell="A1384" activePane="bottomLeft" state="frozen"/>
      <selection pane="bottomLeft" activeCell="D1394" sqref="D1394"/>
    </sheetView>
  </sheetViews>
  <sheetFormatPr baseColWidth="10" defaultColWidth="11.42578125" defaultRowHeight="34.5" x14ac:dyDescent="0.45"/>
  <cols>
    <col min="1" max="1" width="36" style="94" customWidth="1"/>
    <col min="2" max="2" width="17.85546875" style="365" customWidth="1"/>
    <col min="3" max="4" width="45.7109375" style="392" customWidth="1"/>
    <col min="5" max="5" width="43.28515625" style="392" customWidth="1"/>
    <col min="6" max="6" width="36.140625" style="392" customWidth="1"/>
    <col min="7" max="7" width="38.7109375" style="392" customWidth="1"/>
    <col min="8" max="8" width="45.7109375" style="392" customWidth="1"/>
    <col min="9" max="9" width="47.85546875" style="392" customWidth="1"/>
    <col min="10" max="16384" width="11.42578125" style="368"/>
  </cols>
  <sheetData>
    <row r="1" spans="1:9" ht="69.95" customHeight="1" thickBot="1" x14ac:dyDescent="0.5">
      <c r="C1" s="366"/>
      <c r="D1" s="366"/>
      <c r="E1" s="366"/>
      <c r="F1" s="366"/>
      <c r="G1" s="366"/>
      <c r="H1" s="366"/>
      <c r="I1" s="367"/>
    </row>
    <row r="2" spans="1:9" ht="69.95" customHeight="1" x14ac:dyDescent="0.45">
      <c r="A2" s="99" t="s">
        <v>82</v>
      </c>
      <c r="C2" s="540">
        <f>A6</f>
        <v>43101</v>
      </c>
      <c r="D2" s="541"/>
      <c r="E2" s="542"/>
      <c r="F2" s="580">
        <v>2018</v>
      </c>
      <c r="G2" s="548" t="s">
        <v>0</v>
      </c>
      <c r="H2" s="549"/>
      <c r="I2" s="552">
        <f>WEEKNUM(A6,2)</f>
        <v>1</v>
      </c>
    </row>
    <row r="3" spans="1:9" ht="69.95" customHeight="1" thickBot="1" x14ac:dyDescent="0.5">
      <c r="C3" s="543"/>
      <c r="D3" s="544"/>
      <c r="E3" s="545"/>
      <c r="F3" s="581"/>
      <c r="G3" s="550"/>
      <c r="H3" s="551"/>
      <c r="I3" s="553"/>
    </row>
    <row r="4" spans="1:9" ht="69.75" customHeight="1" thickBot="1" x14ac:dyDescent="0.5">
      <c r="C4" s="369"/>
      <c r="D4" s="369"/>
      <c r="E4" s="369"/>
      <c r="F4" s="369"/>
      <c r="G4" s="369"/>
      <c r="H4" s="369"/>
      <c r="I4" s="369"/>
    </row>
    <row r="5" spans="1:9" s="374" customFormat="1" ht="99.95" customHeight="1" thickBot="1" x14ac:dyDescent="0.5">
      <c r="A5" s="94"/>
      <c r="B5" s="365"/>
      <c r="C5" s="558" t="s">
        <v>1</v>
      </c>
      <c r="D5" s="559"/>
      <c r="E5" s="370" t="s">
        <v>2</v>
      </c>
      <c r="F5" s="371" t="s">
        <v>3</v>
      </c>
      <c r="G5" s="372" t="s">
        <v>4</v>
      </c>
      <c r="H5" s="372" t="s">
        <v>5</v>
      </c>
      <c r="I5" s="373" t="s">
        <v>6</v>
      </c>
    </row>
    <row r="6" spans="1:9" ht="69.95" customHeight="1" thickTop="1" x14ac:dyDescent="0.2">
      <c r="A6" s="582">
        <v>43101</v>
      </c>
      <c r="B6" s="375"/>
      <c r="C6" s="165" t="s">
        <v>31</v>
      </c>
      <c r="D6" s="166">
        <v>4112</v>
      </c>
      <c r="E6" s="167" t="s">
        <v>7</v>
      </c>
      <c r="F6" s="168" t="s">
        <v>11</v>
      </c>
      <c r="G6" s="169" t="s">
        <v>8</v>
      </c>
      <c r="H6" s="170" t="s">
        <v>13</v>
      </c>
      <c r="I6" s="171"/>
    </row>
    <row r="7" spans="1:9" ht="69.95" customHeight="1" x14ac:dyDescent="0.2">
      <c r="A7" s="583"/>
      <c r="B7" s="575" t="s">
        <v>9</v>
      </c>
      <c r="C7" s="415" t="s">
        <v>11</v>
      </c>
      <c r="D7" s="416" t="s">
        <v>11</v>
      </c>
      <c r="E7" s="226" t="s">
        <v>11</v>
      </c>
      <c r="F7" s="450" t="s">
        <v>11</v>
      </c>
      <c r="G7" s="227" t="s">
        <v>11</v>
      </c>
      <c r="H7" s="228" t="s">
        <v>11</v>
      </c>
      <c r="I7" s="417" t="s">
        <v>11</v>
      </c>
    </row>
    <row r="8" spans="1:9" ht="69.95" customHeight="1" x14ac:dyDescent="0.2">
      <c r="A8" s="583"/>
      <c r="B8" s="575"/>
      <c r="C8" s="229" t="s">
        <v>11</v>
      </c>
      <c r="D8" s="230" t="s">
        <v>11</v>
      </c>
      <c r="E8" s="229" t="s">
        <v>11</v>
      </c>
      <c r="F8" s="449" t="s">
        <v>11</v>
      </c>
      <c r="G8" s="231" t="s">
        <v>11</v>
      </c>
      <c r="H8" s="232"/>
      <c r="I8" s="417" t="s">
        <v>11</v>
      </c>
    </row>
    <row r="9" spans="1:9" ht="69.95" customHeight="1" thickBot="1" x14ac:dyDescent="0.8">
      <c r="A9" s="583"/>
      <c r="B9" s="376"/>
      <c r="C9" s="2">
        <v>4111</v>
      </c>
      <c r="D9" s="5"/>
      <c r="E9" s="4" t="s">
        <v>8</v>
      </c>
      <c r="F9" s="5" t="s">
        <v>11</v>
      </c>
      <c r="G9" s="6"/>
      <c r="H9" s="7" t="s">
        <v>8</v>
      </c>
      <c r="I9" s="8"/>
    </row>
    <row r="10" spans="1:9" ht="69.95" customHeight="1" x14ac:dyDescent="0.55000000000000004">
      <c r="A10" s="583"/>
      <c r="B10" s="536" t="s">
        <v>9</v>
      </c>
      <c r="C10" s="233" t="s">
        <v>11</v>
      </c>
      <c r="D10" s="234" t="s">
        <v>11</v>
      </c>
      <c r="E10" s="235" t="s">
        <v>11</v>
      </c>
      <c r="F10" s="453" t="s">
        <v>11</v>
      </c>
      <c r="G10" s="56" t="s">
        <v>11</v>
      </c>
      <c r="H10" s="236"/>
      <c r="I10" s="418"/>
    </row>
    <row r="11" spans="1:9" ht="69.95" customHeight="1" thickBot="1" x14ac:dyDescent="0.6">
      <c r="A11" s="584"/>
      <c r="B11" s="537"/>
      <c r="C11" s="301" t="s">
        <v>11</v>
      </c>
      <c r="D11" s="302"/>
      <c r="E11" s="248" t="s">
        <v>11</v>
      </c>
      <c r="F11" s="451"/>
      <c r="G11" s="56" t="s">
        <v>11</v>
      </c>
      <c r="H11" s="459"/>
      <c r="I11" s="460"/>
    </row>
    <row r="12" spans="1:9" ht="69.95" customHeight="1" thickTop="1" x14ac:dyDescent="0.75">
      <c r="A12" s="564">
        <f>A6+1</f>
        <v>43102</v>
      </c>
      <c r="B12" s="375"/>
      <c r="C12" s="464">
        <v>4110</v>
      </c>
      <c r="D12" s="465">
        <v>4109</v>
      </c>
      <c r="E12" s="466"/>
      <c r="F12" s="467" t="s">
        <v>11</v>
      </c>
      <c r="G12" s="468" t="s">
        <v>12</v>
      </c>
      <c r="H12" s="469"/>
      <c r="I12" s="470"/>
    </row>
    <row r="13" spans="1:9" ht="69.95" customHeight="1" x14ac:dyDescent="0.55000000000000004">
      <c r="A13" s="565"/>
      <c r="B13" s="554" t="s">
        <v>9</v>
      </c>
      <c r="C13" s="241" t="s">
        <v>11</v>
      </c>
      <c r="D13" s="242"/>
      <c r="E13" s="63"/>
      <c r="F13" s="455"/>
      <c r="G13" s="243"/>
      <c r="H13" s="444"/>
      <c r="I13" s="421"/>
    </row>
    <row r="14" spans="1:9" ht="69.95" customHeight="1" x14ac:dyDescent="0.55000000000000004">
      <c r="A14" s="565"/>
      <c r="B14" s="567"/>
      <c r="C14" s="244" t="s">
        <v>11</v>
      </c>
      <c r="D14" s="245"/>
      <c r="E14" s="64"/>
      <c r="F14" s="454"/>
      <c r="G14" s="246"/>
      <c r="H14" s="247"/>
      <c r="I14" s="421"/>
    </row>
    <row r="15" spans="1:9" ht="69.95" customHeight="1" x14ac:dyDescent="0.2">
      <c r="A15" s="565"/>
      <c r="B15" s="376"/>
      <c r="C15" s="9">
        <v>4108</v>
      </c>
      <c r="D15" s="178"/>
      <c r="E15" s="10" t="s">
        <v>12</v>
      </c>
      <c r="F15" s="11"/>
      <c r="G15" s="179"/>
      <c r="H15" s="12" t="s">
        <v>12</v>
      </c>
      <c r="I15" s="179"/>
    </row>
    <row r="16" spans="1:9" ht="69.95" customHeight="1" x14ac:dyDescent="0.2">
      <c r="A16" s="565"/>
      <c r="B16" s="554" t="s">
        <v>9</v>
      </c>
      <c r="C16" s="248" t="s">
        <v>11</v>
      </c>
      <c r="D16" s="249"/>
      <c r="E16" s="250"/>
      <c r="F16" s="450" t="s">
        <v>11</v>
      </c>
      <c r="G16" s="445"/>
      <c r="H16" s="446"/>
      <c r="I16" s="471"/>
    </row>
    <row r="17" spans="1:9" ht="69.95" customHeight="1" thickBot="1" x14ac:dyDescent="0.25">
      <c r="A17" s="566"/>
      <c r="B17" s="555"/>
      <c r="C17" s="472" t="s">
        <v>11</v>
      </c>
      <c r="D17" s="473"/>
      <c r="E17" s="474"/>
      <c r="F17" s="458"/>
      <c r="G17" s="475"/>
      <c r="H17" s="476"/>
      <c r="I17" s="477"/>
    </row>
    <row r="18" spans="1:9" ht="69.95" customHeight="1" thickTop="1" x14ac:dyDescent="0.2">
      <c r="A18" s="564">
        <f>A12+1</f>
        <v>43103</v>
      </c>
      <c r="B18" s="377"/>
      <c r="C18" s="13">
        <v>4107</v>
      </c>
      <c r="D18" s="14">
        <v>4104</v>
      </c>
      <c r="E18" s="461"/>
      <c r="F18" s="457" t="s">
        <v>11</v>
      </c>
      <c r="G18" s="18" t="s">
        <v>11</v>
      </c>
      <c r="H18" s="462"/>
      <c r="I18" s="463"/>
    </row>
    <row r="19" spans="1:9" ht="69.95" customHeight="1" x14ac:dyDescent="0.2">
      <c r="A19" s="565"/>
      <c r="B19" s="554" t="s">
        <v>9</v>
      </c>
      <c r="C19" s="254" t="s">
        <v>11</v>
      </c>
      <c r="D19" s="255"/>
      <c r="E19" s="256"/>
      <c r="F19" s="479"/>
      <c r="G19" s="257" t="s">
        <v>11</v>
      </c>
      <c r="H19" s="258"/>
      <c r="I19" s="420"/>
    </row>
    <row r="20" spans="1:9" ht="69.95" customHeight="1" x14ac:dyDescent="0.2">
      <c r="A20" s="565"/>
      <c r="B20" s="567"/>
      <c r="C20" s="259" t="s">
        <v>11</v>
      </c>
      <c r="D20" s="260"/>
      <c r="E20" s="261"/>
      <c r="F20" s="478"/>
      <c r="G20" s="262"/>
      <c r="H20" s="263"/>
      <c r="I20" s="420"/>
    </row>
    <row r="21" spans="1:9" ht="69.95" customHeight="1" x14ac:dyDescent="0.2">
      <c r="A21" s="565"/>
      <c r="B21" s="378"/>
      <c r="C21" s="13">
        <v>4101</v>
      </c>
      <c r="D21" s="14"/>
      <c r="E21" s="15" t="s">
        <v>13</v>
      </c>
      <c r="F21" s="16"/>
      <c r="G21" s="17"/>
      <c r="H21" s="18" t="s">
        <v>13</v>
      </c>
      <c r="I21" s="8"/>
    </row>
    <row r="22" spans="1:9" ht="69.95" customHeight="1" x14ac:dyDescent="0.2">
      <c r="A22" s="565"/>
      <c r="B22" s="554" t="s">
        <v>9</v>
      </c>
      <c r="C22" s="233" t="s">
        <v>11</v>
      </c>
      <c r="D22" s="234"/>
      <c r="E22" s="250"/>
      <c r="F22" s="450" t="s">
        <v>11</v>
      </c>
      <c r="G22" s="264"/>
      <c r="H22" s="265"/>
      <c r="I22" s="418"/>
    </row>
    <row r="23" spans="1:9" ht="69.95" customHeight="1" thickBot="1" x14ac:dyDescent="0.25">
      <c r="A23" s="566"/>
      <c r="B23" s="555"/>
      <c r="C23" s="237"/>
      <c r="D23" s="238"/>
      <c r="E23" s="251"/>
      <c r="F23" s="456"/>
      <c r="G23" s="252"/>
      <c r="H23" s="266"/>
      <c r="I23" s="419"/>
    </row>
    <row r="24" spans="1:9" ht="69.95" customHeight="1" thickTop="1" x14ac:dyDescent="0.2">
      <c r="A24" s="564">
        <f t="shared" ref="A24" si="0">A18+1</f>
        <v>43104</v>
      </c>
      <c r="B24" s="377"/>
      <c r="C24" s="182" t="s">
        <v>8</v>
      </c>
      <c r="D24" s="183" t="s">
        <v>12</v>
      </c>
      <c r="E24" s="172"/>
      <c r="F24" s="177"/>
      <c r="G24" s="184" t="s">
        <v>14</v>
      </c>
      <c r="H24" s="181"/>
      <c r="I24" s="171"/>
    </row>
    <row r="25" spans="1:9" ht="69.95" customHeight="1" x14ac:dyDescent="0.2">
      <c r="A25" s="565"/>
      <c r="B25" s="554" t="s">
        <v>9</v>
      </c>
      <c r="C25" s="267"/>
      <c r="D25" s="268"/>
      <c r="E25" s="244"/>
      <c r="F25" s="481" t="s">
        <v>11</v>
      </c>
      <c r="G25" s="269"/>
      <c r="H25" s="270"/>
      <c r="I25" s="420"/>
    </row>
    <row r="26" spans="1:9" ht="69.95" customHeight="1" x14ac:dyDescent="0.2">
      <c r="A26" s="565"/>
      <c r="B26" s="567"/>
      <c r="C26" s="271"/>
      <c r="D26" s="272"/>
      <c r="E26" s="244"/>
      <c r="F26" s="480"/>
      <c r="G26" s="356"/>
      <c r="H26" s="273"/>
      <c r="I26" s="420"/>
    </row>
    <row r="27" spans="1:9" ht="69.95" customHeight="1" x14ac:dyDescent="0.2">
      <c r="A27" s="565"/>
      <c r="B27" s="378"/>
      <c r="C27" s="19" t="s">
        <v>13</v>
      </c>
      <c r="D27" s="178"/>
      <c r="E27" s="10" t="s">
        <v>14</v>
      </c>
      <c r="F27" s="11"/>
      <c r="G27" s="20"/>
      <c r="H27" s="21" t="s">
        <v>14</v>
      </c>
      <c r="I27" s="8"/>
    </row>
    <row r="28" spans="1:9" ht="69.95" customHeight="1" x14ac:dyDescent="0.2">
      <c r="A28" s="565"/>
      <c r="B28" s="554" t="s">
        <v>9</v>
      </c>
      <c r="C28" s="274" t="s">
        <v>11</v>
      </c>
      <c r="D28" s="249"/>
      <c r="E28" s="250"/>
      <c r="F28" s="450" t="s">
        <v>11</v>
      </c>
      <c r="G28" s="362"/>
      <c r="H28" s="275"/>
      <c r="I28" s="418"/>
    </row>
    <row r="29" spans="1:9" ht="69.95" customHeight="1" thickBot="1" x14ac:dyDescent="0.25">
      <c r="A29" s="566"/>
      <c r="B29" s="555"/>
      <c r="C29" s="237"/>
      <c r="D29" s="238"/>
      <c r="E29" s="251"/>
      <c r="F29" s="456"/>
      <c r="G29" s="276" t="s">
        <v>11</v>
      </c>
      <c r="H29" s="277" t="s">
        <v>11</v>
      </c>
      <c r="I29" s="419"/>
    </row>
    <row r="30" spans="1:9" ht="69.95" customHeight="1" thickTop="1" x14ac:dyDescent="0.2">
      <c r="A30" s="564">
        <f t="shared" ref="A30" si="1">A24+1</f>
        <v>43105</v>
      </c>
      <c r="B30" s="377"/>
      <c r="C30" s="185" t="s">
        <v>15</v>
      </c>
      <c r="D30" s="186" t="s">
        <v>16</v>
      </c>
      <c r="E30" s="181"/>
      <c r="F30" s="187"/>
      <c r="G30" s="184" t="s">
        <v>17</v>
      </c>
      <c r="H30" s="181"/>
      <c r="I30" s="171"/>
    </row>
    <row r="31" spans="1:9" ht="69.95" customHeight="1" x14ac:dyDescent="0.2">
      <c r="A31" s="565"/>
      <c r="B31" s="554" t="s">
        <v>9</v>
      </c>
      <c r="C31" s="241"/>
      <c r="D31" s="242"/>
      <c r="E31" s="278"/>
      <c r="F31" s="483" t="s">
        <v>11</v>
      </c>
      <c r="G31" s="279"/>
      <c r="H31" s="280"/>
      <c r="I31" s="420"/>
    </row>
    <row r="32" spans="1:9" ht="69.95" customHeight="1" x14ac:dyDescent="0.55000000000000004">
      <c r="A32" s="565"/>
      <c r="B32" s="567"/>
      <c r="C32" s="244"/>
      <c r="D32" s="245"/>
      <c r="E32" s="75"/>
      <c r="F32" s="482"/>
      <c r="G32" s="76"/>
      <c r="H32" s="75"/>
      <c r="I32" s="420"/>
    </row>
    <row r="33" spans="1:9" ht="69.95" customHeight="1" x14ac:dyDescent="0.75">
      <c r="A33" s="565"/>
      <c r="B33" s="378"/>
      <c r="C33" s="22" t="s">
        <v>18</v>
      </c>
      <c r="D33" s="188"/>
      <c r="E33" s="21" t="s">
        <v>17</v>
      </c>
      <c r="F33" s="24"/>
      <c r="G33" s="25"/>
      <c r="H33" s="21"/>
      <c r="I33" s="8"/>
    </row>
    <row r="34" spans="1:9" ht="69.95" customHeight="1" x14ac:dyDescent="0.55000000000000004">
      <c r="A34" s="565"/>
      <c r="B34" s="554" t="s">
        <v>9</v>
      </c>
      <c r="C34" s="248"/>
      <c r="D34" s="249"/>
      <c r="E34" s="75"/>
      <c r="F34" s="485" t="s">
        <v>11</v>
      </c>
      <c r="G34" s="77"/>
      <c r="H34" s="281"/>
      <c r="I34" s="418"/>
    </row>
    <row r="35" spans="1:9" ht="69.95" customHeight="1" thickBot="1" x14ac:dyDescent="0.6">
      <c r="A35" s="566"/>
      <c r="B35" s="555"/>
      <c r="C35" s="239"/>
      <c r="D35" s="238"/>
      <c r="E35" s="277"/>
      <c r="F35" s="484"/>
      <c r="G35" s="357"/>
      <c r="H35" s="277"/>
      <c r="I35" s="419"/>
    </row>
    <row r="36" spans="1:9" ht="69.95" customHeight="1" thickTop="1" x14ac:dyDescent="0.2">
      <c r="A36" s="564">
        <f>A30+1</f>
        <v>43106</v>
      </c>
      <c r="B36" s="377"/>
      <c r="C36" s="182" t="s">
        <v>14</v>
      </c>
      <c r="D36" s="183" t="s">
        <v>17</v>
      </c>
      <c r="E36" s="189" t="s">
        <v>19</v>
      </c>
      <c r="F36" s="190"/>
      <c r="G36" s="191" t="s">
        <v>20</v>
      </c>
      <c r="H36" s="181"/>
      <c r="I36" s="171"/>
    </row>
    <row r="37" spans="1:9" ht="69.95" customHeight="1" x14ac:dyDescent="0.2">
      <c r="A37" s="565"/>
      <c r="B37" s="554" t="s">
        <v>9</v>
      </c>
      <c r="C37" s="267" t="s">
        <v>11</v>
      </c>
      <c r="D37" s="268"/>
      <c r="E37" s="282"/>
      <c r="F37" s="487" t="s">
        <v>11</v>
      </c>
      <c r="G37" s="279"/>
      <c r="H37" s="361"/>
      <c r="I37" s="420"/>
    </row>
    <row r="38" spans="1:9" ht="69.95" customHeight="1" x14ac:dyDescent="0.2">
      <c r="A38" s="565"/>
      <c r="B38" s="567"/>
      <c r="C38" s="283" t="s">
        <v>11</v>
      </c>
      <c r="D38" s="284"/>
      <c r="E38" s="285"/>
      <c r="F38" s="486"/>
      <c r="G38" s="286"/>
      <c r="H38" s="287"/>
      <c r="I38" s="420"/>
    </row>
    <row r="39" spans="1:9" ht="69.95" customHeight="1" x14ac:dyDescent="0.2">
      <c r="A39" s="565"/>
      <c r="B39" s="378"/>
      <c r="C39" s="26" t="s">
        <v>20</v>
      </c>
      <c r="D39" s="27" t="s">
        <v>85</v>
      </c>
      <c r="E39" s="192"/>
      <c r="F39" s="192"/>
      <c r="G39" s="192"/>
      <c r="H39" s="21"/>
      <c r="I39" s="8"/>
    </row>
    <row r="40" spans="1:9" ht="69.95" customHeight="1" x14ac:dyDescent="0.2">
      <c r="A40" s="565"/>
      <c r="B40" s="554" t="s">
        <v>9</v>
      </c>
      <c r="C40" s="274" t="s">
        <v>11</v>
      </c>
      <c r="D40" s="288"/>
      <c r="E40" s="289"/>
      <c r="F40" s="489" t="s">
        <v>11</v>
      </c>
      <c r="G40" s="289"/>
      <c r="H40" s="290"/>
      <c r="I40" s="418"/>
    </row>
    <row r="41" spans="1:9" ht="69.95" customHeight="1" thickBot="1" x14ac:dyDescent="0.25">
      <c r="A41" s="566"/>
      <c r="B41" s="555"/>
      <c r="C41" s="291" t="s">
        <v>11</v>
      </c>
      <c r="D41" s="292"/>
      <c r="E41" s="293"/>
      <c r="F41" s="488"/>
      <c r="G41" s="293"/>
      <c r="H41" s="277"/>
      <c r="I41" s="419"/>
    </row>
    <row r="42" spans="1:9" ht="69.95" hidden="1" customHeight="1" thickTop="1" x14ac:dyDescent="0.55000000000000004">
      <c r="A42" s="95"/>
      <c r="B42" s="379"/>
      <c r="C42" s="380">
        <f>COUNTA(C6,C9,C12,C15,C18,C21,C24,C27,C30,C33,C36,C39)</f>
        <v>12</v>
      </c>
      <c r="D42" s="380">
        <f>COUNTA(D6,D9,D12,D15,D18,D21,D24,D27,D30,D33,D36,D39)</f>
        <v>7</v>
      </c>
      <c r="E42" s="380">
        <f>COUNTA(E6,E9,E12,E15,E18,E21,E24,E27,E30,E33,E36,E39)</f>
        <v>7</v>
      </c>
      <c r="F42" s="380">
        <f>COUNTA(F6:F41)</f>
        <v>15</v>
      </c>
      <c r="G42" s="380">
        <f t="shared" ref="G42:H42" si="2">COUNTA(G6,G9,G12,G15,G18,G21,G24,G27,G30,G33,G36,G39)</f>
        <v>6</v>
      </c>
      <c r="H42" s="380">
        <f t="shared" si="2"/>
        <v>5</v>
      </c>
      <c r="I42" s="380">
        <f>COUNTA(I6:I41)</f>
        <v>2</v>
      </c>
    </row>
    <row r="43" spans="1:9" ht="69.95" customHeight="1" thickTop="1" thickBot="1" x14ac:dyDescent="0.25">
      <c r="A43" s="538"/>
      <c r="B43" s="381"/>
      <c r="C43" s="382"/>
      <c r="D43" s="382"/>
      <c r="E43" s="383"/>
      <c r="F43" s="383"/>
      <c r="G43" s="384"/>
      <c r="H43" s="382"/>
      <c r="I43" s="385"/>
    </row>
    <row r="44" spans="1:9" ht="69.95" customHeight="1" x14ac:dyDescent="0.2">
      <c r="A44" s="538"/>
      <c r="B44" s="539"/>
      <c r="C44" s="540">
        <f>A48</f>
        <v>43108</v>
      </c>
      <c r="D44" s="541"/>
      <c r="E44" s="542"/>
      <c r="F44" s="577">
        <f>F2</f>
        <v>2018</v>
      </c>
      <c r="G44" s="548" t="s">
        <v>0</v>
      </c>
      <c r="H44" s="549"/>
      <c r="I44" s="552">
        <f>WEEKNUM(A48,2)</f>
        <v>2</v>
      </c>
    </row>
    <row r="45" spans="1:9" ht="69.95" customHeight="1" thickBot="1" x14ac:dyDescent="0.25">
      <c r="A45" s="538"/>
      <c r="B45" s="539"/>
      <c r="C45" s="543"/>
      <c r="D45" s="544"/>
      <c r="E45" s="545"/>
      <c r="F45" s="578"/>
      <c r="G45" s="550"/>
      <c r="H45" s="551"/>
      <c r="I45" s="553"/>
    </row>
    <row r="46" spans="1:9" ht="69.95" customHeight="1" thickBot="1" x14ac:dyDescent="0.25">
      <c r="A46" s="538"/>
      <c r="B46" s="381"/>
      <c r="C46" s="369"/>
      <c r="D46" s="369"/>
      <c r="E46" s="369"/>
      <c r="F46" s="369"/>
      <c r="G46" s="369"/>
      <c r="H46" s="369"/>
      <c r="I46" s="369"/>
    </row>
    <row r="47" spans="1:9" ht="99.95" customHeight="1" thickBot="1" x14ac:dyDescent="0.25">
      <c r="A47" s="538"/>
      <c r="B47" s="381"/>
      <c r="C47" s="558" t="s">
        <v>1</v>
      </c>
      <c r="D47" s="559"/>
      <c r="E47" s="386" t="s">
        <v>2</v>
      </c>
      <c r="F47" s="371" t="s">
        <v>3</v>
      </c>
      <c r="G47" s="387" t="s">
        <v>4</v>
      </c>
      <c r="H47" s="372" t="s">
        <v>5</v>
      </c>
      <c r="I47" s="373" t="s">
        <v>6</v>
      </c>
    </row>
    <row r="48" spans="1:9" ht="69.95" customHeight="1" thickTop="1" x14ac:dyDescent="0.75">
      <c r="A48" s="572">
        <f>A36+2</f>
        <v>43108</v>
      </c>
      <c r="B48" s="375"/>
      <c r="C48" s="172">
        <v>4114</v>
      </c>
      <c r="D48" s="168">
        <v>4112</v>
      </c>
      <c r="E48" s="193" t="s">
        <v>7</v>
      </c>
      <c r="F48" s="194"/>
      <c r="G48" s="184" t="s">
        <v>22</v>
      </c>
      <c r="H48" s="190"/>
      <c r="I48" s="171"/>
    </row>
    <row r="49" spans="1:9" ht="69.95" customHeight="1" x14ac:dyDescent="0.55000000000000004">
      <c r="A49" s="573"/>
      <c r="B49" s="575" t="s">
        <v>9</v>
      </c>
      <c r="C49" s="241" t="s">
        <v>11</v>
      </c>
      <c r="D49" s="294"/>
      <c r="E49" s="87"/>
      <c r="F49" s="490" t="s">
        <v>11</v>
      </c>
      <c r="G49" s="286"/>
      <c r="H49" s="295"/>
      <c r="I49" s="420"/>
    </row>
    <row r="50" spans="1:9" ht="69.95" customHeight="1" x14ac:dyDescent="0.55000000000000004">
      <c r="A50" s="573"/>
      <c r="B50" s="575"/>
      <c r="C50" s="261" t="s">
        <v>11</v>
      </c>
      <c r="D50" s="296"/>
      <c r="E50" s="88"/>
      <c r="F50" s="87"/>
      <c r="G50" s="297"/>
      <c r="H50" s="298"/>
      <c r="I50" s="420"/>
    </row>
    <row r="51" spans="1:9" ht="69.95" customHeight="1" x14ac:dyDescent="0.2">
      <c r="A51" s="573"/>
      <c r="B51" s="376"/>
      <c r="C51" s="9">
        <v>4111</v>
      </c>
      <c r="D51" s="28"/>
      <c r="E51" s="29" t="s">
        <v>20</v>
      </c>
      <c r="F51" s="29"/>
      <c r="G51" s="20"/>
      <c r="H51" s="20" t="s">
        <v>17</v>
      </c>
      <c r="I51" s="195"/>
    </row>
    <row r="52" spans="1:9" ht="69.95" customHeight="1" x14ac:dyDescent="0.2">
      <c r="A52" s="573"/>
      <c r="B52" s="575" t="s">
        <v>9</v>
      </c>
      <c r="C52" s="248" t="s">
        <v>11</v>
      </c>
      <c r="D52" s="358"/>
      <c r="E52" s="356"/>
      <c r="F52" s="492" t="s">
        <v>11</v>
      </c>
      <c r="G52" s="297"/>
      <c r="H52" s="356"/>
      <c r="I52" s="420"/>
    </row>
    <row r="53" spans="1:9" ht="69.95" customHeight="1" thickBot="1" x14ac:dyDescent="0.25">
      <c r="A53" s="574"/>
      <c r="B53" s="576"/>
      <c r="C53" s="239" t="s">
        <v>11</v>
      </c>
      <c r="D53" s="299"/>
      <c r="E53" s="300"/>
      <c r="F53" s="491"/>
      <c r="G53" s="357"/>
      <c r="H53" s="293"/>
      <c r="I53" s="419"/>
    </row>
    <row r="54" spans="1:9" ht="69.95" customHeight="1" thickTop="1" x14ac:dyDescent="0.75">
      <c r="A54" s="572">
        <f>+A48+1</f>
        <v>43109</v>
      </c>
      <c r="B54" s="377"/>
      <c r="C54" s="172">
        <v>4110</v>
      </c>
      <c r="D54" s="173">
        <v>4109</v>
      </c>
      <c r="E54" s="194"/>
      <c r="F54" s="194"/>
      <c r="G54" s="184" t="s">
        <v>24</v>
      </c>
      <c r="H54" s="190"/>
      <c r="I54" s="171"/>
    </row>
    <row r="55" spans="1:9" ht="69.95" customHeight="1" x14ac:dyDescent="0.55000000000000004">
      <c r="A55" s="573"/>
      <c r="B55" s="536" t="s">
        <v>9</v>
      </c>
      <c r="C55" s="241" t="s">
        <v>11</v>
      </c>
      <c r="D55" s="242"/>
      <c r="E55" s="87"/>
      <c r="F55" s="490" t="s">
        <v>11</v>
      </c>
      <c r="G55" s="286"/>
      <c r="H55" s="295"/>
      <c r="I55" s="420"/>
    </row>
    <row r="56" spans="1:9" ht="69.95" customHeight="1" x14ac:dyDescent="0.55000000000000004">
      <c r="A56" s="573"/>
      <c r="B56" s="536"/>
      <c r="C56" s="244" t="s">
        <v>11</v>
      </c>
      <c r="D56" s="245"/>
      <c r="E56" s="88"/>
      <c r="F56" s="87"/>
      <c r="G56" s="297"/>
      <c r="H56" s="298"/>
      <c r="I56" s="420"/>
    </row>
    <row r="57" spans="1:9" ht="69.95" customHeight="1" x14ac:dyDescent="0.2">
      <c r="A57" s="573"/>
      <c r="B57" s="378"/>
      <c r="C57" s="9">
        <v>4108</v>
      </c>
      <c r="D57" s="178"/>
      <c r="E57" s="29" t="s">
        <v>22</v>
      </c>
      <c r="F57" s="29"/>
      <c r="G57" s="20"/>
      <c r="H57" s="20" t="s">
        <v>20</v>
      </c>
      <c r="I57" s="195"/>
    </row>
    <row r="58" spans="1:9" ht="69.95" customHeight="1" x14ac:dyDescent="0.2">
      <c r="A58" s="573"/>
      <c r="B58" s="536" t="s">
        <v>9</v>
      </c>
      <c r="C58" s="248" t="s">
        <v>11</v>
      </c>
      <c r="D58" s="249"/>
      <c r="E58" s="356"/>
      <c r="F58" s="492" t="s">
        <v>11</v>
      </c>
      <c r="G58" s="297"/>
      <c r="H58" s="356"/>
      <c r="I58" s="420"/>
    </row>
    <row r="59" spans="1:9" ht="69.95" customHeight="1" thickBot="1" x14ac:dyDescent="0.25">
      <c r="A59" s="574"/>
      <c r="B59" s="537"/>
      <c r="C59" s="239" t="s">
        <v>11</v>
      </c>
      <c r="D59" s="238" t="s">
        <v>11</v>
      </c>
      <c r="E59" s="300"/>
      <c r="F59" s="491"/>
      <c r="G59" s="357"/>
      <c r="H59" s="293"/>
      <c r="I59" s="419"/>
    </row>
    <row r="60" spans="1:9" ht="69.95" customHeight="1" thickTop="1" x14ac:dyDescent="0.75">
      <c r="A60" s="572">
        <f>+A54+1</f>
        <v>43110</v>
      </c>
      <c r="B60" s="377"/>
      <c r="C60" s="180">
        <v>4107</v>
      </c>
      <c r="D60" s="173">
        <v>4104</v>
      </c>
      <c r="E60" s="194"/>
      <c r="F60" s="194"/>
      <c r="G60" s="184" t="s">
        <v>25</v>
      </c>
      <c r="H60" s="190"/>
      <c r="I60" s="171"/>
    </row>
    <row r="61" spans="1:9" ht="69.95" customHeight="1" x14ac:dyDescent="0.55000000000000004">
      <c r="A61" s="573"/>
      <c r="B61" s="536" t="s">
        <v>9</v>
      </c>
      <c r="C61" s="254" t="s">
        <v>11</v>
      </c>
      <c r="D61" s="255"/>
      <c r="E61" s="87"/>
      <c r="F61" s="87"/>
      <c r="G61" s="286"/>
      <c r="H61" s="295"/>
      <c r="I61" s="420"/>
    </row>
    <row r="62" spans="1:9" ht="69.95" customHeight="1" x14ac:dyDescent="0.55000000000000004">
      <c r="A62" s="573"/>
      <c r="B62" s="536"/>
      <c r="C62" s="259" t="s">
        <v>11</v>
      </c>
      <c r="D62" s="260"/>
      <c r="E62" s="88"/>
      <c r="F62" s="490" t="s">
        <v>11</v>
      </c>
      <c r="G62" s="297"/>
      <c r="H62" s="298"/>
      <c r="I62" s="420"/>
    </row>
    <row r="63" spans="1:9" ht="69.95" customHeight="1" x14ac:dyDescent="0.2">
      <c r="A63" s="573"/>
      <c r="B63" s="378"/>
      <c r="C63" s="13">
        <v>4101</v>
      </c>
      <c r="D63" s="14"/>
      <c r="E63" s="29" t="s">
        <v>24</v>
      </c>
      <c r="F63" s="29"/>
      <c r="G63" s="20"/>
      <c r="H63" s="20" t="s">
        <v>22</v>
      </c>
      <c r="I63" s="195"/>
    </row>
    <row r="64" spans="1:9" ht="69.95" customHeight="1" x14ac:dyDescent="0.2">
      <c r="A64" s="573"/>
      <c r="B64" s="536" t="s">
        <v>9</v>
      </c>
      <c r="C64" s="233" t="s">
        <v>11</v>
      </c>
      <c r="D64" s="234"/>
      <c r="E64" s="356"/>
      <c r="F64" s="492" t="s">
        <v>11</v>
      </c>
      <c r="G64" s="297"/>
      <c r="H64" s="356"/>
      <c r="I64" s="420"/>
    </row>
    <row r="65" spans="1:9" ht="69.95" customHeight="1" thickBot="1" x14ac:dyDescent="0.25">
      <c r="A65" s="574"/>
      <c r="B65" s="537"/>
      <c r="C65" s="237" t="s">
        <v>11</v>
      </c>
      <c r="D65" s="238"/>
      <c r="E65" s="300"/>
      <c r="F65" s="491"/>
      <c r="G65" s="357"/>
      <c r="H65" s="293"/>
      <c r="I65" s="419"/>
    </row>
    <row r="66" spans="1:9" ht="69.95" customHeight="1" thickTop="1" x14ac:dyDescent="0.75">
      <c r="A66" s="572">
        <f>+A60+1</f>
        <v>43111</v>
      </c>
      <c r="B66" s="377"/>
      <c r="C66" s="182" t="s">
        <v>8</v>
      </c>
      <c r="D66" s="183" t="s">
        <v>12</v>
      </c>
      <c r="E66" s="194"/>
      <c r="F66" s="194"/>
      <c r="G66" s="184" t="s">
        <v>26</v>
      </c>
      <c r="H66" s="190"/>
      <c r="I66" s="171"/>
    </row>
    <row r="67" spans="1:9" ht="69.95" customHeight="1" x14ac:dyDescent="0.55000000000000004">
      <c r="A67" s="573"/>
      <c r="B67" s="536" t="s">
        <v>9</v>
      </c>
      <c r="C67" s="267" t="s">
        <v>11</v>
      </c>
      <c r="D67" s="268"/>
      <c r="E67" s="87"/>
      <c r="F67" s="490" t="s">
        <v>11</v>
      </c>
      <c r="G67" s="286"/>
      <c r="H67" s="295"/>
      <c r="I67" s="420"/>
    </row>
    <row r="68" spans="1:9" ht="69.95" customHeight="1" x14ac:dyDescent="0.55000000000000004">
      <c r="A68" s="573"/>
      <c r="B68" s="536"/>
      <c r="C68" s="271" t="s">
        <v>11</v>
      </c>
      <c r="D68" s="272"/>
      <c r="E68" s="88"/>
      <c r="F68" s="87"/>
      <c r="G68" s="297"/>
      <c r="H68" s="298"/>
      <c r="I68" s="420"/>
    </row>
    <row r="69" spans="1:9" ht="69.95" customHeight="1" x14ac:dyDescent="0.2">
      <c r="A69" s="573"/>
      <c r="B69" s="378"/>
      <c r="C69" s="19" t="s">
        <v>13</v>
      </c>
      <c r="D69" s="178"/>
      <c r="E69" s="29" t="s">
        <v>25</v>
      </c>
      <c r="F69" s="29"/>
      <c r="G69" s="20"/>
      <c r="H69" s="20" t="s">
        <v>24</v>
      </c>
      <c r="I69" s="195"/>
    </row>
    <row r="70" spans="1:9" ht="69.95" customHeight="1" x14ac:dyDescent="0.2">
      <c r="A70" s="573"/>
      <c r="B70" s="536" t="s">
        <v>9</v>
      </c>
      <c r="C70" s="274" t="s">
        <v>11</v>
      </c>
      <c r="D70" s="249"/>
      <c r="E70" s="356"/>
      <c r="F70" s="492" t="s">
        <v>11</v>
      </c>
      <c r="G70" s="297"/>
      <c r="H70" s="356"/>
      <c r="I70" s="420"/>
    </row>
    <row r="71" spans="1:9" ht="69.95" customHeight="1" thickBot="1" x14ac:dyDescent="0.25">
      <c r="A71" s="574"/>
      <c r="B71" s="537"/>
      <c r="C71" s="237" t="s">
        <v>11</v>
      </c>
      <c r="D71" s="238"/>
      <c r="E71" s="300"/>
      <c r="F71" s="491"/>
      <c r="G71" s="357"/>
      <c r="H71" s="293"/>
      <c r="I71" s="419"/>
    </row>
    <row r="72" spans="1:9" ht="69.95" customHeight="1" thickTop="1" x14ac:dyDescent="0.75">
      <c r="A72" s="572">
        <f>+A66+1</f>
        <v>43112</v>
      </c>
      <c r="B72" s="377"/>
      <c r="C72" s="185" t="s">
        <v>15</v>
      </c>
      <c r="D72" s="186" t="s">
        <v>16</v>
      </c>
      <c r="E72" s="194"/>
      <c r="F72" s="194"/>
      <c r="G72" s="184" t="s">
        <v>27</v>
      </c>
      <c r="H72" s="190"/>
      <c r="I72" s="171"/>
    </row>
    <row r="73" spans="1:9" ht="69.95" customHeight="1" x14ac:dyDescent="0.55000000000000004">
      <c r="A73" s="573"/>
      <c r="B73" s="536" t="s">
        <v>9</v>
      </c>
      <c r="C73" s="241" t="s">
        <v>11</v>
      </c>
      <c r="D73" s="242"/>
      <c r="E73" s="87"/>
      <c r="F73" s="490"/>
      <c r="G73" s="286"/>
      <c r="H73" s="295"/>
      <c r="I73" s="420"/>
    </row>
    <row r="74" spans="1:9" ht="69.95" customHeight="1" x14ac:dyDescent="0.55000000000000004">
      <c r="A74" s="573"/>
      <c r="B74" s="536"/>
      <c r="C74" s="244" t="s">
        <v>11</v>
      </c>
      <c r="D74" s="245"/>
      <c r="E74" s="88"/>
      <c r="F74" s="490"/>
      <c r="G74" s="297"/>
      <c r="H74" s="298"/>
      <c r="I74" s="420"/>
    </row>
    <row r="75" spans="1:9" ht="69.95" customHeight="1" x14ac:dyDescent="0.2">
      <c r="A75" s="573"/>
      <c r="B75" s="378"/>
      <c r="C75" s="22" t="s">
        <v>18</v>
      </c>
      <c r="D75" s="188"/>
      <c r="E75" s="29" t="s">
        <v>26</v>
      </c>
      <c r="F75" s="30"/>
      <c r="G75" s="31"/>
      <c r="H75" s="31"/>
      <c r="I75" s="196"/>
    </row>
    <row r="76" spans="1:9" ht="69.95" customHeight="1" x14ac:dyDescent="0.2">
      <c r="A76" s="573"/>
      <c r="B76" s="536" t="s">
        <v>9</v>
      </c>
      <c r="C76" s="248" t="s">
        <v>11</v>
      </c>
      <c r="D76" s="249"/>
      <c r="E76" s="356"/>
      <c r="F76" s="492" t="s">
        <v>11</v>
      </c>
      <c r="G76" s="297"/>
      <c r="H76" s="356"/>
      <c r="I76" s="420"/>
    </row>
    <row r="77" spans="1:9" ht="69.95" customHeight="1" thickBot="1" x14ac:dyDescent="0.25">
      <c r="A77" s="574"/>
      <c r="B77" s="537"/>
      <c r="C77" s="239" t="s">
        <v>11</v>
      </c>
      <c r="D77" s="238"/>
      <c r="E77" s="300"/>
      <c r="F77" s="491"/>
      <c r="G77" s="357"/>
      <c r="H77" s="293"/>
      <c r="I77" s="419"/>
    </row>
    <row r="78" spans="1:9" ht="69.95" customHeight="1" thickTop="1" x14ac:dyDescent="0.75">
      <c r="A78" s="572">
        <f>+A72+1</f>
        <v>43113</v>
      </c>
      <c r="B78" s="377"/>
      <c r="C78" s="182" t="s">
        <v>14</v>
      </c>
      <c r="D78" s="183" t="s">
        <v>17</v>
      </c>
      <c r="E78" s="189" t="s">
        <v>19</v>
      </c>
      <c r="F78" s="194"/>
      <c r="G78" s="184" t="s">
        <v>28</v>
      </c>
      <c r="H78" s="190"/>
      <c r="I78" s="171"/>
    </row>
    <row r="79" spans="1:9" ht="69.95" customHeight="1" x14ac:dyDescent="0.55000000000000004">
      <c r="A79" s="573"/>
      <c r="B79" s="536" t="s">
        <v>9</v>
      </c>
      <c r="C79" s="267" t="s">
        <v>11</v>
      </c>
      <c r="D79" s="268"/>
      <c r="E79" s="87"/>
      <c r="F79" s="87"/>
      <c r="G79" s="286"/>
      <c r="H79" s="295"/>
      <c r="I79" s="420"/>
    </row>
    <row r="80" spans="1:9" ht="69.95" customHeight="1" x14ac:dyDescent="0.55000000000000004">
      <c r="A80" s="573"/>
      <c r="B80" s="536"/>
      <c r="C80" s="283" t="s">
        <v>11</v>
      </c>
      <c r="D80" s="284"/>
      <c r="E80" s="88"/>
      <c r="F80" s="87" t="s">
        <v>11</v>
      </c>
      <c r="G80" s="297"/>
      <c r="H80" s="298"/>
      <c r="I80" s="420"/>
    </row>
    <row r="81" spans="1:9" ht="69.95" customHeight="1" x14ac:dyDescent="0.2">
      <c r="A81" s="573"/>
      <c r="B81" s="378"/>
      <c r="C81" s="26" t="s">
        <v>20</v>
      </c>
      <c r="D81" s="27"/>
      <c r="E81" s="30"/>
      <c r="F81" s="30"/>
      <c r="G81" s="31"/>
      <c r="H81" s="31"/>
      <c r="I81" s="196"/>
    </row>
    <row r="82" spans="1:9" ht="69.95" customHeight="1" x14ac:dyDescent="0.2">
      <c r="A82" s="573"/>
      <c r="B82" s="536" t="s">
        <v>9</v>
      </c>
      <c r="C82" s="274" t="s">
        <v>11</v>
      </c>
      <c r="D82" s="288"/>
      <c r="E82" s="356"/>
      <c r="F82" s="492" t="s">
        <v>11</v>
      </c>
      <c r="G82" s="297"/>
      <c r="H82" s="356"/>
      <c r="I82" s="420"/>
    </row>
    <row r="83" spans="1:9" ht="69.95" customHeight="1" thickBot="1" x14ac:dyDescent="0.25">
      <c r="A83" s="574"/>
      <c r="B83" s="537"/>
      <c r="C83" s="291" t="s">
        <v>11</v>
      </c>
      <c r="D83" s="292"/>
      <c r="E83" s="300"/>
      <c r="F83" s="491"/>
      <c r="G83" s="357"/>
      <c r="H83" s="293"/>
      <c r="I83" s="419"/>
    </row>
    <row r="84" spans="1:9" ht="69.95" hidden="1" customHeight="1" thickTop="1" x14ac:dyDescent="0.2">
      <c r="A84" s="96"/>
      <c r="B84" s="388"/>
      <c r="C84" s="326">
        <f>COUNTA(C81,C78,C75,C72,C69,C66,C63,C60,C57,C54,C51,C48)</f>
        <v>12</v>
      </c>
      <c r="D84" s="326">
        <f>COUNTA(D81,D78,D75,D72,D69,D66,D63,D60,D57,D54,D51,D48)</f>
        <v>6</v>
      </c>
      <c r="E84" s="326">
        <f>COUNTA(E81,E78,E75,E72,E69,E66,E63,E60,E57,E54,E51,E48)</f>
        <v>7</v>
      </c>
      <c r="F84" s="326">
        <f>COUNTA(F48:F83)</f>
        <v>11</v>
      </c>
      <c r="G84" s="326">
        <f t="shared" ref="G84:H84" si="3">COUNTA(G81,G78,G75,G72,G69,G66,G63,G60,G57,G54,G51,G48)</f>
        <v>6</v>
      </c>
      <c r="H84" s="326">
        <f t="shared" si="3"/>
        <v>4</v>
      </c>
      <c r="I84" s="326">
        <f>COUNTA(I48:I83)</f>
        <v>0</v>
      </c>
    </row>
    <row r="85" spans="1:9" ht="69.95" customHeight="1" thickTop="1" thickBot="1" x14ac:dyDescent="0.25">
      <c r="A85" s="538"/>
      <c r="B85" s="381"/>
      <c r="C85" s="382"/>
      <c r="D85" s="382"/>
      <c r="E85" s="383"/>
      <c r="F85" s="383"/>
      <c r="G85" s="384"/>
      <c r="H85" s="382"/>
      <c r="I85" s="385"/>
    </row>
    <row r="86" spans="1:9" ht="69.95" customHeight="1" x14ac:dyDescent="0.2">
      <c r="A86" s="538"/>
      <c r="B86" s="539"/>
      <c r="C86" s="540">
        <f>A90</f>
        <v>43115</v>
      </c>
      <c r="D86" s="541"/>
      <c r="E86" s="542"/>
      <c r="F86" s="577">
        <f>F44</f>
        <v>2018</v>
      </c>
      <c r="G86" s="548" t="s">
        <v>0</v>
      </c>
      <c r="H86" s="549"/>
      <c r="I86" s="552">
        <f>WEEKNUM(A90,2)</f>
        <v>3</v>
      </c>
    </row>
    <row r="87" spans="1:9" ht="69.95" customHeight="1" thickBot="1" x14ac:dyDescent="0.25">
      <c r="A87" s="538"/>
      <c r="B87" s="539"/>
      <c r="C87" s="543"/>
      <c r="D87" s="544"/>
      <c r="E87" s="545"/>
      <c r="F87" s="578"/>
      <c r="G87" s="550"/>
      <c r="H87" s="551"/>
      <c r="I87" s="553"/>
    </row>
    <row r="88" spans="1:9" ht="69.95" customHeight="1" thickBot="1" x14ac:dyDescent="0.25">
      <c r="A88" s="538"/>
      <c r="B88" s="381"/>
      <c r="C88" s="369"/>
      <c r="D88" s="369"/>
      <c r="E88" s="369"/>
      <c r="F88" s="369"/>
      <c r="G88" s="369"/>
      <c r="H88" s="369"/>
      <c r="I88" s="369"/>
    </row>
    <row r="89" spans="1:9" ht="99.95" customHeight="1" thickBot="1" x14ac:dyDescent="0.25">
      <c r="A89" s="538"/>
      <c r="B89" s="381"/>
      <c r="C89" s="558" t="s">
        <v>1</v>
      </c>
      <c r="D89" s="559"/>
      <c r="E89" s="386" t="s">
        <v>2</v>
      </c>
      <c r="F89" s="371" t="s">
        <v>3</v>
      </c>
      <c r="G89" s="387" t="s">
        <v>4</v>
      </c>
      <c r="H89" s="372" t="s">
        <v>5</v>
      </c>
      <c r="I89" s="373" t="s">
        <v>6</v>
      </c>
    </row>
    <row r="90" spans="1:9" ht="69.95" customHeight="1" thickTop="1" x14ac:dyDescent="0.75">
      <c r="A90" s="572">
        <f>A78+2</f>
        <v>43115</v>
      </c>
      <c r="B90" s="375"/>
      <c r="C90" s="172">
        <v>4114</v>
      </c>
      <c r="D90" s="168">
        <v>4112</v>
      </c>
      <c r="E90" s="193" t="s">
        <v>7</v>
      </c>
      <c r="F90" s="194"/>
      <c r="G90" s="184" t="s">
        <v>29</v>
      </c>
      <c r="H90" s="190"/>
      <c r="I90" s="171"/>
    </row>
    <row r="91" spans="1:9" ht="69.95" customHeight="1" x14ac:dyDescent="0.55000000000000004">
      <c r="A91" s="573"/>
      <c r="B91" s="575" t="s">
        <v>9</v>
      </c>
      <c r="C91" s="241" t="s">
        <v>11</v>
      </c>
      <c r="D91" s="294"/>
      <c r="E91" s="87"/>
      <c r="F91" s="490" t="s">
        <v>11</v>
      </c>
      <c r="G91" s="286"/>
      <c r="H91" s="295"/>
      <c r="I91" s="420"/>
    </row>
    <row r="92" spans="1:9" ht="69.95" customHeight="1" x14ac:dyDescent="0.55000000000000004">
      <c r="A92" s="573"/>
      <c r="B92" s="575"/>
      <c r="C92" s="261" t="s">
        <v>11</v>
      </c>
      <c r="D92" s="296"/>
      <c r="E92" s="88"/>
      <c r="F92" s="87"/>
      <c r="G92" s="297"/>
      <c r="H92" s="298"/>
      <c r="I92" s="420"/>
    </row>
    <row r="93" spans="1:9" ht="69.95" customHeight="1" x14ac:dyDescent="0.2">
      <c r="A93" s="573"/>
      <c r="B93" s="376"/>
      <c r="C93" s="9">
        <v>4111</v>
      </c>
      <c r="D93" s="28"/>
      <c r="E93" s="29" t="s">
        <v>27</v>
      </c>
      <c r="F93" s="29"/>
      <c r="G93" s="20"/>
      <c r="H93" s="20" t="s">
        <v>25</v>
      </c>
      <c r="I93" s="195"/>
    </row>
    <row r="94" spans="1:9" ht="69.95" customHeight="1" x14ac:dyDescent="0.2">
      <c r="A94" s="573"/>
      <c r="B94" s="575" t="s">
        <v>9</v>
      </c>
      <c r="C94" s="248" t="s">
        <v>11</v>
      </c>
      <c r="D94" s="358"/>
      <c r="E94" s="356"/>
      <c r="F94" s="492" t="s">
        <v>11</v>
      </c>
      <c r="G94" s="297"/>
      <c r="H94" s="356"/>
      <c r="I94" s="420"/>
    </row>
    <row r="95" spans="1:9" ht="69.95" customHeight="1" thickBot="1" x14ac:dyDescent="0.25">
      <c r="A95" s="574"/>
      <c r="B95" s="576"/>
      <c r="C95" s="239" t="s">
        <v>11</v>
      </c>
      <c r="D95" s="299"/>
      <c r="E95" s="300"/>
      <c r="F95" s="491"/>
      <c r="G95" s="357"/>
      <c r="H95" s="293"/>
      <c r="I95" s="419"/>
    </row>
    <row r="96" spans="1:9" ht="69.95" customHeight="1" thickTop="1" x14ac:dyDescent="0.75">
      <c r="A96" s="572">
        <f>+A90+1</f>
        <v>43116</v>
      </c>
      <c r="B96" s="377"/>
      <c r="C96" s="172">
        <v>4110</v>
      </c>
      <c r="D96" s="173">
        <v>4109</v>
      </c>
      <c r="E96" s="194"/>
      <c r="F96" s="194"/>
      <c r="G96" s="184" t="s">
        <v>30</v>
      </c>
      <c r="H96" s="190"/>
      <c r="I96" s="171"/>
    </row>
    <row r="97" spans="1:9" ht="69.95" customHeight="1" x14ac:dyDescent="0.55000000000000004">
      <c r="A97" s="573"/>
      <c r="B97" s="536" t="s">
        <v>9</v>
      </c>
      <c r="C97" s="241" t="s">
        <v>11</v>
      </c>
      <c r="D97" s="242"/>
      <c r="E97" s="87"/>
      <c r="F97" s="490" t="s">
        <v>11</v>
      </c>
      <c r="G97" s="286"/>
      <c r="H97" s="295"/>
      <c r="I97" s="420"/>
    </row>
    <row r="98" spans="1:9" ht="69.95" customHeight="1" x14ac:dyDescent="0.55000000000000004">
      <c r="A98" s="573"/>
      <c r="B98" s="536"/>
      <c r="C98" s="244" t="s">
        <v>11</v>
      </c>
      <c r="D98" s="245"/>
      <c r="E98" s="88"/>
      <c r="F98" s="87"/>
      <c r="G98" s="297"/>
      <c r="H98" s="298"/>
      <c r="I98" s="420"/>
    </row>
    <row r="99" spans="1:9" ht="69.95" customHeight="1" x14ac:dyDescent="0.2">
      <c r="A99" s="573"/>
      <c r="B99" s="378"/>
      <c r="C99" s="9">
        <v>4108</v>
      </c>
      <c r="D99" s="178"/>
      <c r="E99" s="29" t="s">
        <v>28</v>
      </c>
      <c r="F99" s="29"/>
      <c r="G99" s="20"/>
      <c r="H99" s="20" t="s">
        <v>26</v>
      </c>
      <c r="I99" s="195"/>
    </row>
    <row r="100" spans="1:9" ht="69.95" customHeight="1" x14ac:dyDescent="0.2">
      <c r="A100" s="573"/>
      <c r="B100" s="536" t="s">
        <v>9</v>
      </c>
      <c r="C100" s="248" t="s">
        <v>11</v>
      </c>
      <c r="D100" s="249"/>
      <c r="E100" s="356"/>
      <c r="F100" s="492" t="s">
        <v>11</v>
      </c>
      <c r="G100" s="297"/>
      <c r="H100" s="356"/>
      <c r="I100" s="420"/>
    </row>
    <row r="101" spans="1:9" ht="69.95" customHeight="1" thickBot="1" x14ac:dyDescent="0.25">
      <c r="A101" s="574"/>
      <c r="B101" s="537"/>
      <c r="C101" s="239" t="s">
        <v>11</v>
      </c>
      <c r="D101" s="238"/>
      <c r="E101" s="300"/>
      <c r="F101" s="491"/>
      <c r="G101" s="357"/>
      <c r="H101" s="293"/>
      <c r="I101" s="419"/>
    </row>
    <row r="102" spans="1:9" ht="69.95" customHeight="1" thickTop="1" x14ac:dyDescent="0.75">
      <c r="A102" s="572">
        <f>+A96+1</f>
        <v>43117</v>
      </c>
      <c r="B102" s="377"/>
      <c r="C102" s="180">
        <v>4107</v>
      </c>
      <c r="D102" s="173">
        <v>4104</v>
      </c>
      <c r="E102" s="194"/>
      <c r="F102" s="194"/>
      <c r="G102" s="184" t="s">
        <v>31</v>
      </c>
      <c r="H102" s="190"/>
      <c r="I102" s="171"/>
    </row>
    <row r="103" spans="1:9" ht="69.95" customHeight="1" x14ac:dyDescent="0.55000000000000004">
      <c r="A103" s="573"/>
      <c r="B103" s="536" t="s">
        <v>9</v>
      </c>
      <c r="C103" s="254" t="s">
        <v>11</v>
      </c>
      <c r="D103" s="255"/>
      <c r="E103" s="87"/>
      <c r="F103" s="490" t="s">
        <v>11</v>
      </c>
      <c r="G103" s="286"/>
      <c r="H103" s="295"/>
      <c r="I103" s="420"/>
    </row>
    <row r="104" spans="1:9" ht="69.95" customHeight="1" x14ac:dyDescent="0.55000000000000004">
      <c r="A104" s="573"/>
      <c r="B104" s="536"/>
      <c r="C104" s="259" t="s">
        <v>11</v>
      </c>
      <c r="D104" s="260"/>
      <c r="E104" s="88"/>
      <c r="F104" s="87"/>
      <c r="G104" s="297"/>
      <c r="H104" s="298"/>
      <c r="I104" s="420"/>
    </row>
    <row r="105" spans="1:9" ht="69.95" customHeight="1" x14ac:dyDescent="0.2">
      <c r="A105" s="573"/>
      <c r="B105" s="378"/>
      <c r="C105" s="13">
        <v>4101</v>
      </c>
      <c r="D105" s="14"/>
      <c r="E105" s="29" t="s">
        <v>29</v>
      </c>
      <c r="F105" s="29"/>
      <c r="G105" s="20"/>
      <c r="H105" s="20" t="s">
        <v>27</v>
      </c>
      <c r="I105" s="195"/>
    </row>
    <row r="106" spans="1:9" ht="69.95" customHeight="1" x14ac:dyDescent="0.2">
      <c r="A106" s="573"/>
      <c r="B106" s="536" t="s">
        <v>9</v>
      </c>
      <c r="C106" s="233" t="s">
        <v>11</v>
      </c>
      <c r="D106" s="234"/>
      <c r="E106" s="356"/>
      <c r="F106" s="492" t="s">
        <v>11</v>
      </c>
      <c r="G106" s="297"/>
      <c r="H106" s="356"/>
      <c r="I106" s="420"/>
    </row>
    <row r="107" spans="1:9" ht="69.95" customHeight="1" thickBot="1" x14ac:dyDescent="0.25">
      <c r="A107" s="574"/>
      <c r="B107" s="537"/>
      <c r="C107" s="237" t="s">
        <v>11</v>
      </c>
      <c r="D107" s="238"/>
      <c r="E107" s="300"/>
      <c r="F107" s="491"/>
      <c r="G107" s="357"/>
      <c r="H107" s="293"/>
      <c r="I107" s="419"/>
    </row>
    <row r="108" spans="1:9" ht="69.95" customHeight="1" thickTop="1" x14ac:dyDescent="0.75">
      <c r="A108" s="572">
        <f>+A102+1</f>
        <v>43118</v>
      </c>
      <c r="B108" s="377"/>
      <c r="C108" s="182" t="s">
        <v>8</v>
      </c>
      <c r="D108" s="183" t="s">
        <v>12</v>
      </c>
      <c r="E108" s="194"/>
      <c r="F108" s="194"/>
      <c r="G108" s="184" t="s">
        <v>15</v>
      </c>
      <c r="H108" s="190"/>
      <c r="I108" s="171"/>
    </row>
    <row r="109" spans="1:9" ht="69.95" customHeight="1" x14ac:dyDescent="0.55000000000000004">
      <c r="A109" s="573"/>
      <c r="B109" s="536" t="s">
        <v>9</v>
      </c>
      <c r="C109" s="267" t="s">
        <v>11</v>
      </c>
      <c r="D109" s="268"/>
      <c r="E109" s="87"/>
      <c r="F109" s="490" t="s">
        <v>11</v>
      </c>
      <c r="G109" s="286"/>
      <c r="H109" s="295"/>
      <c r="I109" s="420"/>
    </row>
    <row r="110" spans="1:9" ht="69.95" customHeight="1" x14ac:dyDescent="0.55000000000000004">
      <c r="A110" s="573"/>
      <c r="B110" s="536"/>
      <c r="C110" s="271" t="s">
        <v>11</v>
      </c>
      <c r="D110" s="272"/>
      <c r="E110" s="88"/>
      <c r="F110" s="87"/>
      <c r="G110" s="297"/>
      <c r="H110" s="298"/>
      <c r="I110" s="420"/>
    </row>
    <row r="111" spans="1:9" ht="69.95" customHeight="1" x14ac:dyDescent="0.2">
      <c r="A111" s="573"/>
      <c r="B111" s="378"/>
      <c r="C111" s="19" t="s">
        <v>13</v>
      </c>
      <c r="D111" s="178"/>
      <c r="E111" s="29" t="s">
        <v>30</v>
      </c>
      <c r="F111" s="29"/>
      <c r="G111" s="20"/>
      <c r="H111" s="20" t="s">
        <v>28</v>
      </c>
      <c r="I111" s="195"/>
    </row>
    <row r="112" spans="1:9" ht="69.95" customHeight="1" x14ac:dyDescent="0.2">
      <c r="A112" s="573"/>
      <c r="B112" s="536" t="s">
        <v>9</v>
      </c>
      <c r="C112" s="274" t="s">
        <v>11</v>
      </c>
      <c r="D112" s="249"/>
      <c r="E112" s="356"/>
      <c r="F112" s="492" t="s">
        <v>11</v>
      </c>
      <c r="G112" s="297"/>
      <c r="H112" s="356"/>
      <c r="I112" s="420"/>
    </row>
    <row r="113" spans="1:9" ht="69.95" customHeight="1" thickBot="1" x14ac:dyDescent="0.25">
      <c r="A113" s="574"/>
      <c r="B113" s="537"/>
      <c r="C113" s="237" t="s">
        <v>11</v>
      </c>
      <c r="D113" s="238"/>
      <c r="E113" s="300"/>
      <c r="F113" s="491"/>
      <c r="G113" s="357"/>
      <c r="H113" s="293"/>
      <c r="I113" s="419"/>
    </row>
    <row r="114" spans="1:9" ht="69.95" customHeight="1" thickTop="1" x14ac:dyDescent="0.75">
      <c r="A114" s="572">
        <f>+A108+1</f>
        <v>43119</v>
      </c>
      <c r="B114" s="377"/>
      <c r="C114" s="185" t="s">
        <v>15</v>
      </c>
      <c r="D114" s="186" t="s">
        <v>16</v>
      </c>
      <c r="E114" s="194"/>
      <c r="F114" s="194"/>
      <c r="G114" s="184"/>
      <c r="H114" s="190"/>
      <c r="I114" s="171"/>
    </row>
    <row r="115" spans="1:9" ht="69.95" customHeight="1" x14ac:dyDescent="0.55000000000000004">
      <c r="A115" s="573"/>
      <c r="B115" s="536" t="s">
        <v>9</v>
      </c>
      <c r="C115" s="241" t="s">
        <v>11</v>
      </c>
      <c r="D115" s="242"/>
      <c r="E115" s="87"/>
      <c r="F115" s="490" t="s">
        <v>11</v>
      </c>
      <c r="G115" s="286"/>
      <c r="H115" s="295"/>
      <c r="I115" s="420"/>
    </row>
    <row r="116" spans="1:9" ht="69.95" customHeight="1" x14ac:dyDescent="0.55000000000000004">
      <c r="A116" s="573"/>
      <c r="B116" s="536"/>
      <c r="C116" s="244" t="s">
        <v>11</v>
      </c>
      <c r="D116" s="245"/>
      <c r="E116" s="88"/>
      <c r="F116" s="87"/>
      <c r="G116" s="297"/>
      <c r="H116" s="298"/>
      <c r="I116" s="420"/>
    </row>
    <row r="117" spans="1:9" ht="69.95" customHeight="1" x14ac:dyDescent="0.2">
      <c r="A117" s="573"/>
      <c r="B117" s="378"/>
      <c r="C117" s="22" t="s">
        <v>18</v>
      </c>
      <c r="D117" s="188"/>
      <c r="E117" s="29" t="s">
        <v>31</v>
      </c>
      <c r="F117" s="30"/>
      <c r="G117" s="31"/>
      <c r="H117" s="31"/>
      <c r="I117" s="196"/>
    </row>
    <row r="118" spans="1:9" ht="69.95" customHeight="1" x14ac:dyDescent="0.2">
      <c r="A118" s="573"/>
      <c r="B118" s="536" t="s">
        <v>9</v>
      </c>
      <c r="C118" s="248" t="s">
        <v>11</v>
      </c>
      <c r="D118" s="249"/>
      <c r="E118" s="356"/>
      <c r="F118" s="492" t="s">
        <v>11</v>
      </c>
      <c r="G118" s="297"/>
      <c r="H118" s="356"/>
      <c r="I118" s="420"/>
    </row>
    <row r="119" spans="1:9" ht="69.95" customHeight="1" thickBot="1" x14ac:dyDescent="0.25">
      <c r="A119" s="574"/>
      <c r="B119" s="537"/>
      <c r="C119" s="239" t="s">
        <v>11</v>
      </c>
      <c r="D119" s="238"/>
      <c r="E119" s="300"/>
      <c r="F119" s="491"/>
      <c r="G119" s="357"/>
      <c r="H119" s="293"/>
      <c r="I119" s="419"/>
    </row>
    <row r="120" spans="1:9" ht="69.95" customHeight="1" thickTop="1" x14ac:dyDescent="0.55000000000000004">
      <c r="A120" s="572">
        <f>+A114+1</f>
        <v>43120</v>
      </c>
      <c r="B120" s="377"/>
      <c r="C120" s="182" t="s">
        <v>14</v>
      </c>
      <c r="D120" s="183" t="s">
        <v>17</v>
      </c>
      <c r="E120" s="189" t="s">
        <v>19</v>
      </c>
      <c r="F120" s="197"/>
      <c r="G120" s="198"/>
      <c r="H120" s="199"/>
      <c r="I120" s="200"/>
    </row>
    <row r="121" spans="1:9" ht="69.95" customHeight="1" x14ac:dyDescent="0.55000000000000004">
      <c r="A121" s="573"/>
      <c r="B121" s="536" t="s">
        <v>9</v>
      </c>
      <c r="C121" s="267" t="s">
        <v>11</v>
      </c>
      <c r="D121" s="268"/>
      <c r="E121" s="87"/>
      <c r="F121" s="490" t="s">
        <v>11</v>
      </c>
      <c r="G121" s="286"/>
      <c r="H121" s="295"/>
      <c r="I121" s="420"/>
    </row>
    <row r="122" spans="1:9" ht="69.95" customHeight="1" x14ac:dyDescent="0.55000000000000004">
      <c r="A122" s="573"/>
      <c r="B122" s="536"/>
      <c r="C122" s="283" t="s">
        <v>11</v>
      </c>
      <c r="D122" s="284"/>
      <c r="E122" s="88"/>
      <c r="F122" s="87"/>
      <c r="G122" s="297"/>
      <c r="H122" s="298"/>
      <c r="I122" s="420"/>
    </row>
    <row r="123" spans="1:9" ht="69.95" customHeight="1" x14ac:dyDescent="0.2">
      <c r="A123" s="573"/>
      <c r="B123" s="378"/>
      <c r="C123" s="26" t="s">
        <v>20</v>
      </c>
      <c r="D123" s="27" t="s">
        <v>83</v>
      </c>
      <c r="E123" s="30"/>
      <c r="F123" s="30"/>
      <c r="G123" s="31"/>
      <c r="H123" s="31"/>
      <c r="I123" s="196"/>
    </row>
    <row r="124" spans="1:9" ht="69.95" customHeight="1" x14ac:dyDescent="0.2">
      <c r="A124" s="573"/>
      <c r="B124" s="536" t="s">
        <v>9</v>
      </c>
      <c r="C124" s="274" t="s">
        <v>11</v>
      </c>
      <c r="D124" s="288"/>
      <c r="E124" s="356"/>
      <c r="F124" s="492" t="s">
        <v>11</v>
      </c>
      <c r="G124" s="297"/>
      <c r="H124" s="356"/>
      <c r="I124" s="420"/>
    </row>
    <row r="125" spans="1:9" ht="69.95" customHeight="1" thickBot="1" x14ac:dyDescent="0.25">
      <c r="A125" s="574"/>
      <c r="B125" s="537"/>
      <c r="C125" s="291" t="s">
        <v>11</v>
      </c>
      <c r="D125" s="292"/>
      <c r="E125" s="300"/>
      <c r="F125" s="491"/>
      <c r="G125" s="357"/>
      <c r="H125" s="293"/>
      <c r="I125" s="419"/>
    </row>
    <row r="126" spans="1:9" ht="69.95" hidden="1" customHeight="1" thickTop="1" x14ac:dyDescent="0.2">
      <c r="A126" s="96"/>
      <c r="B126" s="388"/>
      <c r="C126" s="326">
        <f>COUNTA(C123,C120,C117,C111,C114,C108,C105,C102,C99,C96,C93,C90)</f>
        <v>12</v>
      </c>
      <c r="D126" s="326">
        <f>COUNTA(D123,D120,D117,D111,D114,D108,D105,D102,D99,D96,D93,D90)</f>
        <v>7</v>
      </c>
      <c r="E126" s="326">
        <f>COUNTA(E123,E120,E117,E111,E114,E108,E105,E102,E99,E96,E93,E90)</f>
        <v>7</v>
      </c>
      <c r="F126" s="326">
        <f>COUNTA(F90:F125)</f>
        <v>12</v>
      </c>
      <c r="G126" s="326">
        <f t="shared" ref="G126:H126" si="4">COUNTA(G123,G120,G117,G111,G114,G108,G105,G102,G99,G96,G93,G90)</f>
        <v>4</v>
      </c>
      <c r="H126" s="326">
        <f t="shared" si="4"/>
        <v>4</v>
      </c>
      <c r="I126" s="326">
        <f>COUNTA(I90:I125)</f>
        <v>0</v>
      </c>
    </row>
    <row r="127" spans="1:9" ht="69.95" customHeight="1" thickTop="1" thickBot="1" x14ac:dyDescent="0.25">
      <c r="A127" s="96"/>
      <c r="B127" s="381"/>
      <c r="C127" s="382" t="s">
        <v>11</v>
      </c>
      <c r="D127" s="382"/>
      <c r="E127" s="383"/>
      <c r="F127" s="383"/>
      <c r="G127" s="384"/>
      <c r="H127" s="382"/>
      <c r="I127" s="385"/>
    </row>
    <row r="128" spans="1:9" ht="69.95" customHeight="1" x14ac:dyDescent="0.2">
      <c r="A128" s="96"/>
      <c r="B128" s="539"/>
      <c r="C128" s="540">
        <f>A132</f>
        <v>43122</v>
      </c>
      <c r="D128" s="541"/>
      <c r="E128" s="542"/>
      <c r="F128" s="577">
        <f>F44</f>
        <v>2018</v>
      </c>
      <c r="G128" s="548" t="s">
        <v>0</v>
      </c>
      <c r="H128" s="549"/>
      <c r="I128" s="552">
        <f>WEEKNUM(A132,2)</f>
        <v>4</v>
      </c>
    </row>
    <row r="129" spans="1:9" ht="69.95" customHeight="1" thickBot="1" x14ac:dyDescent="0.25">
      <c r="A129" s="96"/>
      <c r="B129" s="539"/>
      <c r="C129" s="543"/>
      <c r="D129" s="544"/>
      <c r="E129" s="545"/>
      <c r="F129" s="578"/>
      <c r="G129" s="550"/>
      <c r="H129" s="551"/>
      <c r="I129" s="553"/>
    </row>
    <row r="130" spans="1:9" ht="69.95" customHeight="1" thickBot="1" x14ac:dyDescent="0.25">
      <c r="A130" s="96"/>
      <c r="B130" s="381"/>
      <c r="C130" s="369"/>
      <c r="D130" s="369"/>
      <c r="E130" s="369"/>
      <c r="F130" s="369"/>
      <c r="G130" s="369"/>
      <c r="H130" s="369"/>
      <c r="I130" s="369"/>
    </row>
    <row r="131" spans="1:9" ht="99.95" customHeight="1" thickBot="1" x14ac:dyDescent="0.25">
      <c r="A131" s="96"/>
      <c r="B131" s="381"/>
      <c r="C131" s="558" t="s">
        <v>1</v>
      </c>
      <c r="D131" s="559"/>
      <c r="E131" s="386" t="s">
        <v>2</v>
      </c>
      <c r="F131" s="371" t="s">
        <v>3</v>
      </c>
      <c r="G131" s="387" t="s">
        <v>4</v>
      </c>
      <c r="H131" s="372" t="s">
        <v>5</v>
      </c>
      <c r="I131" s="373" t="s">
        <v>6</v>
      </c>
    </row>
    <row r="132" spans="1:9" ht="69.95" customHeight="1" thickTop="1" x14ac:dyDescent="0.55000000000000004">
      <c r="A132" s="572">
        <f>A120+2</f>
        <v>43122</v>
      </c>
      <c r="B132" s="375"/>
      <c r="C132" s="172">
        <v>4114</v>
      </c>
      <c r="D132" s="168">
        <v>4112</v>
      </c>
      <c r="E132" s="193" t="s">
        <v>7</v>
      </c>
      <c r="F132" s="197"/>
      <c r="G132" s="198"/>
      <c r="H132" s="199"/>
      <c r="I132" s="200"/>
    </row>
    <row r="133" spans="1:9" ht="69.95" customHeight="1" x14ac:dyDescent="0.55000000000000004">
      <c r="A133" s="573"/>
      <c r="B133" s="575" t="s">
        <v>9</v>
      </c>
      <c r="C133" s="241" t="s">
        <v>11</v>
      </c>
      <c r="D133" s="294"/>
      <c r="E133" s="87"/>
      <c r="F133" s="490" t="s">
        <v>11</v>
      </c>
      <c r="G133" s="286"/>
      <c r="H133" s="295"/>
      <c r="I133" s="420"/>
    </row>
    <row r="134" spans="1:9" ht="69.95" customHeight="1" x14ac:dyDescent="0.55000000000000004">
      <c r="A134" s="573"/>
      <c r="B134" s="575"/>
      <c r="C134" s="261" t="s">
        <v>11</v>
      </c>
      <c r="D134" s="296"/>
      <c r="E134" s="88"/>
      <c r="F134" s="87"/>
      <c r="G134" s="297"/>
      <c r="H134" s="298"/>
      <c r="I134" s="420"/>
    </row>
    <row r="135" spans="1:9" ht="69.95" customHeight="1" x14ac:dyDescent="0.2">
      <c r="A135" s="573"/>
      <c r="B135" s="376"/>
      <c r="C135" s="9">
        <v>4111</v>
      </c>
      <c r="D135" s="28"/>
      <c r="E135" s="32" t="s">
        <v>32</v>
      </c>
      <c r="F135" s="29"/>
      <c r="G135" s="20"/>
      <c r="H135" s="20" t="s">
        <v>29</v>
      </c>
      <c r="I135" s="195"/>
    </row>
    <row r="136" spans="1:9" ht="69.95" customHeight="1" x14ac:dyDescent="0.2">
      <c r="A136" s="573"/>
      <c r="B136" s="575" t="s">
        <v>9</v>
      </c>
      <c r="C136" s="248" t="s">
        <v>11</v>
      </c>
      <c r="D136" s="358"/>
      <c r="E136" s="356"/>
      <c r="F136" s="492" t="s">
        <v>11</v>
      </c>
      <c r="G136" s="297"/>
      <c r="H136" s="356"/>
      <c r="I136" s="420"/>
    </row>
    <row r="137" spans="1:9" ht="69.95" customHeight="1" thickBot="1" x14ac:dyDescent="0.25">
      <c r="A137" s="574"/>
      <c r="B137" s="576"/>
      <c r="C137" s="239" t="s">
        <v>11</v>
      </c>
      <c r="D137" s="299"/>
      <c r="E137" s="300"/>
      <c r="F137" s="491"/>
      <c r="G137" s="357"/>
      <c r="H137" s="293"/>
      <c r="I137" s="419"/>
    </row>
    <row r="138" spans="1:9" ht="69.95" customHeight="1" thickTop="1" x14ac:dyDescent="0.55000000000000004">
      <c r="A138" s="572">
        <f>+A132+1</f>
        <v>43123</v>
      </c>
      <c r="B138" s="377"/>
      <c r="C138" s="172">
        <v>4110</v>
      </c>
      <c r="D138" s="173">
        <v>4109</v>
      </c>
      <c r="E138" s="197"/>
      <c r="F138" s="197"/>
      <c r="G138" s="198"/>
      <c r="H138" s="199"/>
      <c r="I138" s="200"/>
    </row>
    <row r="139" spans="1:9" ht="69.95" customHeight="1" x14ac:dyDescent="0.55000000000000004">
      <c r="A139" s="573"/>
      <c r="B139" s="536" t="s">
        <v>9</v>
      </c>
      <c r="C139" s="241" t="s">
        <v>11</v>
      </c>
      <c r="D139" s="242"/>
      <c r="E139" s="87"/>
      <c r="F139" s="490" t="s">
        <v>11</v>
      </c>
      <c r="G139" s="286"/>
      <c r="H139" s="295"/>
      <c r="I139" s="420"/>
    </row>
    <row r="140" spans="1:9" ht="69.95" customHeight="1" x14ac:dyDescent="0.55000000000000004">
      <c r="A140" s="573"/>
      <c r="B140" s="536"/>
      <c r="C140" s="244" t="s">
        <v>11</v>
      </c>
      <c r="D140" s="245"/>
      <c r="E140" s="88"/>
      <c r="F140" s="87"/>
      <c r="G140" s="297"/>
      <c r="H140" s="298"/>
      <c r="I140" s="420"/>
    </row>
    <row r="141" spans="1:9" ht="69.95" customHeight="1" x14ac:dyDescent="0.2">
      <c r="A141" s="573"/>
      <c r="B141" s="378"/>
      <c r="C141" s="9">
        <v>4108</v>
      </c>
      <c r="D141" s="178"/>
      <c r="E141" s="29"/>
      <c r="F141" s="29"/>
      <c r="G141" s="20"/>
      <c r="H141" s="20" t="s">
        <v>30</v>
      </c>
      <c r="I141" s="195"/>
    </row>
    <row r="142" spans="1:9" ht="69.95" customHeight="1" x14ac:dyDescent="0.2">
      <c r="A142" s="573"/>
      <c r="B142" s="536" t="s">
        <v>9</v>
      </c>
      <c r="C142" s="248" t="s">
        <v>11</v>
      </c>
      <c r="D142" s="249"/>
      <c r="E142" s="356"/>
      <c r="F142" s="492" t="s">
        <v>11</v>
      </c>
      <c r="G142" s="297"/>
      <c r="H142" s="356"/>
      <c r="I142" s="420"/>
    </row>
    <row r="143" spans="1:9" ht="69.95" customHeight="1" thickBot="1" x14ac:dyDescent="0.25">
      <c r="A143" s="574"/>
      <c r="B143" s="537"/>
      <c r="C143" s="239" t="s">
        <v>11</v>
      </c>
      <c r="D143" s="238"/>
      <c r="E143" s="300"/>
      <c r="F143" s="491"/>
      <c r="G143" s="357"/>
      <c r="H143" s="293"/>
      <c r="I143" s="419"/>
    </row>
    <row r="144" spans="1:9" ht="69.95" customHeight="1" thickTop="1" x14ac:dyDescent="0.55000000000000004">
      <c r="A144" s="572">
        <f>+A138+1</f>
        <v>43124</v>
      </c>
      <c r="B144" s="377"/>
      <c r="C144" s="180">
        <v>4107</v>
      </c>
      <c r="D144" s="173">
        <v>4104</v>
      </c>
      <c r="E144" s="197"/>
      <c r="F144" s="197"/>
      <c r="G144" s="198"/>
      <c r="H144" s="199"/>
      <c r="I144" s="200"/>
    </row>
    <row r="145" spans="1:9" ht="69.95" customHeight="1" x14ac:dyDescent="0.55000000000000004">
      <c r="A145" s="573"/>
      <c r="B145" s="536" t="s">
        <v>9</v>
      </c>
      <c r="C145" s="254" t="s">
        <v>11</v>
      </c>
      <c r="D145" s="255"/>
      <c r="E145" s="87"/>
      <c r="F145" s="490" t="s">
        <v>11</v>
      </c>
      <c r="G145" s="286"/>
      <c r="H145" s="295"/>
      <c r="I145" s="420"/>
    </row>
    <row r="146" spans="1:9" ht="69.95" customHeight="1" x14ac:dyDescent="0.55000000000000004">
      <c r="A146" s="573"/>
      <c r="B146" s="536"/>
      <c r="C146" s="259" t="s">
        <v>11</v>
      </c>
      <c r="D146" s="260"/>
      <c r="E146" s="88"/>
      <c r="F146" s="87"/>
      <c r="G146" s="297"/>
      <c r="H146" s="298"/>
      <c r="I146" s="420"/>
    </row>
    <row r="147" spans="1:9" ht="69.95" customHeight="1" x14ac:dyDescent="0.2">
      <c r="A147" s="573"/>
      <c r="B147" s="378"/>
      <c r="C147" s="13">
        <v>4101</v>
      </c>
      <c r="D147" s="14"/>
      <c r="E147" s="29"/>
      <c r="F147" s="29"/>
      <c r="G147" s="20"/>
      <c r="H147" s="20" t="s">
        <v>31</v>
      </c>
      <c r="I147" s="195"/>
    </row>
    <row r="148" spans="1:9" ht="69.95" customHeight="1" x14ac:dyDescent="0.2">
      <c r="A148" s="573"/>
      <c r="B148" s="536" t="s">
        <v>9</v>
      </c>
      <c r="C148" s="233" t="s">
        <v>11</v>
      </c>
      <c r="D148" s="234"/>
      <c r="E148" s="356"/>
      <c r="F148" s="492" t="s">
        <v>11</v>
      </c>
      <c r="G148" s="297"/>
      <c r="H148" s="356"/>
      <c r="I148" s="420"/>
    </row>
    <row r="149" spans="1:9" ht="69.95" customHeight="1" thickBot="1" x14ac:dyDescent="0.25">
      <c r="A149" s="574"/>
      <c r="B149" s="537"/>
      <c r="C149" s="237" t="s">
        <v>11</v>
      </c>
      <c r="D149" s="238"/>
      <c r="E149" s="300"/>
      <c r="F149" s="491"/>
      <c r="G149" s="357"/>
      <c r="H149" s="293"/>
      <c r="I149" s="419"/>
    </row>
    <row r="150" spans="1:9" ht="69.95" customHeight="1" thickTop="1" x14ac:dyDescent="0.55000000000000004">
      <c r="A150" s="579">
        <f>+A144+1</f>
        <v>43125</v>
      </c>
      <c r="B150" s="389"/>
      <c r="C150" s="201" t="s">
        <v>8</v>
      </c>
      <c r="D150" s="202" t="s">
        <v>12</v>
      </c>
      <c r="E150" s="203"/>
      <c r="F150" s="203"/>
      <c r="G150" s="204"/>
      <c r="H150" s="205"/>
      <c r="I150" s="206"/>
    </row>
    <row r="151" spans="1:9" ht="69.95" customHeight="1" x14ac:dyDescent="0.55000000000000004">
      <c r="A151" s="579"/>
      <c r="B151" s="536" t="s">
        <v>9</v>
      </c>
      <c r="C151" s="267" t="s">
        <v>11</v>
      </c>
      <c r="D151" s="268"/>
      <c r="E151" s="87"/>
      <c r="F151" s="490" t="s">
        <v>11</v>
      </c>
      <c r="G151" s="286"/>
      <c r="H151" s="295"/>
      <c r="I151" s="421"/>
    </row>
    <row r="152" spans="1:9" ht="69.95" customHeight="1" x14ac:dyDescent="0.55000000000000004">
      <c r="A152" s="579"/>
      <c r="B152" s="536"/>
      <c r="C152" s="271" t="s">
        <v>11</v>
      </c>
      <c r="D152" s="272"/>
      <c r="E152" s="88"/>
      <c r="F152" s="87"/>
      <c r="G152" s="297"/>
      <c r="H152" s="298"/>
      <c r="I152" s="421"/>
    </row>
    <row r="153" spans="1:9" ht="69.95" customHeight="1" x14ac:dyDescent="0.2">
      <c r="A153" s="579"/>
      <c r="B153" s="378"/>
      <c r="C153" s="19" t="s">
        <v>13</v>
      </c>
      <c r="D153" s="178"/>
      <c r="E153" s="32"/>
      <c r="F153" s="30"/>
      <c r="G153" s="31"/>
      <c r="H153" s="33" t="s">
        <v>32</v>
      </c>
      <c r="I153" s="207"/>
    </row>
    <row r="154" spans="1:9" ht="69.95" customHeight="1" x14ac:dyDescent="0.2">
      <c r="A154" s="579"/>
      <c r="B154" s="536" t="s">
        <v>9</v>
      </c>
      <c r="C154" s="274" t="s">
        <v>11</v>
      </c>
      <c r="D154" s="249"/>
      <c r="E154" s="356"/>
      <c r="F154" s="492" t="s">
        <v>11</v>
      </c>
      <c r="G154" s="297"/>
      <c r="H154" s="356"/>
      <c r="I154" s="421"/>
    </row>
    <row r="155" spans="1:9" ht="69.95" customHeight="1" thickBot="1" x14ac:dyDescent="0.25">
      <c r="A155" s="579"/>
      <c r="B155" s="554"/>
      <c r="C155" s="301" t="s">
        <v>11</v>
      </c>
      <c r="D155" s="302"/>
      <c r="E155" s="303"/>
      <c r="F155" s="493"/>
      <c r="G155" s="362"/>
      <c r="H155" s="304"/>
      <c r="I155" s="422"/>
    </row>
    <row r="156" spans="1:9" ht="69.95" customHeight="1" thickTop="1" x14ac:dyDescent="0.55000000000000004">
      <c r="A156" s="572">
        <f>+A150+1</f>
        <v>43126</v>
      </c>
      <c r="B156" s="377"/>
      <c r="C156" s="185" t="s">
        <v>15</v>
      </c>
      <c r="D156" s="186" t="s">
        <v>16</v>
      </c>
      <c r="E156" s="197"/>
      <c r="F156" s="197"/>
      <c r="G156" s="198"/>
      <c r="H156" s="199"/>
      <c r="I156" s="200"/>
    </row>
    <row r="157" spans="1:9" ht="69.95" customHeight="1" x14ac:dyDescent="0.55000000000000004">
      <c r="A157" s="573"/>
      <c r="B157" s="536" t="s">
        <v>9</v>
      </c>
      <c r="C157" s="241" t="s">
        <v>11</v>
      </c>
      <c r="D157" s="242"/>
      <c r="E157" s="87"/>
      <c r="F157" s="490" t="s">
        <v>11</v>
      </c>
      <c r="G157" s="286"/>
      <c r="H157" s="295"/>
      <c r="I157" s="420"/>
    </row>
    <row r="158" spans="1:9" ht="69.95" customHeight="1" x14ac:dyDescent="0.55000000000000004">
      <c r="A158" s="573"/>
      <c r="B158" s="536"/>
      <c r="C158" s="244" t="s">
        <v>11</v>
      </c>
      <c r="D158" s="245"/>
      <c r="E158" s="88"/>
      <c r="F158" s="87"/>
      <c r="G158" s="297"/>
      <c r="H158" s="298"/>
      <c r="I158" s="420"/>
    </row>
    <row r="159" spans="1:9" ht="69.95" customHeight="1" x14ac:dyDescent="0.2">
      <c r="A159" s="573"/>
      <c r="B159" s="378"/>
      <c r="C159" s="22" t="s">
        <v>18</v>
      </c>
      <c r="D159" s="188"/>
      <c r="E159" s="30"/>
      <c r="F159" s="30"/>
      <c r="G159" s="31"/>
      <c r="H159" s="31"/>
      <c r="I159" s="196"/>
    </row>
    <row r="160" spans="1:9" ht="69.95" customHeight="1" x14ac:dyDescent="0.2">
      <c r="A160" s="573"/>
      <c r="B160" s="536" t="s">
        <v>9</v>
      </c>
      <c r="C160" s="248" t="s">
        <v>11</v>
      </c>
      <c r="D160" s="249"/>
      <c r="E160" s="356"/>
      <c r="F160" s="492" t="s">
        <v>11</v>
      </c>
      <c r="G160" s="297"/>
      <c r="H160" s="356"/>
      <c r="I160" s="420"/>
    </row>
    <row r="161" spans="1:9" ht="69.95" customHeight="1" thickBot="1" x14ac:dyDescent="0.25">
      <c r="A161" s="574"/>
      <c r="B161" s="537"/>
      <c r="C161" s="239" t="s">
        <v>11</v>
      </c>
      <c r="D161" s="238"/>
      <c r="E161" s="300"/>
      <c r="F161" s="491"/>
      <c r="G161" s="357"/>
      <c r="H161" s="293"/>
      <c r="I161" s="419"/>
    </row>
    <row r="162" spans="1:9" ht="69.95" customHeight="1" thickTop="1" x14ac:dyDescent="0.55000000000000004">
      <c r="A162" s="572">
        <f>+A156+1</f>
        <v>43127</v>
      </c>
      <c r="B162" s="377"/>
      <c r="C162" s="182" t="s">
        <v>14</v>
      </c>
      <c r="D162" s="183" t="s">
        <v>17</v>
      </c>
      <c r="E162" s="189" t="s">
        <v>19</v>
      </c>
      <c r="F162" s="197"/>
      <c r="G162" s="198"/>
      <c r="H162" s="199"/>
      <c r="I162" s="200"/>
    </row>
    <row r="163" spans="1:9" ht="69.95" customHeight="1" x14ac:dyDescent="0.55000000000000004">
      <c r="A163" s="573"/>
      <c r="B163" s="536" t="s">
        <v>9</v>
      </c>
      <c r="C163" s="267" t="s">
        <v>11</v>
      </c>
      <c r="D163" s="268"/>
      <c r="E163" s="87"/>
      <c r="F163" s="490" t="s">
        <v>11</v>
      </c>
      <c r="G163" s="286"/>
      <c r="H163" s="295"/>
      <c r="I163" s="420"/>
    </row>
    <row r="164" spans="1:9" ht="69.95" customHeight="1" x14ac:dyDescent="0.55000000000000004">
      <c r="A164" s="573"/>
      <c r="B164" s="536"/>
      <c r="C164" s="283" t="s">
        <v>11</v>
      </c>
      <c r="D164" s="284"/>
      <c r="E164" s="88"/>
      <c r="F164" s="87" t="s">
        <v>11</v>
      </c>
      <c r="G164" s="297" t="s">
        <v>11</v>
      </c>
      <c r="H164" s="298" t="s">
        <v>11</v>
      </c>
      <c r="I164" s="420"/>
    </row>
    <row r="165" spans="1:9" ht="69.95" customHeight="1" x14ac:dyDescent="0.2">
      <c r="A165" s="573"/>
      <c r="B165" s="378"/>
      <c r="C165" s="26" t="s">
        <v>11</v>
      </c>
      <c r="D165" s="27"/>
      <c r="E165" s="30"/>
      <c r="F165" s="30"/>
      <c r="G165" s="31"/>
      <c r="H165" s="31"/>
      <c r="I165" s="196"/>
    </row>
    <row r="166" spans="1:9" ht="69.95" customHeight="1" x14ac:dyDescent="0.2">
      <c r="A166" s="573"/>
      <c r="B166" s="536" t="s">
        <v>9</v>
      </c>
      <c r="C166" s="274" t="s">
        <v>11</v>
      </c>
      <c r="D166" s="288"/>
      <c r="E166" s="356"/>
      <c r="F166" s="492" t="s">
        <v>11</v>
      </c>
      <c r="G166" s="297"/>
      <c r="H166" s="356"/>
      <c r="I166" s="420"/>
    </row>
    <row r="167" spans="1:9" ht="69.95" customHeight="1" thickBot="1" x14ac:dyDescent="0.25">
      <c r="A167" s="574"/>
      <c r="B167" s="537"/>
      <c r="C167" s="291" t="s">
        <v>11</v>
      </c>
      <c r="D167" s="292"/>
      <c r="E167" s="300"/>
      <c r="F167" s="491"/>
      <c r="G167" s="357"/>
      <c r="H167" s="293"/>
      <c r="I167" s="419"/>
    </row>
    <row r="168" spans="1:9" ht="69.95" hidden="1" customHeight="1" thickTop="1" x14ac:dyDescent="0.45">
      <c r="A168" s="96"/>
      <c r="B168" s="390"/>
      <c r="C168" s="391">
        <f>COUNTA(C165,C162,C159,C156,C153,C150,C147,C144,C141,C138,C135,C132)</f>
        <v>12</v>
      </c>
      <c r="D168" s="391">
        <f t="shared" ref="D168:H168" si="5">COUNTA(D165,D162,D159,D156,D153,D150,D147,D144,D141,D138,D135,D132)</f>
        <v>6</v>
      </c>
      <c r="E168" s="391">
        <f t="shared" si="5"/>
        <v>3</v>
      </c>
      <c r="F168" s="391">
        <f t="shared" si="5"/>
        <v>0</v>
      </c>
      <c r="G168" s="391">
        <f t="shared" si="5"/>
        <v>0</v>
      </c>
      <c r="H168" s="391">
        <f t="shared" si="5"/>
        <v>4</v>
      </c>
      <c r="I168" s="391">
        <f>COUNTA(I132:I167)</f>
        <v>0</v>
      </c>
    </row>
    <row r="169" spans="1:9" ht="69.95" customHeight="1" thickTop="1" thickBot="1" x14ac:dyDescent="0.5">
      <c r="A169" s="97"/>
    </row>
    <row r="170" spans="1:9" ht="69.95" customHeight="1" x14ac:dyDescent="0.2">
      <c r="A170" s="96"/>
      <c r="B170" s="539"/>
      <c r="C170" s="540">
        <f>A174</f>
        <v>43129</v>
      </c>
      <c r="D170" s="541"/>
      <c r="E170" s="542"/>
      <c r="F170" s="577">
        <f>F128</f>
        <v>2018</v>
      </c>
      <c r="G170" s="548" t="s">
        <v>0</v>
      </c>
      <c r="H170" s="549"/>
      <c r="I170" s="552">
        <f>WEEKNUM(A174,2)</f>
        <v>5</v>
      </c>
    </row>
    <row r="171" spans="1:9" ht="69.95" customHeight="1" thickBot="1" x14ac:dyDescent="0.25">
      <c r="A171" s="96"/>
      <c r="B171" s="539"/>
      <c r="C171" s="543"/>
      <c r="D171" s="544"/>
      <c r="E171" s="545"/>
      <c r="F171" s="578"/>
      <c r="G171" s="550"/>
      <c r="H171" s="551"/>
      <c r="I171" s="553"/>
    </row>
    <row r="172" spans="1:9" ht="69.95" customHeight="1" thickBot="1" x14ac:dyDescent="0.25">
      <c r="A172" s="96"/>
      <c r="B172" s="381"/>
      <c r="C172" s="369"/>
      <c r="D172" s="369"/>
      <c r="E172" s="369"/>
      <c r="F172" s="369"/>
      <c r="G172" s="369"/>
      <c r="H172" s="369"/>
      <c r="I172" s="369"/>
    </row>
    <row r="173" spans="1:9" ht="99.95" customHeight="1" thickBot="1" x14ac:dyDescent="0.25">
      <c r="A173" s="96"/>
      <c r="B173" s="381"/>
      <c r="C173" s="558" t="s">
        <v>1</v>
      </c>
      <c r="D173" s="559"/>
      <c r="E173" s="386" t="s">
        <v>2</v>
      </c>
      <c r="F173" s="371" t="s">
        <v>3</v>
      </c>
      <c r="G173" s="387" t="s">
        <v>4</v>
      </c>
      <c r="H173" s="372" t="s">
        <v>5</v>
      </c>
      <c r="I173" s="373" t="s">
        <v>6</v>
      </c>
    </row>
    <row r="174" spans="1:9" ht="69.95" customHeight="1" thickTop="1" x14ac:dyDescent="0.55000000000000004">
      <c r="A174" s="572">
        <f>A162+2</f>
        <v>43129</v>
      </c>
      <c r="B174" s="375"/>
      <c r="C174" s="172">
        <v>4114</v>
      </c>
      <c r="D174" s="168">
        <v>4112</v>
      </c>
      <c r="E174" s="193" t="s">
        <v>7</v>
      </c>
      <c r="F174" s="197"/>
      <c r="G174" s="198"/>
      <c r="H174" s="199"/>
      <c r="I174" s="200"/>
    </row>
    <row r="175" spans="1:9" ht="69.95" customHeight="1" x14ac:dyDescent="0.55000000000000004">
      <c r="A175" s="573"/>
      <c r="B175" s="575" t="s">
        <v>9</v>
      </c>
      <c r="C175" s="241" t="s">
        <v>11</v>
      </c>
      <c r="D175" s="294"/>
      <c r="E175" s="87"/>
      <c r="F175" s="490" t="s">
        <v>11</v>
      </c>
      <c r="G175" s="286"/>
      <c r="H175" s="295"/>
      <c r="I175" s="420"/>
    </row>
    <row r="176" spans="1:9" ht="69.95" customHeight="1" x14ac:dyDescent="0.55000000000000004">
      <c r="A176" s="573"/>
      <c r="B176" s="575"/>
      <c r="C176" s="261" t="s">
        <v>11</v>
      </c>
      <c r="D176" s="296"/>
      <c r="E176" s="88"/>
      <c r="F176" s="87"/>
      <c r="G176" s="297"/>
      <c r="H176" s="298"/>
      <c r="I176" s="420"/>
    </row>
    <row r="177" spans="1:9" ht="69.95" customHeight="1" x14ac:dyDescent="0.2">
      <c r="A177" s="573"/>
      <c r="B177" s="376"/>
      <c r="C177" s="9">
        <v>4111</v>
      </c>
      <c r="D177" s="28"/>
      <c r="E177" s="30"/>
      <c r="F177" s="30"/>
      <c r="G177" s="31"/>
      <c r="H177" s="31"/>
      <c r="I177" s="196"/>
    </row>
    <row r="178" spans="1:9" ht="69.95" customHeight="1" x14ac:dyDescent="0.2">
      <c r="A178" s="573"/>
      <c r="B178" s="575" t="s">
        <v>9</v>
      </c>
      <c r="C178" s="248" t="s">
        <v>11</v>
      </c>
      <c r="D178" s="358"/>
      <c r="E178" s="356"/>
      <c r="F178" s="492" t="s">
        <v>11</v>
      </c>
      <c r="G178" s="356"/>
      <c r="H178" s="356"/>
      <c r="I178" s="423"/>
    </row>
    <row r="179" spans="1:9" ht="69.95" customHeight="1" thickBot="1" x14ac:dyDescent="0.25">
      <c r="A179" s="574"/>
      <c r="B179" s="576"/>
      <c r="C179" s="239" t="s">
        <v>11</v>
      </c>
      <c r="D179" s="299"/>
      <c r="E179" s="293"/>
      <c r="F179" s="491"/>
      <c r="G179" s="357"/>
      <c r="H179" s="293"/>
      <c r="I179" s="419"/>
    </row>
    <row r="180" spans="1:9" ht="69.95" customHeight="1" thickTop="1" x14ac:dyDescent="0.55000000000000004">
      <c r="A180" s="572">
        <f>+A174+1</f>
        <v>43130</v>
      </c>
      <c r="B180" s="377"/>
      <c r="C180" s="172">
        <v>4110</v>
      </c>
      <c r="D180" s="173">
        <v>4109</v>
      </c>
      <c r="E180" s="197"/>
      <c r="F180" s="197"/>
      <c r="G180" s="198"/>
      <c r="H180" s="199"/>
      <c r="I180" s="200"/>
    </row>
    <row r="181" spans="1:9" ht="69.95" customHeight="1" x14ac:dyDescent="0.55000000000000004">
      <c r="A181" s="573"/>
      <c r="B181" s="536" t="s">
        <v>9</v>
      </c>
      <c r="C181" s="305" t="s">
        <v>11</v>
      </c>
      <c r="D181" s="306"/>
      <c r="E181" s="88"/>
      <c r="F181" s="75" t="s">
        <v>11</v>
      </c>
      <c r="G181" s="356"/>
      <c r="H181" s="285"/>
      <c r="I181" s="423"/>
    </row>
    <row r="182" spans="1:9" ht="69.95" customHeight="1" x14ac:dyDescent="0.55000000000000004">
      <c r="A182" s="573"/>
      <c r="B182" s="536"/>
      <c r="C182" s="226" t="s">
        <v>11</v>
      </c>
      <c r="D182" s="272"/>
      <c r="E182" s="88"/>
      <c r="F182" s="88"/>
      <c r="G182" s="356"/>
      <c r="H182" s="285"/>
      <c r="I182" s="423"/>
    </row>
    <row r="183" spans="1:9" ht="69.95" customHeight="1" x14ac:dyDescent="0.2">
      <c r="A183" s="573"/>
      <c r="B183" s="378"/>
      <c r="C183" s="9">
        <v>4108</v>
      </c>
      <c r="D183" s="178"/>
      <c r="E183" s="30"/>
      <c r="F183" s="30"/>
      <c r="G183" s="31"/>
      <c r="H183" s="31"/>
      <c r="I183" s="196"/>
    </row>
    <row r="184" spans="1:9" ht="69.95" customHeight="1" x14ac:dyDescent="0.2">
      <c r="A184" s="573"/>
      <c r="B184" s="536" t="s">
        <v>9</v>
      </c>
      <c r="C184" s="248" t="s">
        <v>11</v>
      </c>
      <c r="D184" s="302"/>
      <c r="E184" s="356"/>
      <c r="F184" s="492" t="s">
        <v>11</v>
      </c>
      <c r="G184" s="356"/>
      <c r="H184" s="356"/>
      <c r="I184" s="423"/>
    </row>
    <row r="185" spans="1:9" ht="69.95" customHeight="1" thickBot="1" x14ac:dyDescent="0.25">
      <c r="A185" s="574"/>
      <c r="B185" s="537"/>
      <c r="C185" s="239" t="s">
        <v>11</v>
      </c>
      <c r="D185" s="238"/>
      <c r="E185" s="293"/>
      <c r="F185" s="491"/>
      <c r="G185" s="357"/>
      <c r="H185" s="293"/>
      <c r="I185" s="419"/>
    </row>
    <row r="186" spans="1:9" ht="69.95" customHeight="1" thickTop="1" x14ac:dyDescent="0.55000000000000004">
      <c r="A186" s="572">
        <f>+A180+1</f>
        <v>43131</v>
      </c>
      <c r="B186" s="377"/>
      <c r="C186" s="180">
        <v>4107</v>
      </c>
      <c r="D186" s="173">
        <v>4104</v>
      </c>
      <c r="E186" s="197"/>
      <c r="F186" s="197"/>
      <c r="G186" s="198"/>
      <c r="H186" s="199"/>
      <c r="I186" s="200"/>
    </row>
    <row r="187" spans="1:9" ht="69.95" customHeight="1" x14ac:dyDescent="0.55000000000000004">
      <c r="A187" s="573"/>
      <c r="B187" s="536" t="s">
        <v>9</v>
      </c>
      <c r="C187" s="307" t="s">
        <v>11</v>
      </c>
      <c r="D187" s="308"/>
      <c r="E187" s="88"/>
      <c r="F187" s="75" t="s">
        <v>11</v>
      </c>
      <c r="G187" s="356"/>
      <c r="H187" s="285"/>
      <c r="I187" s="423"/>
    </row>
    <row r="188" spans="1:9" ht="69.95" customHeight="1" x14ac:dyDescent="0.55000000000000004">
      <c r="A188" s="573"/>
      <c r="B188" s="536"/>
      <c r="C188" s="307" t="s">
        <v>11</v>
      </c>
      <c r="D188" s="308"/>
      <c r="E188" s="88"/>
      <c r="F188" s="88"/>
      <c r="G188" s="356"/>
      <c r="H188" s="285"/>
      <c r="I188" s="423"/>
    </row>
    <row r="189" spans="1:9" ht="69.95" customHeight="1" x14ac:dyDescent="0.2">
      <c r="A189" s="573"/>
      <c r="B189" s="378"/>
      <c r="C189" s="13">
        <v>4101</v>
      </c>
      <c r="D189" s="14"/>
      <c r="E189" s="30"/>
      <c r="F189" s="30"/>
      <c r="G189" s="31"/>
      <c r="H189" s="31"/>
      <c r="I189" s="196"/>
    </row>
    <row r="190" spans="1:9" ht="69.95" customHeight="1" x14ac:dyDescent="0.2">
      <c r="A190" s="573"/>
      <c r="B190" s="536" t="s">
        <v>9</v>
      </c>
      <c r="C190" s="233" t="s">
        <v>11</v>
      </c>
      <c r="D190" s="234"/>
      <c r="E190" s="356"/>
      <c r="F190" s="492" t="s">
        <v>11</v>
      </c>
      <c r="G190" s="356"/>
      <c r="H190" s="356"/>
      <c r="I190" s="423"/>
    </row>
    <row r="191" spans="1:9" ht="69.95" customHeight="1" thickBot="1" x14ac:dyDescent="0.25">
      <c r="A191" s="574"/>
      <c r="B191" s="537"/>
      <c r="C191" s="237" t="s">
        <v>11</v>
      </c>
      <c r="D191" s="238"/>
      <c r="E191" s="293"/>
      <c r="F191" s="491"/>
      <c r="G191" s="357"/>
      <c r="H191" s="293"/>
      <c r="I191" s="419"/>
    </row>
    <row r="192" spans="1:9" ht="69.95" customHeight="1" thickTop="1" x14ac:dyDescent="0.55000000000000004">
      <c r="A192" s="572">
        <f>+A186+1</f>
        <v>43132</v>
      </c>
      <c r="B192" s="377"/>
      <c r="C192" s="182" t="s">
        <v>8</v>
      </c>
      <c r="D192" s="183" t="s">
        <v>12</v>
      </c>
      <c r="E192" s="191"/>
      <c r="F192" s="197"/>
      <c r="G192" s="184" t="s">
        <v>8</v>
      </c>
      <c r="H192" s="199"/>
      <c r="I192" s="200"/>
    </row>
    <row r="193" spans="1:9" ht="69.95" customHeight="1" x14ac:dyDescent="0.55000000000000004">
      <c r="A193" s="573"/>
      <c r="B193" s="536" t="s">
        <v>9</v>
      </c>
      <c r="C193" s="309" t="s">
        <v>11</v>
      </c>
      <c r="D193" s="310"/>
      <c r="E193" s="88"/>
      <c r="F193" s="75" t="s">
        <v>11</v>
      </c>
      <c r="G193" s="356"/>
      <c r="H193" s="285"/>
      <c r="I193" s="423"/>
    </row>
    <row r="194" spans="1:9" ht="69.95" customHeight="1" x14ac:dyDescent="0.55000000000000004">
      <c r="A194" s="573"/>
      <c r="B194" s="536"/>
      <c r="C194" s="271" t="s">
        <v>11</v>
      </c>
      <c r="D194" s="272"/>
      <c r="E194" s="88"/>
      <c r="F194" s="88"/>
      <c r="G194" s="356"/>
      <c r="H194" s="285"/>
      <c r="I194" s="423"/>
    </row>
    <row r="195" spans="1:9" ht="69.95" customHeight="1" x14ac:dyDescent="0.2">
      <c r="A195" s="573"/>
      <c r="B195" s="378"/>
      <c r="C195" s="19" t="s">
        <v>13</v>
      </c>
      <c r="D195" s="178"/>
      <c r="E195" s="29" t="s">
        <v>8</v>
      </c>
      <c r="F195" s="30"/>
      <c r="G195" s="31"/>
      <c r="H195" s="20" t="s">
        <v>8</v>
      </c>
      <c r="I195" s="196"/>
    </row>
    <row r="196" spans="1:9" ht="69.95" customHeight="1" x14ac:dyDescent="0.2">
      <c r="A196" s="573"/>
      <c r="B196" s="536" t="s">
        <v>9</v>
      </c>
      <c r="C196" s="274" t="s">
        <v>11</v>
      </c>
      <c r="D196" s="302"/>
      <c r="E196" s="356"/>
      <c r="F196" s="492" t="s">
        <v>11</v>
      </c>
      <c r="G196" s="356"/>
      <c r="H196" s="356"/>
      <c r="I196" s="423"/>
    </row>
    <row r="197" spans="1:9" ht="69.95" customHeight="1" thickBot="1" x14ac:dyDescent="0.25">
      <c r="A197" s="574"/>
      <c r="B197" s="537"/>
      <c r="C197" s="237" t="s">
        <v>11</v>
      </c>
      <c r="D197" s="238"/>
      <c r="E197" s="293"/>
      <c r="F197" s="491"/>
      <c r="G197" s="357"/>
      <c r="H197" s="293"/>
      <c r="I197" s="419"/>
    </row>
    <row r="198" spans="1:9" ht="69.95" customHeight="1" thickTop="1" x14ac:dyDescent="0.55000000000000004">
      <c r="A198" s="572">
        <f>+A192+1</f>
        <v>43133</v>
      </c>
      <c r="B198" s="377"/>
      <c r="C198" s="185" t="s">
        <v>15</v>
      </c>
      <c r="D198" s="186" t="s">
        <v>16</v>
      </c>
      <c r="E198" s="191"/>
      <c r="F198" s="197"/>
      <c r="G198" s="184" t="s">
        <v>12</v>
      </c>
      <c r="H198" s="199"/>
      <c r="I198" s="200"/>
    </row>
    <row r="199" spans="1:9" ht="69.95" customHeight="1" x14ac:dyDescent="0.55000000000000004">
      <c r="A199" s="573"/>
      <c r="B199" s="536" t="s">
        <v>9</v>
      </c>
      <c r="C199" s="305" t="s">
        <v>11</v>
      </c>
      <c r="D199" s="306"/>
      <c r="E199" s="88"/>
      <c r="F199" s="75" t="s">
        <v>11</v>
      </c>
      <c r="G199" s="356"/>
      <c r="H199" s="285"/>
      <c r="I199" s="423"/>
    </row>
    <row r="200" spans="1:9" ht="69.95" customHeight="1" x14ac:dyDescent="0.55000000000000004">
      <c r="A200" s="573"/>
      <c r="B200" s="536"/>
      <c r="C200" s="226" t="s">
        <v>11</v>
      </c>
      <c r="D200" s="272"/>
      <c r="E200" s="88" t="s">
        <v>11</v>
      </c>
      <c r="F200" s="88"/>
      <c r="G200" s="356"/>
      <c r="H200" s="285"/>
      <c r="I200" s="423"/>
    </row>
    <row r="201" spans="1:9" ht="69.95" customHeight="1" x14ac:dyDescent="0.2">
      <c r="A201" s="573"/>
      <c r="B201" s="378"/>
      <c r="C201" s="22" t="s">
        <v>18</v>
      </c>
      <c r="D201" s="188"/>
      <c r="E201" s="29" t="s">
        <v>12</v>
      </c>
      <c r="F201" s="30"/>
      <c r="G201" s="31"/>
      <c r="H201" s="20"/>
      <c r="I201" s="196"/>
    </row>
    <row r="202" spans="1:9" ht="69.95" customHeight="1" x14ac:dyDescent="0.2">
      <c r="A202" s="573"/>
      <c r="B202" s="536" t="s">
        <v>9</v>
      </c>
      <c r="C202" s="248" t="s">
        <v>11</v>
      </c>
      <c r="D202" s="302"/>
      <c r="E202" s="356"/>
      <c r="F202" s="492" t="s">
        <v>11</v>
      </c>
      <c r="G202" s="356"/>
      <c r="H202" s="356"/>
      <c r="I202" s="423"/>
    </row>
    <row r="203" spans="1:9" ht="69.95" customHeight="1" thickBot="1" x14ac:dyDescent="0.25">
      <c r="A203" s="574"/>
      <c r="B203" s="537"/>
      <c r="C203" s="239" t="s">
        <v>11</v>
      </c>
      <c r="D203" s="238"/>
      <c r="E203" s="293"/>
      <c r="F203" s="491"/>
      <c r="G203" s="357"/>
      <c r="H203" s="293"/>
      <c r="I203" s="419"/>
    </row>
    <row r="204" spans="1:9" ht="69.95" customHeight="1" thickTop="1" x14ac:dyDescent="0.55000000000000004">
      <c r="A204" s="572">
        <f>+A198+1</f>
        <v>43134</v>
      </c>
      <c r="B204" s="377"/>
      <c r="C204" s="182" t="s">
        <v>14</v>
      </c>
      <c r="D204" s="183" t="s">
        <v>17</v>
      </c>
      <c r="E204" s="189" t="s">
        <v>19</v>
      </c>
      <c r="F204" s="197"/>
      <c r="G204" s="184" t="s">
        <v>13</v>
      </c>
      <c r="H204" s="199"/>
      <c r="I204" s="200"/>
    </row>
    <row r="205" spans="1:9" ht="69.95" customHeight="1" x14ac:dyDescent="0.55000000000000004">
      <c r="A205" s="573"/>
      <c r="B205" s="536" t="s">
        <v>9</v>
      </c>
      <c r="C205" s="309" t="s">
        <v>11</v>
      </c>
      <c r="D205" s="310"/>
      <c r="E205" s="88"/>
      <c r="F205" s="75" t="s">
        <v>11</v>
      </c>
      <c r="G205" s="356"/>
      <c r="H205" s="285"/>
      <c r="I205" s="423"/>
    </row>
    <row r="206" spans="1:9" ht="69.95" customHeight="1" x14ac:dyDescent="0.55000000000000004">
      <c r="A206" s="573"/>
      <c r="B206" s="536"/>
      <c r="C206" s="283" t="s">
        <v>11</v>
      </c>
      <c r="D206" s="284"/>
      <c r="E206" s="88"/>
      <c r="F206" s="88"/>
      <c r="G206" s="356"/>
      <c r="H206" s="285"/>
      <c r="I206" s="423"/>
    </row>
    <row r="207" spans="1:9" ht="69.95" customHeight="1" x14ac:dyDescent="0.2">
      <c r="A207" s="573"/>
      <c r="B207" s="378"/>
      <c r="C207" s="26" t="s">
        <v>20</v>
      </c>
      <c r="D207" s="27" t="s">
        <v>84</v>
      </c>
      <c r="E207" s="30"/>
      <c r="F207" s="30"/>
      <c r="G207" s="31"/>
      <c r="H207" s="31"/>
      <c r="I207" s="196"/>
    </row>
    <row r="208" spans="1:9" ht="69.95" customHeight="1" x14ac:dyDescent="0.2">
      <c r="A208" s="573"/>
      <c r="B208" s="536" t="s">
        <v>9</v>
      </c>
      <c r="C208" s="274" t="s">
        <v>11</v>
      </c>
      <c r="D208" s="288"/>
      <c r="E208" s="356"/>
      <c r="F208" s="492" t="s">
        <v>11</v>
      </c>
      <c r="G208" s="356" t="s">
        <v>11</v>
      </c>
      <c r="H208" s="356"/>
      <c r="I208" s="423"/>
    </row>
    <row r="209" spans="1:9" ht="69.95" customHeight="1" thickBot="1" x14ac:dyDescent="0.25">
      <c r="A209" s="574"/>
      <c r="B209" s="537"/>
      <c r="C209" s="291" t="s">
        <v>11</v>
      </c>
      <c r="D209" s="292"/>
      <c r="E209" s="293"/>
      <c r="F209" s="491"/>
      <c r="G209" s="357"/>
      <c r="H209" s="293"/>
      <c r="I209" s="419"/>
    </row>
    <row r="210" spans="1:9" ht="69.95" hidden="1" customHeight="1" thickTop="1" x14ac:dyDescent="0.45">
      <c r="C210" s="393">
        <f>COUNTA(C207,C204,C201,C198,C195,C192,C189,C186,C183,C180,C177,C174)</f>
        <v>12</v>
      </c>
      <c r="D210" s="393">
        <f t="shared" ref="D210:H210" si="6">COUNTA(D207,D204,D201,D198,D195,D192,D189,D186,D183,D180,D177,D174)</f>
        <v>7</v>
      </c>
      <c r="E210" s="393">
        <f t="shared" si="6"/>
        <v>4</v>
      </c>
      <c r="F210" s="393">
        <f t="shared" si="6"/>
        <v>0</v>
      </c>
      <c r="G210" s="393">
        <f t="shared" si="6"/>
        <v>3</v>
      </c>
      <c r="H210" s="393">
        <f t="shared" si="6"/>
        <v>1</v>
      </c>
      <c r="I210" s="393">
        <f>COUNTA(I174:I209)</f>
        <v>0</v>
      </c>
    </row>
    <row r="211" spans="1:9" ht="69.95" customHeight="1" thickTop="1" thickBot="1" x14ac:dyDescent="0.5"/>
    <row r="212" spans="1:9" ht="69.95" customHeight="1" x14ac:dyDescent="0.45">
      <c r="C212" s="540">
        <f>A216</f>
        <v>43136</v>
      </c>
      <c r="D212" s="541"/>
      <c r="E212" s="542"/>
      <c r="F212" s="546">
        <f>F170</f>
        <v>2018</v>
      </c>
      <c r="G212" s="548" t="s">
        <v>0</v>
      </c>
      <c r="H212" s="549"/>
      <c r="I212" s="552">
        <f>WEEKNUM(A216,2)</f>
        <v>6</v>
      </c>
    </row>
    <row r="213" spans="1:9" ht="69.95" customHeight="1" thickBot="1" x14ac:dyDescent="0.5">
      <c r="C213" s="543"/>
      <c r="D213" s="544"/>
      <c r="E213" s="545"/>
      <c r="F213" s="547"/>
      <c r="G213" s="550"/>
      <c r="H213" s="551"/>
      <c r="I213" s="553"/>
    </row>
    <row r="214" spans="1:9" ht="69.95" customHeight="1" thickBot="1" x14ac:dyDescent="0.5">
      <c r="C214" s="369"/>
      <c r="D214" s="369"/>
      <c r="E214" s="369"/>
      <c r="F214" s="369"/>
      <c r="G214" s="369"/>
      <c r="H214" s="369"/>
      <c r="I214" s="369"/>
    </row>
    <row r="215" spans="1:9" ht="99.95" customHeight="1" thickBot="1" x14ac:dyDescent="0.5">
      <c r="C215" s="556" t="s">
        <v>1</v>
      </c>
      <c r="D215" s="557"/>
      <c r="E215" s="394" t="s">
        <v>2</v>
      </c>
      <c r="F215" s="395" t="s">
        <v>3</v>
      </c>
      <c r="G215" s="396" t="s">
        <v>4</v>
      </c>
      <c r="H215" s="396" t="s">
        <v>5</v>
      </c>
      <c r="I215" s="397" t="s">
        <v>6</v>
      </c>
    </row>
    <row r="216" spans="1:9" ht="69.95" customHeight="1" thickTop="1" x14ac:dyDescent="0.2">
      <c r="A216" s="564">
        <f>A204+2</f>
        <v>43136</v>
      </c>
      <c r="B216" s="377"/>
      <c r="C216" s="172">
        <v>4114</v>
      </c>
      <c r="D216" s="168">
        <v>4112</v>
      </c>
      <c r="E216" s="193" t="s">
        <v>7</v>
      </c>
      <c r="F216" s="168"/>
      <c r="G216" s="169" t="s">
        <v>14</v>
      </c>
      <c r="H216" s="187"/>
      <c r="I216" s="171"/>
    </row>
    <row r="217" spans="1:9" ht="69.95" customHeight="1" x14ac:dyDescent="0.2">
      <c r="A217" s="565"/>
      <c r="B217" s="536" t="s">
        <v>9</v>
      </c>
      <c r="C217" s="235" t="s">
        <v>11</v>
      </c>
      <c r="D217" s="364" t="s">
        <v>11</v>
      </c>
      <c r="E217" s="250"/>
      <c r="F217" s="450" t="s">
        <v>11</v>
      </c>
      <c r="G217" s="227"/>
      <c r="H217" s="312"/>
      <c r="I217" s="418"/>
    </row>
    <row r="218" spans="1:9" ht="69.95" customHeight="1" x14ac:dyDescent="0.2">
      <c r="A218" s="565"/>
      <c r="B218" s="536"/>
      <c r="C218" s="313" t="s">
        <v>11</v>
      </c>
      <c r="D218" s="314"/>
      <c r="E218" s="313"/>
      <c r="F218" s="449"/>
      <c r="G218" s="231"/>
      <c r="H218" s="315"/>
      <c r="I218" s="418"/>
    </row>
    <row r="219" spans="1:9" ht="69.95" customHeight="1" thickBot="1" x14ac:dyDescent="0.8">
      <c r="A219" s="565"/>
      <c r="B219" s="378"/>
      <c r="C219" s="2">
        <v>4111</v>
      </c>
      <c r="D219" s="3"/>
      <c r="E219" s="4" t="s">
        <v>13</v>
      </c>
      <c r="F219" s="5"/>
      <c r="G219" s="6"/>
      <c r="H219" s="7" t="s">
        <v>12</v>
      </c>
      <c r="I219" s="8"/>
    </row>
    <row r="220" spans="1:9" ht="69.95" customHeight="1" x14ac:dyDescent="0.55000000000000004">
      <c r="A220" s="565"/>
      <c r="B220" s="536" t="s">
        <v>9</v>
      </c>
      <c r="C220" s="233" t="s">
        <v>11</v>
      </c>
      <c r="D220" s="234"/>
      <c r="E220" s="235"/>
      <c r="F220" s="453" t="s">
        <v>11</v>
      </c>
      <c r="G220" s="56"/>
      <c r="H220" s="236"/>
      <c r="I220" s="418"/>
    </row>
    <row r="221" spans="1:9" ht="69.95" customHeight="1" thickBot="1" x14ac:dyDescent="0.6">
      <c r="A221" s="566"/>
      <c r="B221" s="537"/>
      <c r="C221" s="237" t="s">
        <v>11</v>
      </c>
      <c r="D221" s="238"/>
      <c r="E221" s="239"/>
      <c r="F221" s="452"/>
      <c r="G221" s="61"/>
      <c r="H221" s="240"/>
      <c r="I221" s="419"/>
    </row>
    <row r="222" spans="1:9" ht="69.95" customHeight="1" thickTop="1" x14ac:dyDescent="0.75">
      <c r="A222" s="564">
        <f>A216+1</f>
        <v>43137</v>
      </c>
      <c r="B222" s="375"/>
      <c r="C222" s="172">
        <v>4110</v>
      </c>
      <c r="D222" s="173">
        <v>4109</v>
      </c>
      <c r="E222" s="174"/>
      <c r="F222" s="175"/>
      <c r="G222" s="176" t="s">
        <v>17</v>
      </c>
      <c r="H222" s="177"/>
      <c r="I222" s="171"/>
    </row>
    <row r="223" spans="1:9" ht="69.95" customHeight="1" x14ac:dyDescent="0.55000000000000004">
      <c r="A223" s="565"/>
      <c r="B223" s="554" t="s">
        <v>9</v>
      </c>
      <c r="C223" s="305" t="s">
        <v>11</v>
      </c>
      <c r="D223" s="306"/>
      <c r="E223" s="64"/>
      <c r="F223" s="495" t="s">
        <v>11</v>
      </c>
      <c r="G223" s="316"/>
      <c r="H223" s="363"/>
      <c r="I223" s="423"/>
    </row>
    <row r="224" spans="1:9" ht="69.95" customHeight="1" x14ac:dyDescent="0.55000000000000004">
      <c r="A224" s="565"/>
      <c r="B224" s="567"/>
      <c r="C224" s="226" t="s">
        <v>11</v>
      </c>
      <c r="D224" s="272"/>
      <c r="E224" s="64"/>
      <c r="F224" s="494"/>
      <c r="G224" s="317"/>
      <c r="H224" s="318"/>
      <c r="I224" s="423"/>
    </row>
    <row r="225" spans="1:9" ht="69.95" customHeight="1" x14ac:dyDescent="0.2">
      <c r="A225" s="565"/>
      <c r="B225" s="376"/>
      <c r="C225" s="9">
        <v>4108</v>
      </c>
      <c r="D225" s="178"/>
      <c r="E225" s="10" t="s">
        <v>14</v>
      </c>
      <c r="F225" s="11"/>
      <c r="G225" s="179"/>
      <c r="H225" s="12" t="s">
        <v>13</v>
      </c>
      <c r="I225" s="8"/>
    </row>
    <row r="226" spans="1:9" ht="69.95" customHeight="1" x14ac:dyDescent="0.2">
      <c r="A226" s="565"/>
      <c r="B226" s="554" t="s">
        <v>9</v>
      </c>
      <c r="C226" s="248" t="s">
        <v>11</v>
      </c>
      <c r="D226" s="302"/>
      <c r="E226" s="250"/>
      <c r="F226" s="450" t="s">
        <v>11</v>
      </c>
      <c r="G226" s="275"/>
      <c r="H226" s="360"/>
      <c r="I226" s="418"/>
    </row>
    <row r="227" spans="1:9" ht="69.95" customHeight="1" thickBot="1" x14ac:dyDescent="0.25">
      <c r="A227" s="566"/>
      <c r="B227" s="555"/>
      <c r="C227" s="239" t="s">
        <v>11</v>
      </c>
      <c r="D227" s="238"/>
      <c r="E227" s="239"/>
      <c r="F227" s="456"/>
      <c r="G227" s="252"/>
      <c r="H227" s="253"/>
      <c r="I227" s="419"/>
    </row>
    <row r="228" spans="1:9" ht="69.95" customHeight="1" thickTop="1" x14ac:dyDescent="0.2">
      <c r="A228" s="564">
        <f>A222+1</f>
        <v>43138</v>
      </c>
      <c r="B228" s="377"/>
      <c r="C228" s="180">
        <v>4107</v>
      </c>
      <c r="D228" s="173">
        <v>4104</v>
      </c>
      <c r="E228" s="172"/>
      <c r="F228" s="177"/>
      <c r="G228" s="176" t="s">
        <v>20</v>
      </c>
      <c r="H228" s="181"/>
      <c r="I228" s="171"/>
    </row>
    <row r="229" spans="1:9" ht="69.95" customHeight="1" x14ac:dyDescent="0.2">
      <c r="A229" s="565"/>
      <c r="B229" s="554" t="s">
        <v>9</v>
      </c>
      <c r="C229" s="307" t="s">
        <v>11</v>
      </c>
      <c r="D229" s="308"/>
      <c r="E229" s="229"/>
      <c r="F229" s="497" t="s">
        <v>11</v>
      </c>
      <c r="G229" s="319"/>
      <c r="H229" s="320"/>
      <c r="I229" s="423"/>
    </row>
    <row r="230" spans="1:9" ht="69.95" customHeight="1" x14ac:dyDescent="0.2">
      <c r="A230" s="565"/>
      <c r="B230" s="567"/>
      <c r="C230" s="307" t="s">
        <v>11</v>
      </c>
      <c r="D230" s="308"/>
      <c r="E230" s="229"/>
      <c r="F230" s="496"/>
      <c r="G230" s="319"/>
      <c r="H230" s="320"/>
      <c r="I230" s="423"/>
    </row>
    <row r="231" spans="1:9" ht="69.95" customHeight="1" x14ac:dyDescent="0.2">
      <c r="A231" s="565"/>
      <c r="B231" s="378"/>
      <c r="C231" s="13">
        <v>4101</v>
      </c>
      <c r="D231" s="14"/>
      <c r="E231" s="15" t="s">
        <v>17</v>
      </c>
      <c r="F231" s="16"/>
      <c r="G231" s="18"/>
      <c r="H231" s="18" t="s">
        <v>14</v>
      </c>
      <c r="I231" s="8"/>
    </row>
    <row r="232" spans="1:9" ht="69.95" customHeight="1" x14ac:dyDescent="0.2">
      <c r="A232" s="565"/>
      <c r="B232" s="554" t="s">
        <v>9</v>
      </c>
      <c r="C232" s="233" t="s">
        <v>11</v>
      </c>
      <c r="D232" s="234"/>
      <c r="E232" s="250"/>
      <c r="F232" s="450" t="s">
        <v>11</v>
      </c>
      <c r="G232" s="265"/>
      <c r="H232" s="265"/>
      <c r="I232" s="418"/>
    </row>
    <row r="233" spans="1:9" ht="69.95" customHeight="1" thickBot="1" x14ac:dyDescent="0.25">
      <c r="A233" s="566"/>
      <c r="B233" s="555"/>
      <c r="C233" s="237" t="s">
        <v>11</v>
      </c>
      <c r="D233" s="238"/>
      <c r="E233" s="239"/>
      <c r="F233" s="456"/>
      <c r="G233" s="252"/>
      <c r="H233" s="277"/>
      <c r="I233" s="419"/>
    </row>
    <row r="234" spans="1:9" ht="69.95" customHeight="1" thickTop="1" x14ac:dyDescent="0.2">
      <c r="A234" s="564">
        <f t="shared" ref="A234" si="7">A228+1</f>
        <v>43139</v>
      </c>
      <c r="B234" s="377"/>
      <c r="C234" s="182" t="s">
        <v>8</v>
      </c>
      <c r="D234" s="183" t="s">
        <v>12</v>
      </c>
      <c r="E234" s="172"/>
      <c r="F234" s="177"/>
      <c r="G234" s="184" t="s">
        <v>22</v>
      </c>
      <c r="H234" s="181"/>
      <c r="I234" s="171"/>
    </row>
    <row r="235" spans="1:9" ht="69.95" customHeight="1" x14ac:dyDescent="0.2">
      <c r="A235" s="565"/>
      <c r="B235" s="554" t="s">
        <v>9</v>
      </c>
      <c r="C235" s="309" t="s">
        <v>11</v>
      </c>
      <c r="D235" s="310"/>
      <c r="E235" s="226"/>
      <c r="F235" s="499" t="s">
        <v>11</v>
      </c>
      <c r="G235" s="321"/>
      <c r="H235" s="361"/>
      <c r="I235" s="423"/>
    </row>
    <row r="236" spans="1:9" ht="69.95" customHeight="1" x14ac:dyDescent="0.2">
      <c r="A236" s="565"/>
      <c r="B236" s="567"/>
      <c r="C236" s="271" t="s">
        <v>11</v>
      </c>
      <c r="D236" s="272"/>
      <c r="E236" s="226"/>
      <c r="F236" s="498"/>
      <c r="G236" s="356"/>
      <c r="H236" s="287"/>
      <c r="I236" s="423"/>
    </row>
    <row r="237" spans="1:9" ht="69.95" customHeight="1" x14ac:dyDescent="0.2">
      <c r="A237" s="565"/>
      <c r="B237" s="378"/>
      <c r="C237" s="19" t="s">
        <v>13</v>
      </c>
      <c r="D237" s="178"/>
      <c r="E237" s="10" t="s">
        <v>20</v>
      </c>
      <c r="F237" s="11"/>
      <c r="G237" s="20"/>
      <c r="H237" s="21" t="s">
        <v>17</v>
      </c>
      <c r="I237" s="8"/>
    </row>
    <row r="238" spans="1:9" ht="69.95" customHeight="1" x14ac:dyDescent="0.2">
      <c r="A238" s="565"/>
      <c r="B238" s="554" t="s">
        <v>9</v>
      </c>
      <c r="C238" s="274" t="s">
        <v>11</v>
      </c>
      <c r="D238" s="302"/>
      <c r="E238" s="250"/>
      <c r="F238" s="450" t="s">
        <v>11</v>
      </c>
      <c r="G238" s="362"/>
      <c r="H238" s="275"/>
      <c r="I238" s="418"/>
    </row>
    <row r="239" spans="1:9" ht="69.95" customHeight="1" thickBot="1" x14ac:dyDescent="0.25">
      <c r="A239" s="566"/>
      <c r="B239" s="555"/>
      <c r="C239" s="237" t="s">
        <v>11</v>
      </c>
      <c r="D239" s="238"/>
      <c r="E239" s="239"/>
      <c r="F239" s="456"/>
      <c r="G239" s="357"/>
      <c r="H239" s="277"/>
      <c r="I239" s="419"/>
    </row>
    <row r="240" spans="1:9" ht="69.95" customHeight="1" thickTop="1" x14ac:dyDescent="0.2">
      <c r="A240" s="564">
        <f t="shared" ref="A240" si="8">A234+1</f>
        <v>43140</v>
      </c>
      <c r="B240" s="377"/>
      <c r="C240" s="185" t="s">
        <v>15</v>
      </c>
      <c r="D240" s="186" t="s">
        <v>16</v>
      </c>
      <c r="E240" s="181"/>
      <c r="F240" s="187"/>
      <c r="G240" s="184" t="s">
        <v>24</v>
      </c>
      <c r="H240" s="181"/>
      <c r="I240" s="171"/>
    </row>
    <row r="241" spans="1:9" ht="69.95" customHeight="1" x14ac:dyDescent="0.2">
      <c r="A241" s="565"/>
      <c r="B241" s="554" t="s">
        <v>9</v>
      </c>
      <c r="C241" s="305" t="s">
        <v>11</v>
      </c>
      <c r="D241" s="306"/>
      <c r="E241" s="287"/>
      <c r="F241" s="500" t="s">
        <v>11</v>
      </c>
      <c r="G241" s="321"/>
      <c r="H241" s="361"/>
      <c r="I241" s="423"/>
    </row>
    <row r="242" spans="1:9" ht="69.95" customHeight="1" x14ac:dyDescent="0.55000000000000004">
      <c r="A242" s="565"/>
      <c r="B242" s="567"/>
      <c r="C242" s="226" t="s">
        <v>11</v>
      </c>
      <c r="D242" s="272"/>
      <c r="E242" s="75"/>
      <c r="F242" s="498"/>
      <c r="G242" s="76"/>
      <c r="H242" s="75" t="s">
        <v>11</v>
      </c>
      <c r="I242" s="423"/>
    </row>
    <row r="243" spans="1:9" ht="69.95" customHeight="1" x14ac:dyDescent="0.75">
      <c r="A243" s="565"/>
      <c r="B243" s="378"/>
      <c r="C243" s="22" t="s">
        <v>18</v>
      </c>
      <c r="D243" s="188"/>
      <c r="E243" s="21" t="s">
        <v>22</v>
      </c>
      <c r="F243" s="24"/>
      <c r="G243" s="25"/>
      <c r="H243" s="21"/>
      <c r="I243" s="8"/>
    </row>
    <row r="244" spans="1:9" ht="69.95" customHeight="1" x14ac:dyDescent="0.55000000000000004">
      <c r="A244" s="565"/>
      <c r="B244" s="554" t="s">
        <v>9</v>
      </c>
      <c r="C244" s="248" t="s">
        <v>11</v>
      </c>
      <c r="D244" s="302"/>
      <c r="E244" s="75"/>
      <c r="F244" s="75" t="s">
        <v>11</v>
      </c>
      <c r="G244" s="77"/>
      <c r="H244" s="281"/>
      <c r="I244" s="418"/>
    </row>
    <row r="245" spans="1:9" ht="69.95" customHeight="1" thickBot="1" x14ac:dyDescent="0.6">
      <c r="A245" s="566"/>
      <c r="B245" s="555"/>
      <c r="C245" s="239" t="s">
        <v>11</v>
      </c>
      <c r="D245" s="238"/>
      <c r="E245" s="277"/>
      <c r="F245" s="501"/>
      <c r="G245" s="357"/>
      <c r="H245" s="277"/>
      <c r="I245" s="419"/>
    </row>
    <row r="246" spans="1:9" ht="69.95" customHeight="1" thickTop="1" x14ac:dyDescent="0.2">
      <c r="A246" s="564">
        <f>A240+1</f>
        <v>43141</v>
      </c>
      <c r="B246" s="377"/>
      <c r="C246" s="182" t="s">
        <v>14</v>
      </c>
      <c r="D246" s="183" t="s">
        <v>17</v>
      </c>
      <c r="E246" s="189" t="s">
        <v>19</v>
      </c>
      <c r="F246" s="190"/>
      <c r="G246" s="191" t="s">
        <v>25</v>
      </c>
      <c r="H246" s="181"/>
      <c r="I246" s="171"/>
    </row>
    <row r="247" spans="1:9" ht="69.95" customHeight="1" x14ac:dyDescent="0.2">
      <c r="A247" s="565"/>
      <c r="B247" s="554" t="s">
        <v>9</v>
      </c>
      <c r="C247" s="309" t="s">
        <v>11</v>
      </c>
      <c r="D247" s="310"/>
      <c r="E247" s="322"/>
      <c r="F247" s="500" t="s">
        <v>11</v>
      </c>
      <c r="G247" s="321"/>
      <c r="H247" s="361"/>
      <c r="I247" s="423"/>
    </row>
    <row r="248" spans="1:9" ht="69.95" customHeight="1" x14ac:dyDescent="0.2">
      <c r="A248" s="565"/>
      <c r="B248" s="567"/>
      <c r="C248" s="283" t="s">
        <v>11</v>
      </c>
      <c r="D248" s="284"/>
      <c r="E248" s="285"/>
      <c r="F248" s="502"/>
      <c r="G248" s="356"/>
      <c r="H248" s="287"/>
      <c r="I248" s="423"/>
    </row>
    <row r="249" spans="1:9" ht="69.95" customHeight="1" x14ac:dyDescent="0.2">
      <c r="A249" s="565"/>
      <c r="B249" s="378"/>
      <c r="C249" s="26" t="s">
        <v>20</v>
      </c>
      <c r="D249" s="27" t="s">
        <v>83</v>
      </c>
      <c r="E249" s="192"/>
      <c r="F249" s="192"/>
      <c r="G249" s="192"/>
      <c r="H249" s="21"/>
      <c r="I249" s="8"/>
    </row>
    <row r="250" spans="1:9" ht="69.95" customHeight="1" x14ac:dyDescent="0.2">
      <c r="A250" s="565"/>
      <c r="B250" s="554" t="s">
        <v>9</v>
      </c>
      <c r="C250" s="274" t="s">
        <v>11</v>
      </c>
      <c r="D250" s="288"/>
      <c r="E250" s="323"/>
      <c r="F250" s="500" t="s">
        <v>11</v>
      </c>
      <c r="G250" s="323"/>
      <c r="H250" s="275"/>
      <c r="I250" s="418"/>
    </row>
    <row r="251" spans="1:9" ht="69.95" customHeight="1" thickBot="1" x14ac:dyDescent="0.25">
      <c r="A251" s="566"/>
      <c r="B251" s="555"/>
      <c r="C251" s="291" t="s">
        <v>11</v>
      </c>
      <c r="D251" s="292"/>
      <c r="E251" s="293"/>
      <c r="F251" s="503"/>
      <c r="G251" s="293"/>
      <c r="H251" s="277"/>
      <c r="I251" s="419"/>
    </row>
    <row r="252" spans="1:9" ht="69.95" hidden="1" customHeight="1" thickTop="1" x14ac:dyDescent="0.55000000000000004">
      <c r="A252" s="98"/>
      <c r="B252" s="390"/>
      <c r="C252" s="398">
        <f>COUNTA(C249,C246,C243,C240,C237,C234,C231,C228,C225,C222,C219,C216)</f>
        <v>12</v>
      </c>
      <c r="D252" s="398">
        <f t="shared" ref="D252:H252" si="9">COUNTA(D249,D246,D243,D240,D237,D234,D231,D228,D225,D222,D219,D216)</f>
        <v>7</v>
      </c>
      <c r="E252" s="398">
        <f t="shared" si="9"/>
        <v>7</v>
      </c>
      <c r="F252" s="398">
        <f t="shared" si="9"/>
        <v>0</v>
      </c>
      <c r="G252" s="398">
        <f t="shared" si="9"/>
        <v>6</v>
      </c>
      <c r="H252" s="398">
        <f t="shared" si="9"/>
        <v>4</v>
      </c>
      <c r="I252" s="398">
        <f>COUNTA(I216:I251)</f>
        <v>0</v>
      </c>
    </row>
    <row r="253" spans="1:9" ht="69.95" customHeight="1" thickTop="1" thickBot="1" x14ac:dyDescent="0.25">
      <c r="A253" s="538"/>
      <c r="B253" s="381"/>
      <c r="C253" s="382"/>
      <c r="D253" s="382"/>
      <c r="E253" s="383"/>
      <c r="F253" s="383"/>
      <c r="G253" s="384"/>
      <c r="H253" s="382"/>
      <c r="I253" s="385"/>
    </row>
    <row r="254" spans="1:9" ht="69.95" customHeight="1" x14ac:dyDescent="0.2">
      <c r="A254" s="538"/>
      <c r="B254" s="539"/>
      <c r="C254" s="540">
        <f>A258</f>
        <v>43143</v>
      </c>
      <c r="D254" s="541"/>
      <c r="E254" s="542"/>
      <c r="F254" s="577">
        <f>F212</f>
        <v>2018</v>
      </c>
      <c r="G254" s="548" t="s">
        <v>0</v>
      </c>
      <c r="H254" s="549"/>
      <c r="I254" s="552">
        <f>WEEKNUM(A258,2)</f>
        <v>7</v>
      </c>
    </row>
    <row r="255" spans="1:9" ht="69.95" customHeight="1" thickBot="1" x14ac:dyDescent="0.25">
      <c r="A255" s="538"/>
      <c r="B255" s="539"/>
      <c r="C255" s="543"/>
      <c r="D255" s="544"/>
      <c r="E255" s="545"/>
      <c r="F255" s="578"/>
      <c r="G255" s="550"/>
      <c r="H255" s="551"/>
      <c r="I255" s="553"/>
    </row>
    <row r="256" spans="1:9" ht="69.95" customHeight="1" thickBot="1" x14ac:dyDescent="0.25">
      <c r="A256" s="538"/>
      <c r="B256" s="381"/>
      <c r="C256" s="369"/>
      <c r="D256" s="369"/>
      <c r="E256" s="369"/>
      <c r="F256" s="369"/>
      <c r="G256" s="369"/>
      <c r="H256" s="369"/>
      <c r="I256" s="369"/>
    </row>
    <row r="257" spans="1:9" ht="99.95" customHeight="1" thickBot="1" x14ac:dyDescent="0.25">
      <c r="A257" s="538"/>
      <c r="B257" s="381"/>
      <c r="C257" s="558" t="s">
        <v>1</v>
      </c>
      <c r="D257" s="559"/>
      <c r="E257" s="386" t="s">
        <v>2</v>
      </c>
      <c r="F257" s="371" t="s">
        <v>3</v>
      </c>
      <c r="G257" s="387" t="s">
        <v>4</v>
      </c>
      <c r="H257" s="372" t="s">
        <v>5</v>
      </c>
      <c r="I257" s="373" t="s">
        <v>6</v>
      </c>
    </row>
    <row r="258" spans="1:9" ht="69.95" customHeight="1" thickTop="1" x14ac:dyDescent="0.75">
      <c r="A258" s="572">
        <f>A246+2</f>
        <v>43143</v>
      </c>
      <c r="B258" s="375"/>
      <c r="C258" s="172">
        <v>4114</v>
      </c>
      <c r="D258" s="168">
        <v>4112</v>
      </c>
      <c r="E258" s="193" t="s">
        <v>7</v>
      </c>
      <c r="F258" s="194"/>
      <c r="G258" s="184" t="s">
        <v>26</v>
      </c>
      <c r="H258" s="190"/>
      <c r="I258" s="171"/>
    </row>
    <row r="259" spans="1:9" ht="69.95" customHeight="1" x14ac:dyDescent="0.55000000000000004">
      <c r="A259" s="573"/>
      <c r="B259" s="575" t="s">
        <v>9</v>
      </c>
      <c r="C259" s="305" t="s">
        <v>11</v>
      </c>
      <c r="D259" s="359"/>
      <c r="E259" s="88"/>
      <c r="F259" s="75" t="s">
        <v>11</v>
      </c>
      <c r="G259" s="356"/>
      <c r="H259" s="285"/>
      <c r="I259" s="423"/>
    </row>
    <row r="260" spans="1:9" ht="69.95" customHeight="1" x14ac:dyDescent="0.55000000000000004">
      <c r="A260" s="573"/>
      <c r="B260" s="575"/>
      <c r="C260" s="229" t="s">
        <v>11</v>
      </c>
      <c r="D260" s="230"/>
      <c r="E260" s="88"/>
      <c r="F260" s="88"/>
      <c r="G260" s="356"/>
      <c r="H260" s="285"/>
      <c r="I260" s="423"/>
    </row>
    <row r="261" spans="1:9" ht="69.95" customHeight="1" x14ac:dyDescent="0.2">
      <c r="A261" s="573"/>
      <c r="B261" s="376"/>
      <c r="C261" s="9">
        <v>4111</v>
      </c>
      <c r="D261" s="28"/>
      <c r="E261" s="29" t="s">
        <v>24</v>
      </c>
      <c r="F261" s="29"/>
      <c r="G261" s="20"/>
      <c r="H261" s="20" t="s">
        <v>20</v>
      </c>
      <c r="I261" s="195"/>
    </row>
    <row r="262" spans="1:9" ht="69.95" customHeight="1" x14ac:dyDescent="0.2">
      <c r="A262" s="573"/>
      <c r="B262" s="575" t="s">
        <v>9</v>
      </c>
      <c r="C262" s="248" t="s">
        <v>11</v>
      </c>
      <c r="D262" s="358"/>
      <c r="E262" s="356"/>
      <c r="F262" s="492" t="s">
        <v>11</v>
      </c>
      <c r="G262" s="356"/>
      <c r="H262" s="356"/>
      <c r="I262" s="423"/>
    </row>
    <row r="263" spans="1:9" ht="69.95" customHeight="1" thickBot="1" x14ac:dyDescent="0.25">
      <c r="A263" s="574"/>
      <c r="B263" s="576"/>
      <c r="C263" s="239" t="s">
        <v>11</v>
      </c>
      <c r="D263" s="299"/>
      <c r="E263" s="293"/>
      <c r="F263" s="491"/>
      <c r="G263" s="357"/>
      <c r="H263" s="293"/>
      <c r="I263" s="419"/>
    </row>
    <row r="264" spans="1:9" ht="69.95" customHeight="1" thickTop="1" x14ac:dyDescent="0.75">
      <c r="A264" s="572">
        <f>+A258+1</f>
        <v>43144</v>
      </c>
      <c r="B264" s="377"/>
      <c r="C264" s="172">
        <v>4110</v>
      </c>
      <c r="D264" s="173">
        <v>4109</v>
      </c>
      <c r="E264" s="194"/>
      <c r="F264" s="194"/>
      <c r="G264" s="184" t="s">
        <v>27</v>
      </c>
      <c r="H264" s="190"/>
      <c r="I264" s="171"/>
    </row>
    <row r="265" spans="1:9" ht="69.95" customHeight="1" x14ac:dyDescent="0.55000000000000004">
      <c r="A265" s="573"/>
      <c r="B265" s="536" t="s">
        <v>9</v>
      </c>
      <c r="C265" s="305" t="s">
        <v>11</v>
      </c>
      <c r="D265" s="306"/>
      <c r="E265" s="88"/>
      <c r="F265" s="75" t="s">
        <v>11</v>
      </c>
      <c r="G265" s="356"/>
      <c r="H265" s="285"/>
      <c r="I265" s="423"/>
    </row>
    <row r="266" spans="1:9" ht="69.95" customHeight="1" x14ac:dyDescent="0.55000000000000004">
      <c r="A266" s="573"/>
      <c r="B266" s="536"/>
      <c r="C266" s="226" t="s">
        <v>11</v>
      </c>
      <c r="D266" s="272"/>
      <c r="E266" s="88"/>
      <c r="F266" s="88"/>
      <c r="G266" s="356"/>
      <c r="H266" s="285"/>
      <c r="I266" s="423"/>
    </row>
    <row r="267" spans="1:9" ht="69.95" customHeight="1" x14ac:dyDescent="0.2">
      <c r="A267" s="573"/>
      <c r="B267" s="378"/>
      <c r="C267" s="9">
        <v>4108</v>
      </c>
      <c r="D267" s="178"/>
      <c r="E267" s="29" t="s">
        <v>25</v>
      </c>
      <c r="F267" s="29"/>
      <c r="G267" s="20"/>
      <c r="H267" s="20" t="s">
        <v>22</v>
      </c>
      <c r="I267" s="195"/>
    </row>
    <row r="268" spans="1:9" ht="69.95" customHeight="1" x14ac:dyDescent="0.2">
      <c r="A268" s="573"/>
      <c r="B268" s="536" t="s">
        <v>9</v>
      </c>
      <c r="C268" s="248" t="s">
        <v>11</v>
      </c>
      <c r="D268" s="302"/>
      <c r="E268" s="356"/>
      <c r="F268" s="492" t="s">
        <v>11</v>
      </c>
      <c r="G268" s="356"/>
      <c r="H268" s="356"/>
      <c r="I268" s="423"/>
    </row>
    <row r="269" spans="1:9" ht="69.95" customHeight="1" thickBot="1" x14ac:dyDescent="0.25">
      <c r="A269" s="574"/>
      <c r="B269" s="537"/>
      <c r="C269" s="239" t="s">
        <v>11</v>
      </c>
      <c r="D269" s="238" t="s">
        <v>11</v>
      </c>
      <c r="E269" s="293"/>
      <c r="F269" s="491"/>
      <c r="G269" s="357"/>
      <c r="H269" s="293"/>
      <c r="I269" s="419"/>
    </row>
    <row r="270" spans="1:9" ht="69.95" customHeight="1" thickTop="1" x14ac:dyDescent="0.75">
      <c r="A270" s="572">
        <f>+A264+1</f>
        <v>43145</v>
      </c>
      <c r="B270" s="377"/>
      <c r="C270" s="180">
        <v>4107</v>
      </c>
      <c r="D270" s="173">
        <v>4104</v>
      </c>
      <c r="E270" s="194"/>
      <c r="F270" s="194"/>
      <c r="G270" s="184" t="s">
        <v>28</v>
      </c>
      <c r="H270" s="190"/>
      <c r="I270" s="171"/>
    </row>
    <row r="271" spans="1:9" ht="69.95" customHeight="1" x14ac:dyDescent="0.55000000000000004">
      <c r="A271" s="573"/>
      <c r="B271" s="536" t="s">
        <v>9</v>
      </c>
      <c r="C271" s="307" t="s">
        <v>11</v>
      </c>
      <c r="D271" s="308"/>
      <c r="E271" s="88"/>
      <c r="F271" s="75" t="s">
        <v>11</v>
      </c>
      <c r="G271" s="356"/>
      <c r="H271" s="285"/>
      <c r="I271" s="423"/>
    </row>
    <row r="272" spans="1:9" ht="69.95" customHeight="1" x14ac:dyDescent="0.55000000000000004">
      <c r="A272" s="573"/>
      <c r="B272" s="536"/>
      <c r="C272" s="307" t="s">
        <v>11</v>
      </c>
      <c r="D272" s="308"/>
      <c r="E272" s="88"/>
      <c r="F272" s="88"/>
      <c r="G272" s="356"/>
      <c r="H272" s="285"/>
      <c r="I272" s="423"/>
    </row>
    <row r="273" spans="1:9" ht="69.95" customHeight="1" x14ac:dyDescent="0.2">
      <c r="A273" s="573"/>
      <c r="B273" s="378"/>
      <c r="C273" s="13">
        <v>4101</v>
      </c>
      <c r="D273" s="14"/>
      <c r="E273" s="29" t="s">
        <v>26</v>
      </c>
      <c r="F273" s="29"/>
      <c r="G273" s="20"/>
      <c r="H273" s="20" t="s">
        <v>24</v>
      </c>
      <c r="I273" s="195"/>
    </row>
    <row r="274" spans="1:9" ht="69.95" customHeight="1" x14ac:dyDescent="0.2">
      <c r="A274" s="573"/>
      <c r="B274" s="536" t="s">
        <v>9</v>
      </c>
      <c r="C274" s="233" t="s">
        <v>11</v>
      </c>
      <c r="D274" s="234"/>
      <c r="E274" s="356"/>
      <c r="F274" s="492" t="s">
        <v>11</v>
      </c>
      <c r="G274" s="356"/>
      <c r="H274" s="356"/>
      <c r="I274" s="423"/>
    </row>
    <row r="275" spans="1:9" ht="69.95" customHeight="1" thickBot="1" x14ac:dyDescent="0.25">
      <c r="A275" s="574"/>
      <c r="B275" s="537"/>
      <c r="C275" s="237" t="s">
        <v>11</v>
      </c>
      <c r="D275" s="238"/>
      <c r="E275" s="293"/>
      <c r="F275" s="491"/>
      <c r="G275" s="357"/>
      <c r="H275" s="293"/>
      <c r="I275" s="419"/>
    </row>
    <row r="276" spans="1:9" ht="69.95" customHeight="1" thickTop="1" x14ac:dyDescent="0.75">
      <c r="A276" s="572">
        <f>+A270+1</f>
        <v>43146</v>
      </c>
      <c r="B276" s="377"/>
      <c r="C276" s="182" t="s">
        <v>8</v>
      </c>
      <c r="D276" s="183" t="s">
        <v>12</v>
      </c>
      <c r="E276" s="194"/>
      <c r="F276" s="194"/>
      <c r="G276" s="184" t="s">
        <v>29</v>
      </c>
      <c r="H276" s="190"/>
      <c r="I276" s="171"/>
    </row>
    <row r="277" spans="1:9" ht="69.95" customHeight="1" x14ac:dyDescent="0.55000000000000004">
      <c r="A277" s="573"/>
      <c r="B277" s="536" t="s">
        <v>9</v>
      </c>
      <c r="C277" s="309"/>
      <c r="D277" s="310"/>
      <c r="E277" s="88"/>
      <c r="F277" s="75" t="s">
        <v>11</v>
      </c>
      <c r="G277" s="356"/>
      <c r="H277" s="285"/>
      <c r="I277" s="423"/>
    </row>
    <row r="278" spans="1:9" ht="69.95" customHeight="1" x14ac:dyDescent="0.55000000000000004">
      <c r="A278" s="573"/>
      <c r="B278" s="536"/>
      <c r="C278" s="271" t="s">
        <v>11</v>
      </c>
      <c r="D278" s="272"/>
      <c r="E278" s="88"/>
      <c r="F278" s="88"/>
      <c r="G278" s="356"/>
      <c r="H278" s="285"/>
      <c r="I278" s="423"/>
    </row>
    <row r="279" spans="1:9" ht="69.95" customHeight="1" x14ac:dyDescent="0.2">
      <c r="A279" s="573"/>
      <c r="B279" s="378"/>
      <c r="C279" s="19" t="s">
        <v>13</v>
      </c>
      <c r="D279" s="178"/>
      <c r="E279" s="29" t="s">
        <v>27</v>
      </c>
      <c r="F279" s="29"/>
      <c r="G279" s="20"/>
      <c r="H279" s="20" t="s">
        <v>25</v>
      </c>
      <c r="I279" s="195"/>
    </row>
    <row r="280" spans="1:9" ht="69.95" customHeight="1" x14ac:dyDescent="0.2">
      <c r="A280" s="573"/>
      <c r="B280" s="536" t="s">
        <v>9</v>
      </c>
      <c r="C280" s="274" t="s">
        <v>11</v>
      </c>
      <c r="D280" s="302"/>
      <c r="E280" s="356"/>
      <c r="F280" s="492" t="s">
        <v>11</v>
      </c>
      <c r="G280" s="356"/>
      <c r="H280" s="356"/>
      <c r="I280" s="423"/>
    </row>
    <row r="281" spans="1:9" ht="69.95" customHeight="1" thickBot="1" x14ac:dyDescent="0.25">
      <c r="A281" s="574"/>
      <c r="B281" s="537"/>
      <c r="C281" s="237" t="s">
        <v>11</v>
      </c>
      <c r="D281" s="238"/>
      <c r="E281" s="293"/>
      <c r="F281" s="491"/>
      <c r="G281" s="357"/>
      <c r="H281" s="293"/>
      <c r="I281" s="419"/>
    </row>
    <row r="282" spans="1:9" ht="69.95" customHeight="1" thickTop="1" x14ac:dyDescent="0.75">
      <c r="A282" s="572">
        <f>+A276+1</f>
        <v>43147</v>
      </c>
      <c r="B282" s="377"/>
      <c r="C282" s="185" t="s">
        <v>15</v>
      </c>
      <c r="D282" s="186" t="s">
        <v>16</v>
      </c>
      <c r="E282" s="194"/>
      <c r="F282" s="194"/>
      <c r="G282" s="184" t="s">
        <v>30</v>
      </c>
      <c r="H282" s="190"/>
      <c r="I282" s="171"/>
    </row>
    <row r="283" spans="1:9" ht="69.95" customHeight="1" x14ac:dyDescent="0.55000000000000004">
      <c r="A283" s="573"/>
      <c r="B283" s="536" t="s">
        <v>9</v>
      </c>
      <c r="C283" s="305" t="s">
        <v>11</v>
      </c>
      <c r="D283" s="306"/>
      <c r="E283" s="88"/>
      <c r="F283" s="75" t="s">
        <v>11</v>
      </c>
      <c r="G283" s="356"/>
      <c r="H283" s="285"/>
      <c r="I283" s="423"/>
    </row>
    <row r="284" spans="1:9" ht="69.95" customHeight="1" x14ac:dyDescent="0.55000000000000004">
      <c r="A284" s="573"/>
      <c r="B284" s="536"/>
      <c r="C284" s="226" t="s">
        <v>11</v>
      </c>
      <c r="D284" s="272"/>
      <c r="E284" s="88"/>
      <c r="F284" s="88"/>
      <c r="G284" s="356"/>
      <c r="H284" s="285"/>
      <c r="I284" s="423"/>
    </row>
    <row r="285" spans="1:9" ht="69.95" customHeight="1" x14ac:dyDescent="0.2">
      <c r="A285" s="573"/>
      <c r="B285" s="378"/>
      <c r="C285" s="22" t="s">
        <v>18</v>
      </c>
      <c r="D285" s="188"/>
      <c r="E285" s="29" t="s">
        <v>28</v>
      </c>
      <c r="F285" s="30"/>
      <c r="G285" s="31"/>
      <c r="H285" s="31"/>
      <c r="I285" s="196"/>
    </row>
    <row r="286" spans="1:9" ht="69.95" customHeight="1" x14ac:dyDescent="0.2">
      <c r="A286" s="573"/>
      <c r="B286" s="536" t="s">
        <v>9</v>
      </c>
      <c r="C286" s="248" t="s">
        <v>11</v>
      </c>
      <c r="D286" s="302"/>
      <c r="E286" s="356"/>
      <c r="F286" s="492" t="s">
        <v>11</v>
      </c>
      <c r="G286" s="356"/>
      <c r="H286" s="356"/>
      <c r="I286" s="423"/>
    </row>
    <row r="287" spans="1:9" ht="69.95" customHeight="1" thickBot="1" x14ac:dyDescent="0.25">
      <c r="A287" s="574"/>
      <c r="B287" s="537"/>
      <c r="C287" s="239" t="s">
        <v>11</v>
      </c>
      <c r="D287" s="238"/>
      <c r="E287" s="293"/>
      <c r="F287" s="491"/>
      <c r="G287" s="357"/>
      <c r="H287" s="293"/>
      <c r="I287" s="419"/>
    </row>
    <row r="288" spans="1:9" ht="69.95" customHeight="1" thickTop="1" x14ac:dyDescent="0.75">
      <c r="A288" s="572">
        <f>+A282+1</f>
        <v>43148</v>
      </c>
      <c r="B288" s="377"/>
      <c r="C288" s="182" t="s">
        <v>14</v>
      </c>
      <c r="D288" s="183" t="s">
        <v>17</v>
      </c>
      <c r="E288" s="189" t="s">
        <v>19</v>
      </c>
      <c r="F288" s="194"/>
      <c r="G288" s="184" t="s">
        <v>31</v>
      </c>
      <c r="H288" s="190"/>
      <c r="I288" s="171"/>
    </row>
    <row r="289" spans="1:9" ht="69.95" customHeight="1" x14ac:dyDescent="0.55000000000000004">
      <c r="A289" s="573"/>
      <c r="B289" s="536" t="s">
        <v>9</v>
      </c>
      <c r="C289" s="309" t="s">
        <v>11</v>
      </c>
      <c r="D289" s="310"/>
      <c r="E289" s="88"/>
      <c r="F289" s="75" t="s">
        <v>11</v>
      </c>
      <c r="G289" s="356"/>
      <c r="H289" s="285"/>
      <c r="I289" s="423"/>
    </row>
    <row r="290" spans="1:9" ht="69.95" customHeight="1" x14ac:dyDescent="0.55000000000000004">
      <c r="A290" s="573"/>
      <c r="B290" s="536"/>
      <c r="C290" s="283" t="s">
        <v>11</v>
      </c>
      <c r="D290" s="284"/>
      <c r="E290" s="88"/>
      <c r="F290" s="88"/>
      <c r="G290" s="356"/>
      <c r="H290" s="285"/>
      <c r="I290" s="423"/>
    </row>
    <row r="291" spans="1:9" ht="69.95" customHeight="1" x14ac:dyDescent="0.2">
      <c r="A291" s="573"/>
      <c r="B291" s="378"/>
      <c r="C291" s="26" t="s">
        <v>20</v>
      </c>
      <c r="D291" s="27"/>
      <c r="E291" s="30"/>
      <c r="F291" s="30"/>
      <c r="G291" s="31"/>
      <c r="H291" s="31" t="s">
        <v>11</v>
      </c>
      <c r="I291" s="196"/>
    </row>
    <row r="292" spans="1:9" ht="69.95" customHeight="1" x14ac:dyDescent="0.2">
      <c r="A292" s="573"/>
      <c r="B292" s="536" t="s">
        <v>9</v>
      </c>
      <c r="C292" s="274" t="s">
        <v>11</v>
      </c>
      <c r="D292" s="288"/>
      <c r="E292" s="356"/>
      <c r="F292" s="492" t="s">
        <v>11</v>
      </c>
      <c r="G292" s="356"/>
      <c r="H292" s="356"/>
      <c r="I292" s="423"/>
    </row>
    <row r="293" spans="1:9" ht="69.95" customHeight="1" thickBot="1" x14ac:dyDescent="0.25">
      <c r="A293" s="574"/>
      <c r="B293" s="537"/>
      <c r="C293" s="291" t="s">
        <v>11</v>
      </c>
      <c r="D293" s="292"/>
      <c r="E293" s="293"/>
      <c r="F293" s="491"/>
      <c r="G293" s="357"/>
      <c r="H293" s="293"/>
      <c r="I293" s="419"/>
    </row>
    <row r="294" spans="1:9" ht="69.95" hidden="1" customHeight="1" thickTop="1" x14ac:dyDescent="0.2">
      <c r="A294" s="96"/>
      <c r="B294" s="388"/>
      <c r="C294" s="327">
        <f>COUNTA(C291,C288,C285,C282,C279,C276,C273,C270,C267,C264,C261,C258)</f>
        <v>12</v>
      </c>
      <c r="D294" s="327">
        <f t="shared" ref="D294:H294" si="10">COUNTA(D291,D288,D285,D282,D279,D276,D273,D270,D267,D264,D261,D258)</f>
        <v>6</v>
      </c>
      <c r="E294" s="327">
        <f t="shared" si="10"/>
        <v>7</v>
      </c>
      <c r="F294" s="327">
        <f t="shared" si="10"/>
        <v>0</v>
      </c>
      <c r="G294" s="327">
        <f t="shared" si="10"/>
        <v>6</v>
      </c>
      <c r="H294" s="327">
        <f t="shared" si="10"/>
        <v>5</v>
      </c>
      <c r="I294" s="327">
        <f>COUNTA(I258:I293)</f>
        <v>0</v>
      </c>
    </row>
    <row r="295" spans="1:9" ht="69.95" customHeight="1" thickTop="1" thickBot="1" x14ac:dyDescent="0.25">
      <c r="A295" s="538"/>
      <c r="B295" s="381"/>
      <c r="C295" s="382"/>
      <c r="D295" s="382"/>
      <c r="E295" s="383"/>
      <c r="F295" s="383"/>
      <c r="G295" s="384"/>
      <c r="H295" s="382"/>
      <c r="I295" s="385"/>
    </row>
    <row r="296" spans="1:9" ht="69.95" customHeight="1" x14ac:dyDescent="0.2">
      <c r="A296" s="538"/>
      <c r="B296" s="539"/>
      <c r="C296" s="540">
        <f>A300</f>
        <v>43150</v>
      </c>
      <c r="D296" s="541"/>
      <c r="E296" s="542"/>
      <c r="F296" s="577">
        <f>F254</f>
        <v>2018</v>
      </c>
      <c r="G296" s="548" t="s">
        <v>0</v>
      </c>
      <c r="H296" s="549"/>
      <c r="I296" s="552">
        <f>WEEKNUM(A300,2)</f>
        <v>8</v>
      </c>
    </row>
    <row r="297" spans="1:9" ht="69.95" customHeight="1" thickBot="1" x14ac:dyDescent="0.25">
      <c r="A297" s="538"/>
      <c r="B297" s="539"/>
      <c r="C297" s="543"/>
      <c r="D297" s="544"/>
      <c r="E297" s="545"/>
      <c r="F297" s="578"/>
      <c r="G297" s="550"/>
      <c r="H297" s="551"/>
      <c r="I297" s="553"/>
    </row>
    <row r="298" spans="1:9" ht="69.95" customHeight="1" thickBot="1" x14ac:dyDescent="0.25">
      <c r="A298" s="538"/>
      <c r="B298" s="381"/>
      <c r="C298" s="369"/>
      <c r="D298" s="369"/>
      <c r="E298" s="369"/>
      <c r="F298" s="369"/>
      <c r="G298" s="369"/>
      <c r="H298" s="369"/>
      <c r="I298" s="369"/>
    </row>
    <row r="299" spans="1:9" ht="99.95" customHeight="1" thickBot="1" x14ac:dyDescent="0.25">
      <c r="A299" s="538"/>
      <c r="B299" s="381"/>
      <c r="C299" s="556" t="s">
        <v>1</v>
      </c>
      <c r="D299" s="557"/>
      <c r="E299" s="399" t="s">
        <v>2</v>
      </c>
      <c r="F299" s="395" t="s">
        <v>3</v>
      </c>
      <c r="G299" s="400" t="s">
        <v>4</v>
      </c>
      <c r="H299" s="396" t="s">
        <v>5</v>
      </c>
      <c r="I299" s="397" t="s">
        <v>6</v>
      </c>
    </row>
    <row r="300" spans="1:9" ht="69.95" customHeight="1" thickTop="1" x14ac:dyDescent="0.75">
      <c r="A300" s="572">
        <f>A288+2</f>
        <v>43150</v>
      </c>
      <c r="B300" s="375"/>
      <c r="C300" s="172">
        <v>4114</v>
      </c>
      <c r="D300" s="168">
        <v>4112</v>
      </c>
      <c r="E300" s="193" t="s">
        <v>7</v>
      </c>
      <c r="F300" s="194"/>
      <c r="G300" s="184" t="s">
        <v>15</v>
      </c>
      <c r="H300" s="190"/>
      <c r="I300" s="171"/>
    </row>
    <row r="301" spans="1:9" ht="69.95" customHeight="1" x14ac:dyDescent="0.55000000000000004">
      <c r="A301" s="573"/>
      <c r="B301" s="575" t="s">
        <v>9</v>
      </c>
      <c r="C301" s="305" t="s">
        <v>11</v>
      </c>
      <c r="D301" s="359"/>
      <c r="E301" s="88"/>
      <c r="F301" s="75" t="s">
        <v>11</v>
      </c>
      <c r="G301" s="356"/>
      <c r="H301" s="285"/>
      <c r="I301" s="423"/>
    </row>
    <row r="302" spans="1:9" ht="69.95" customHeight="1" x14ac:dyDescent="0.55000000000000004">
      <c r="A302" s="573"/>
      <c r="B302" s="575"/>
      <c r="C302" s="229" t="s">
        <v>11</v>
      </c>
      <c r="D302" s="230"/>
      <c r="E302" s="88"/>
      <c r="F302" s="88"/>
      <c r="G302" s="356"/>
      <c r="H302" s="285"/>
      <c r="I302" s="423"/>
    </row>
    <row r="303" spans="1:9" ht="69.95" customHeight="1" x14ac:dyDescent="0.2">
      <c r="A303" s="573"/>
      <c r="B303" s="376"/>
      <c r="C303" s="9">
        <v>4111</v>
      </c>
      <c r="D303" s="28"/>
      <c r="E303" s="29" t="s">
        <v>29</v>
      </c>
      <c r="F303" s="29"/>
      <c r="G303" s="20"/>
      <c r="H303" s="20" t="s">
        <v>26</v>
      </c>
      <c r="I303" s="195"/>
    </row>
    <row r="304" spans="1:9" ht="69.95" customHeight="1" x14ac:dyDescent="0.2">
      <c r="A304" s="573"/>
      <c r="B304" s="575" t="s">
        <v>9</v>
      </c>
      <c r="C304" s="248" t="s">
        <v>11</v>
      </c>
      <c r="D304" s="358"/>
      <c r="E304" s="356"/>
      <c r="F304" s="492" t="s">
        <v>11</v>
      </c>
      <c r="G304" s="356"/>
      <c r="H304" s="356"/>
      <c r="I304" s="423"/>
    </row>
    <row r="305" spans="1:9" ht="69.95" customHeight="1" thickBot="1" x14ac:dyDescent="0.25">
      <c r="A305" s="574"/>
      <c r="B305" s="576"/>
      <c r="C305" s="239" t="s">
        <v>11</v>
      </c>
      <c r="D305" s="299"/>
      <c r="E305" s="293"/>
      <c r="F305" s="491"/>
      <c r="G305" s="357"/>
      <c r="H305" s="293"/>
      <c r="I305" s="419"/>
    </row>
    <row r="306" spans="1:9" ht="69.95" customHeight="1" thickTop="1" x14ac:dyDescent="0.75">
      <c r="A306" s="572">
        <f>+A300+1</f>
        <v>43151</v>
      </c>
      <c r="B306" s="377"/>
      <c r="C306" s="172">
        <v>4110</v>
      </c>
      <c r="D306" s="173">
        <v>4109</v>
      </c>
      <c r="E306" s="194"/>
      <c r="F306" s="194"/>
      <c r="G306" s="184"/>
      <c r="H306" s="190"/>
      <c r="I306" s="171"/>
    </row>
    <row r="307" spans="1:9" ht="69.95" customHeight="1" x14ac:dyDescent="0.55000000000000004">
      <c r="A307" s="573"/>
      <c r="B307" s="536" t="s">
        <v>9</v>
      </c>
      <c r="C307" s="305" t="s">
        <v>11</v>
      </c>
      <c r="D307" s="306"/>
      <c r="E307" s="88"/>
      <c r="F307" s="75" t="s">
        <v>11</v>
      </c>
      <c r="G307" s="356"/>
      <c r="H307" s="285"/>
      <c r="I307" s="423"/>
    </row>
    <row r="308" spans="1:9" ht="69.95" customHeight="1" x14ac:dyDescent="0.55000000000000004">
      <c r="A308" s="573"/>
      <c r="B308" s="536"/>
      <c r="C308" s="226" t="s">
        <v>11</v>
      </c>
      <c r="D308" s="272"/>
      <c r="E308" s="88"/>
      <c r="F308" s="75"/>
      <c r="G308" s="356"/>
      <c r="H308" s="285"/>
      <c r="I308" s="423"/>
    </row>
    <row r="309" spans="1:9" ht="69.95" customHeight="1" x14ac:dyDescent="0.2">
      <c r="A309" s="573"/>
      <c r="B309" s="378"/>
      <c r="C309" s="9">
        <v>4108</v>
      </c>
      <c r="D309" s="178"/>
      <c r="E309" s="29" t="s">
        <v>30</v>
      </c>
      <c r="F309" s="29"/>
      <c r="G309" s="20"/>
      <c r="H309" s="20" t="s">
        <v>27</v>
      </c>
      <c r="I309" s="195"/>
    </row>
    <row r="310" spans="1:9" ht="69.95" customHeight="1" x14ac:dyDescent="0.2">
      <c r="A310" s="573"/>
      <c r="B310" s="536" t="s">
        <v>9</v>
      </c>
      <c r="C310" s="248" t="s">
        <v>11</v>
      </c>
      <c r="D310" s="302"/>
      <c r="E310" s="356"/>
      <c r="F310" s="492" t="s">
        <v>11</v>
      </c>
      <c r="G310" s="356"/>
      <c r="H310" s="356"/>
      <c r="I310" s="423"/>
    </row>
    <row r="311" spans="1:9" ht="69.95" customHeight="1" thickBot="1" x14ac:dyDescent="0.25">
      <c r="A311" s="574"/>
      <c r="B311" s="537"/>
      <c r="C311" s="239" t="s">
        <v>11</v>
      </c>
      <c r="D311" s="238"/>
      <c r="E311" s="293"/>
      <c r="F311" s="491"/>
      <c r="G311" s="357"/>
      <c r="H311" s="293"/>
      <c r="I311" s="419"/>
    </row>
    <row r="312" spans="1:9" ht="69.95" customHeight="1" thickTop="1" x14ac:dyDescent="0.75">
      <c r="A312" s="572">
        <f>+A306+1</f>
        <v>43152</v>
      </c>
      <c r="B312" s="377"/>
      <c r="C312" s="180">
        <v>4107</v>
      </c>
      <c r="D312" s="173">
        <v>4104</v>
      </c>
      <c r="E312" s="194"/>
      <c r="F312" s="194"/>
      <c r="G312" s="184"/>
      <c r="H312" s="190"/>
      <c r="I312" s="171"/>
    </row>
    <row r="313" spans="1:9" ht="69.95" customHeight="1" x14ac:dyDescent="0.55000000000000004">
      <c r="A313" s="573"/>
      <c r="B313" s="536" t="s">
        <v>9</v>
      </c>
      <c r="C313" s="307" t="s">
        <v>11</v>
      </c>
      <c r="D313" s="308"/>
      <c r="E313" s="88"/>
      <c r="F313" s="88"/>
      <c r="G313" s="356"/>
      <c r="H313" s="285"/>
      <c r="I313" s="423"/>
    </row>
    <row r="314" spans="1:9" ht="69.95" customHeight="1" x14ac:dyDescent="0.55000000000000004">
      <c r="A314" s="573"/>
      <c r="B314" s="536"/>
      <c r="C314" s="307" t="s">
        <v>11</v>
      </c>
      <c r="D314" s="308"/>
      <c r="E314" s="88"/>
      <c r="F314" s="88"/>
      <c r="G314" s="356"/>
      <c r="H314" s="285"/>
      <c r="I314" s="423"/>
    </row>
    <row r="315" spans="1:9" ht="69.95" customHeight="1" x14ac:dyDescent="0.2">
      <c r="A315" s="573"/>
      <c r="B315" s="378"/>
      <c r="C315" s="13">
        <v>4101</v>
      </c>
      <c r="D315" s="14"/>
      <c r="E315" s="29" t="s">
        <v>31</v>
      </c>
      <c r="F315" s="29"/>
      <c r="G315" s="20"/>
      <c r="H315" s="20" t="s">
        <v>28</v>
      </c>
      <c r="I315" s="195"/>
    </row>
    <row r="316" spans="1:9" ht="69.95" customHeight="1" x14ac:dyDescent="0.2">
      <c r="A316" s="573"/>
      <c r="B316" s="536" t="s">
        <v>9</v>
      </c>
      <c r="C316" s="233" t="s">
        <v>11</v>
      </c>
      <c r="D316" s="234"/>
      <c r="E316" s="356"/>
      <c r="F316" s="492" t="s">
        <v>11</v>
      </c>
      <c r="G316" s="356"/>
      <c r="H316" s="356"/>
      <c r="I316" s="423"/>
    </row>
    <row r="317" spans="1:9" ht="69.95" customHeight="1" thickBot="1" x14ac:dyDescent="0.25">
      <c r="A317" s="574"/>
      <c r="B317" s="537"/>
      <c r="C317" s="237" t="s">
        <v>11</v>
      </c>
      <c r="D317" s="238"/>
      <c r="E317" s="293"/>
      <c r="F317" s="491"/>
      <c r="G317" s="357"/>
      <c r="H317" s="293"/>
      <c r="I317" s="419"/>
    </row>
    <row r="318" spans="1:9" ht="69.95" customHeight="1" thickTop="1" x14ac:dyDescent="0.75">
      <c r="A318" s="572">
        <f>+A312+1</f>
        <v>43153</v>
      </c>
      <c r="B318" s="377"/>
      <c r="C318" s="182" t="s">
        <v>8</v>
      </c>
      <c r="D318" s="183" t="s">
        <v>12</v>
      </c>
      <c r="E318" s="194"/>
      <c r="F318" s="194"/>
      <c r="G318" s="184"/>
      <c r="H318" s="190"/>
      <c r="I318" s="171"/>
    </row>
    <row r="319" spans="1:9" ht="69.95" customHeight="1" x14ac:dyDescent="0.55000000000000004">
      <c r="A319" s="573"/>
      <c r="B319" s="536" t="s">
        <v>9</v>
      </c>
      <c r="C319" s="309" t="s">
        <v>11</v>
      </c>
      <c r="D319" s="310"/>
      <c r="E319" s="88"/>
      <c r="F319" s="75" t="s">
        <v>11</v>
      </c>
      <c r="G319" s="356"/>
      <c r="H319" s="285"/>
      <c r="I319" s="423"/>
    </row>
    <row r="320" spans="1:9" ht="69.95" customHeight="1" x14ac:dyDescent="0.55000000000000004">
      <c r="A320" s="573"/>
      <c r="B320" s="536"/>
      <c r="C320" s="271" t="s">
        <v>11</v>
      </c>
      <c r="D320" s="272"/>
      <c r="E320" s="88"/>
      <c r="F320" s="88"/>
      <c r="G320" s="356"/>
      <c r="H320" s="285"/>
      <c r="I320" s="423"/>
    </row>
    <row r="321" spans="1:9" ht="69.95" customHeight="1" x14ac:dyDescent="0.2">
      <c r="A321" s="573"/>
      <c r="B321" s="378"/>
      <c r="C321" s="19" t="s">
        <v>13</v>
      </c>
      <c r="D321" s="178"/>
      <c r="E321" s="32" t="s">
        <v>32</v>
      </c>
      <c r="F321" s="29"/>
      <c r="G321" s="20"/>
      <c r="H321" s="20" t="s">
        <v>29</v>
      </c>
      <c r="I321" s="195"/>
    </row>
    <row r="322" spans="1:9" ht="69.95" customHeight="1" x14ac:dyDescent="0.2">
      <c r="A322" s="573"/>
      <c r="B322" s="536" t="s">
        <v>9</v>
      </c>
      <c r="C322" s="274" t="s">
        <v>11</v>
      </c>
      <c r="D322" s="302"/>
      <c r="E322" s="356"/>
      <c r="F322" s="492" t="s">
        <v>11</v>
      </c>
      <c r="G322" s="356"/>
      <c r="H322" s="356"/>
      <c r="I322" s="423"/>
    </row>
    <row r="323" spans="1:9" ht="69.95" customHeight="1" thickBot="1" x14ac:dyDescent="0.25">
      <c r="A323" s="574"/>
      <c r="B323" s="537"/>
      <c r="C323" s="237" t="s">
        <v>11</v>
      </c>
      <c r="D323" s="238"/>
      <c r="E323" s="293"/>
      <c r="F323" s="491"/>
      <c r="G323" s="357"/>
      <c r="H323" s="293"/>
      <c r="I323" s="419"/>
    </row>
    <row r="324" spans="1:9" ht="69.95" customHeight="1" thickTop="1" x14ac:dyDescent="0.75">
      <c r="A324" s="572">
        <f>+A318+1</f>
        <v>43154</v>
      </c>
      <c r="B324" s="377"/>
      <c r="C324" s="185" t="s">
        <v>11</v>
      </c>
      <c r="D324" s="186" t="s">
        <v>16</v>
      </c>
      <c r="E324" s="194"/>
      <c r="F324" s="194"/>
      <c r="G324" s="184"/>
      <c r="H324" s="190"/>
      <c r="I324" s="171"/>
    </row>
    <row r="325" spans="1:9" ht="69.95" customHeight="1" x14ac:dyDescent="0.55000000000000004">
      <c r="A325" s="573"/>
      <c r="B325" s="536" t="s">
        <v>9</v>
      </c>
      <c r="C325" s="305" t="s">
        <v>11</v>
      </c>
      <c r="D325" s="306"/>
      <c r="E325" s="88"/>
      <c r="F325" s="75" t="s">
        <v>11</v>
      </c>
      <c r="G325" s="356"/>
      <c r="H325" s="285"/>
      <c r="I325" s="423"/>
    </row>
    <row r="326" spans="1:9" ht="69.95" customHeight="1" x14ac:dyDescent="0.55000000000000004">
      <c r="A326" s="573"/>
      <c r="B326" s="536"/>
      <c r="C326" s="226" t="s">
        <v>11</v>
      </c>
      <c r="D326" s="272"/>
      <c r="E326" s="88"/>
      <c r="F326" s="88"/>
      <c r="G326" s="356"/>
      <c r="H326" s="285"/>
      <c r="I326" s="423"/>
    </row>
    <row r="327" spans="1:9" ht="69.95" customHeight="1" x14ac:dyDescent="0.2">
      <c r="A327" s="573"/>
      <c r="B327" s="378"/>
      <c r="C327" s="22" t="s">
        <v>18</v>
      </c>
      <c r="D327" s="188"/>
      <c r="E327" s="30"/>
      <c r="F327" s="30"/>
      <c r="G327" s="31"/>
      <c r="H327" s="31"/>
      <c r="I327" s="196"/>
    </row>
    <row r="328" spans="1:9" ht="69.95" customHeight="1" x14ac:dyDescent="0.2">
      <c r="A328" s="573"/>
      <c r="B328" s="536" t="s">
        <v>9</v>
      </c>
      <c r="C328" s="248" t="s">
        <v>11</v>
      </c>
      <c r="D328" s="302"/>
      <c r="E328" s="356"/>
      <c r="F328" s="492" t="s">
        <v>11</v>
      </c>
      <c r="G328" s="356"/>
      <c r="H328" s="356"/>
      <c r="I328" s="423"/>
    </row>
    <row r="329" spans="1:9" ht="69.95" customHeight="1" thickBot="1" x14ac:dyDescent="0.25">
      <c r="A329" s="574"/>
      <c r="B329" s="537"/>
      <c r="C329" s="239" t="s">
        <v>11</v>
      </c>
      <c r="D329" s="238"/>
      <c r="E329" s="293"/>
      <c r="F329" s="491"/>
      <c r="G329" s="357"/>
      <c r="H329" s="293"/>
      <c r="I329" s="419"/>
    </row>
    <row r="330" spans="1:9" ht="69.95" customHeight="1" thickTop="1" x14ac:dyDescent="0.55000000000000004">
      <c r="A330" s="572">
        <f>+A324+1</f>
        <v>43155</v>
      </c>
      <c r="B330" s="377"/>
      <c r="C330" s="182" t="s">
        <v>14</v>
      </c>
      <c r="D330" s="183" t="s">
        <v>17</v>
      </c>
      <c r="E330" s="189" t="s">
        <v>19</v>
      </c>
      <c r="F330" s="197"/>
      <c r="G330" s="198"/>
      <c r="H330" s="199"/>
      <c r="I330" s="200"/>
    </row>
    <row r="331" spans="1:9" ht="69.95" customHeight="1" x14ac:dyDescent="0.55000000000000004">
      <c r="A331" s="573"/>
      <c r="B331" s="536" t="s">
        <v>9</v>
      </c>
      <c r="C331" s="309" t="s">
        <v>11</v>
      </c>
      <c r="D331" s="310"/>
      <c r="E331" s="88"/>
      <c r="F331" s="75" t="s">
        <v>11</v>
      </c>
      <c r="G331" s="356"/>
      <c r="H331" s="285"/>
      <c r="I331" s="423"/>
    </row>
    <row r="332" spans="1:9" ht="69.95" customHeight="1" x14ac:dyDescent="0.55000000000000004">
      <c r="A332" s="573"/>
      <c r="B332" s="536"/>
      <c r="C332" s="283" t="s">
        <v>11</v>
      </c>
      <c r="D332" s="284"/>
      <c r="E332" s="88"/>
      <c r="F332" s="88"/>
      <c r="G332" s="356"/>
      <c r="H332" s="285"/>
      <c r="I332" s="423"/>
    </row>
    <row r="333" spans="1:9" ht="69.95" customHeight="1" x14ac:dyDescent="0.2">
      <c r="A333" s="573"/>
      <c r="B333" s="378"/>
      <c r="C333" s="26" t="s">
        <v>20</v>
      </c>
      <c r="D333" s="27"/>
      <c r="E333" s="30"/>
      <c r="F333" s="30"/>
      <c r="G333" s="31"/>
      <c r="H333" s="31"/>
      <c r="I333" s="196"/>
    </row>
    <row r="334" spans="1:9" ht="69.95" customHeight="1" x14ac:dyDescent="0.2">
      <c r="A334" s="573"/>
      <c r="B334" s="536" t="s">
        <v>9</v>
      </c>
      <c r="C334" s="274" t="s">
        <v>11</v>
      </c>
      <c r="D334" s="288"/>
      <c r="E334" s="356"/>
      <c r="F334" s="492" t="s">
        <v>11</v>
      </c>
      <c r="G334" s="356"/>
      <c r="H334" s="356"/>
      <c r="I334" s="423"/>
    </row>
    <row r="335" spans="1:9" ht="69.95" customHeight="1" thickBot="1" x14ac:dyDescent="0.25">
      <c r="A335" s="574"/>
      <c r="B335" s="537"/>
      <c r="C335" s="291" t="s">
        <v>11</v>
      </c>
      <c r="D335" s="292"/>
      <c r="E335" s="293"/>
      <c r="F335" s="491"/>
      <c r="G335" s="357"/>
      <c r="H335" s="293"/>
      <c r="I335" s="419"/>
    </row>
    <row r="336" spans="1:9" ht="69.95" hidden="1" customHeight="1" thickTop="1" x14ac:dyDescent="0.2">
      <c r="A336" s="96"/>
      <c r="B336" s="388"/>
      <c r="C336" s="327">
        <f>COUNTA(C333,C330,C327,C324,C321,C318,C315,C312,C309,C306,C303,C300)</f>
        <v>12</v>
      </c>
      <c r="D336" s="327">
        <f t="shared" ref="D336:H336" si="11">COUNTA(D333,D330,D327,D324,D321,D318,D315,D312,D309,D306,D303,D300)</f>
        <v>6</v>
      </c>
      <c r="E336" s="327">
        <f t="shared" si="11"/>
        <v>6</v>
      </c>
      <c r="F336" s="327">
        <f t="shared" si="11"/>
        <v>0</v>
      </c>
      <c r="G336" s="327">
        <f t="shared" si="11"/>
        <v>1</v>
      </c>
      <c r="H336" s="327">
        <f t="shared" si="11"/>
        <v>4</v>
      </c>
      <c r="I336" s="327">
        <f>COUNTA(I300:I335)</f>
        <v>0</v>
      </c>
    </row>
    <row r="337" spans="1:9" ht="69.95" customHeight="1" thickTop="1" thickBot="1" x14ac:dyDescent="0.25">
      <c r="A337" s="96"/>
      <c r="B337" s="381"/>
      <c r="C337" s="382"/>
      <c r="D337" s="382"/>
      <c r="E337" s="383"/>
      <c r="F337" s="383"/>
      <c r="G337" s="384"/>
      <c r="H337" s="382"/>
      <c r="I337" s="385"/>
    </row>
    <row r="338" spans="1:9" ht="69.95" customHeight="1" x14ac:dyDescent="0.2">
      <c r="A338" s="96"/>
      <c r="B338" s="539"/>
      <c r="C338" s="540">
        <f>A342</f>
        <v>43157</v>
      </c>
      <c r="D338" s="541"/>
      <c r="E338" s="542"/>
      <c r="F338" s="577">
        <f>F296</f>
        <v>2018</v>
      </c>
      <c r="G338" s="548" t="s">
        <v>0</v>
      </c>
      <c r="H338" s="549"/>
      <c r="I338" s="552">
        <f>WEEKNUM(A342,2)</f>
        <v>9</v>
      </c>
    </row>
    <row r="339" spans="1:9" ht="69.95" customHeight="1" thickBot="1" x14ac:dyDescent="0.25">
      <c r="A339" s="96"/>
      <c r="B339" s="539"/>
      <c r="C339" s="543"/>
      <c r="D339" s="544"/>
      <c r="E339" s="545"/>
      <c r="F339" s="578"/>
      <c r="G339" s="550"/>
      <c r="H339" s="551"/>
      <c r="I339" s="553"/>
    </row>
    <row r="340" spans="1:9" ht="69.95" customHeight="1" thickBot="1" x14ac:dyDescent="0.25">
      <c r="A340" s="96"/>
      <c r="B340" s="381"/>
      <c r="C340" s="369"/>
      <c r="D340" s="369"/>
      <c r="E340" s="369"/>
      <c r="F340" s="369"/>
      <c r="G340" s="369"/>
      <c r="H340" s="369"/>
      <c r="I340" s="369"/>
    </row>
    <row r="341" spans="1:9" ht="99.95" customHeight="1" thickBot="1" x14ac:dyDescent="0.25">
      <c r="A341" s="96"/>
      <c r="B341" s="381"/>
      <c r="C341" s="558" t="s">
        <v>1</v>
      </c>
      <c r="D341" s="559"/>
      <c r="E341" s="386" t="s">
        <v>2</v>
      </c>
      <c r="F341" s="371" t="s">
        <v>3</v>
      </c>
      <c r="G341" s="387" t="s">
        <v>4</v>
      </c>
      <c r="H341" s="372" t="s">
        <v>5</v>
      </c>
      <c r="I341" s="373" t="s">
        <v>6</v>
      </c>
    </row>
    <row r="342" spans="1:9" ht="69.95" customHeight="1" thickTop="1" x14ac:dyDescent="0.55000000000000004">
      <c r="A342" s="572">
        <f>A330+2</f>
        <v>43157</v>
      </c>
      <c r="B342" s="375"/>
      <c r="C342" s="172">
        <v>4114</v>
      </c>
      <c r="D342" s="168">
        <v>4112</v>
      </c>
      <c r="E342" s="193" t="s">
        <v>7</v>
      </c>
      <c r="F342" s="197"/>
      <c r="G342" s="198"/>
      <c r="H342" s="199"/>
      <c r="I342" s="200"/>
    </row>
    <row r="343" spans="1:9" ht="69.95" customHeight="1" x14ac:dyDescent="0.55000000000000004">
      <c r="A343" s="573"/>
      <c r="B343" s="575" t="s">
        <v>9</v>
      </c>
      <c r="C343" s="305"/>
      <c r="D343" s="359"/>
      <c r="E343" s="88"/>
      <c r="F343" s="75" t="s">
        <v>11</v>
      </c>
      <c r="G343" s="356"/>
      <c r="H343" s="285"/>
      <c r="I343" s="423"/>
    </row>
    <row r="344" spans="1:9" ht="69.95" customHeight="1" x14ac:dyDescent="0.55000000000000004">
      <c r="A344" s="573"/>
      <c r="B344" s="575"/>
      <c r="C344" s="229" t="s">
        <v>11</v>
      </c>
      <c r="D344" s="230"/>
      <c r="E344" s="88"/>
      <c r="F344" s="88"/>
      <c r="G344" s="356"/>
      <c r="H344" s="285"/>
      <c r="I344" s="423"/>
    </row>
    <row r="345" spans="1:9" ht="69.95" customHeight="1" x14ac:dyDescent="0.2">
      <c r="A345" s="573"/>
      <c r="B345" s="376"/>
      <c r="C345" s="9">
        <v>4111</v>
      </c>
      <c r="D345" s="28"/>
      <c r="E345" s="29"/>
      <c r="F345" s="29"/>
      <c r="G345" s="20"/>
      <c r="H345" s="20" t="s">
        <v>30</v>
      </c>
      <c r="I345" s="195"/>
    </row>
    <row r="346" spans="1:9" ht="69.95" customHeight="1" x14ac:dyDescent="0.2">
      <c r="A346" s="573"/>
      <c r="B346" s="575" t="s">
        <v>9</v>
      </c>
      <c r="C346" s="248" t="s">
        <v>11</v>
      </c>
      <c r="D346" s="358"/>
      <c r="E346" s="356"/>
      <c r="F346" s="492" t="s">
        <v>11</v>
      </c>
      <c r="G346" s="356"/>
      <c r="H346" s="356"/>
      <c r="I346" s="423"/>
    </row>
    <row r="347" spans="1:9" ht="69.95" customHeight="1" thickBot="1" x14ac:dyDescent="0.25">
      <c r="A347" s="574"/>
      <c r="B347" s="576"/>
      <c r="C347" s="239" t="s">
        <v>11</v>
      </c>
      <c r="D347" s="299"/>
      <c r="E347" s="293"/>
      <c r="F347" s="491"/>
      <c r="G347" s="357"/>
      <c r="H347" s="293"/>
      <c r="I347" s="419"/>
    </row>
    <row r="348" spans="1:9" ht="69.95" customHeight="1" thickTop="1" x14ac:dyDescent="0.55000000000000004">
      <c r="A348" s="572">
        <f>+A342+1</f>
        <v>43158</v>
      </c>
      <c r="B348" s="377"/>
      <c r="C348" s="172">
        <v>4110</v>
      </c>
      <c r="D348" s="173">
        <v>4109</v>
      </c>
      <c r="E348" s="197"/>
      <c r="F348" s="197"/>
      <c r="G348" s="198"/>
      <c r="H348" s="199"/>
      <c r="I348" s="200"/>
    </row>
    <row r="349" spans="1:9" ht="69.95" customHeight="1" x14ac:dyDescent="0.55000000000000004">
      <c r="A349" s="573"/>
      <c r="B349" s="536" t="s">
        <v>9</v>
      </c>
      <c r="C349" s="305" t="s">
        <v>11</v>
      </c>
      <c r="D349" s="306"/>
      <c r="E349" s="88"/>
      <c r="F349" s="75" t="s">
        <v>11</v>
      </c>
      <c r="G349" s="356"/>
      <c r="H349" s="285"/>
      <c r="I349" s="423"/>
    </row>
    <row r="350" spans="1:9" ht="69.95" customHeight="1" x14ac:dyDescent="0.55000000000000004">
      <c r="A350" s="573"/>
      <c r="B350" s="536"/>
      <c r="C350" s="226" t="s">
        <v>11</v>
      </c>
      <c r="D350" s="272"/>
      <c r="E350" s="88"/>
      <c r="F350" s="88"/>
      <c r="G350" s="356"/>
      <c r="H350" s="285"/>
      <c r="I350" s="423"/>
    </row>
    <row r="351" spans="1:9" ht="69.95" customHeight="1" x14ac:dyDescent="0.2">
      <c r="A351" s="573"/>
      <c r="B351" s="378"/>
      <c r="C351" s="9">
        <v>4108</v>
      </c>
      <c r="D351" s="178"/>
      <c r="E351" s="29"/>
      <c r="F351" s="29"/>
      <c r="G351" s="20"/>
      <c r="H351" s="20" t="s">
        <v>31</v>
      </c>
      <c r="I351" s="195"/>
    </row>
    <row r="352" spans="1:9" ht="69.95" customHeight="1" x14ac:dyDescent="0.2">
      <c r="A352" s="573"/>
      <c r="B352" s="536" t="s">
        <v>9</v>
      </c>
      <c r="C352" s="248" t="s">
        <v>11</v>
      </c>
      <c r="D352" s="302"/>
      <c r="E352" s="356"/>
      <c r="F352" s="492" t="s">
        <v>11</v>
      </c>
      <c r="G352" s="356"/>
      <c r="H352" s="356"/>
      <c r="I352" s="423"/>
    </row>
    <row r="353" spans="1:9" ht="69.95" customHeight="1" thickBot="1" x14ac:dyDescent="0.25">
      <c r="A353" s="574"/>
      <c r="B353" s="537"/>
      <c r="C353" s="239" t="s">
        <v>11</v>
      </c>
      <c r="D353" s="238"/>
      <c r="E353" s="293"/>
      <c r="F353" s="491"/>
      <c r="G353" s="357"/>
      <c r="H353" s="293"/>
      <c r="I353" s="419"/>
    </row>
    <row r="354" spans="1:9" ht="69.95" customHeight="1" thickTop="1" x14ac:dyDescent="0.55000000000000004">
      <c r="A354" s="572">
        <f>+A348+1</f>
        <v>43159</v>
      </c>
      <c r="B354" s="377"/>
      <c r="C354" s="180">
        <v>4107</v>
      </c>
      <c r="D354" s="173">
        <v>4104</v>
      </c>
      <c r="E354" s="197"/>
      <c r="F354" s="197"/>
      <c r="G354" s="198"/>
      <c r="H354" s="199"/>
      <c r="I354" s="200"/>
    </row>
    <row r="355" spans="1:9" ht="69.95" customHeight="1" x14ac:dyDescent="0.55000000000000004">
      <c r="A355" s="573"/>
      <c r="B355" s="536" t="s">
        <v>9</v>
      </c>
      <c r="C355" s="307" t="s">
        <v>11</v>
      </c>
      <c r="D355" s="308"/>
      <c r="E355" s="88"/>
      <c r="F355" s="75" t="s">
        <v>11</v>
      </c>
      <c r="G355" s="356"/>
      <c r="H355" s="285"/>
      <c r="I355" s="423"/>
    </row>
    <row r="356" spans="1:9" ht="69.95" customHeight="1" x14ac:dyDescent="0.55000000000000004">
      <c r="A356" s="573"/>
      <c r="B356" s="536"/>
      <c r="C356" s="307" t="s">
        <v>11</v>
      </c>
      <c r="D356" s="308"/>
      <c r="E356" s="88"/>
      <c r="F356" s="88"/>
      <c r="G356" s="356"/>
      <c r="H356" s="285"/>
      <c r="I356" s="423"/>
    </row>
    <row r="357" spans="1:9" ht="69.95" customHeight="1" x14ac:dyDescent="0.2">
      <c r="A357" s="573"/>
      <c r="B357" s="378"/>
      <c r="C357" s="13">
        <v>4101</v>
      </c>
      <c r="D357" s="14"/>
      <c r="E357" s="29"/>
      <c r="F357" s="29"/>
      <c r="G357" s="20"/>
      <c r="H357" s="33" t="s">
        <v>32</v>
      </c>
      <c r="I357" s="195"/>
    </row>
    <row r="358" spans="1:9" ht="69.95" customHeight="1" x14ac:dyDescent="0.2">
      <c r="A358" s="573"/>
      <c r="B358" s="536" t="s">
        <v>9</v>
      </c>
      <c r="C358" s="233" t="s">
        <v>11</v>
      </c>
      <c r="D358" s="234"/>
      <c r="E358" s="356"/>
      <c r="F358" s="492" t="s">
        <v>11</v>
      </c>
      <c r="G358" s="356"/>
      <c r="H358" s="356"/>
      <c r="I358" s="423"/>
    </row>
    <row r="359" spans="1:9" ht="69.95" customHeight="1" thickBot="1" x14ac:dyDescent="0.25">
      <c r="A359" s="574"/>
      <c r="B359" s="537"/>
      <c r="C359" s="237" t="s">
        <v>11</v>
      </c>
      <c r="D359" s="238"/>
      <c r="E359" s="304"/>
      <c r="F359" s="491"/>
      <c r="G359" s="357"/>
      <c r="H359" s="293"/>
      <c r="I359" s="419"/>
    </row>
    <row r="360" spans="1:9" ht="69.95" customHeight="1" thickTop="1" x14ac:dyDescent="0.55000000000000004">
      <c r="A360" s="579">
        <f>+A354+1</f>
        <v>43160</v>
      </c>
      <c r="B360" s="389"/>
      <c r="C360" s="201" t="s">
        <v>8</v>
      </c>
      <c r="D360" s="202" t="s">
        <v>12</v>
      </c>
      <c r="E360" s="222"/>
      <c r="F360" s="203"/>
      <c r="G360" s="223" t="s">
        <v>8</v>
      </c>
      <c r="H360" s="223"/>
      <c r="I360" s="206"/>
    </row>
    <row r="361" spans="1:9" ht="69.95" customHeight="1" x14ac:dyDescent="0.55000000000000004">
      <c r="A361" s="579"/>
      <c r="B361" s="536" t="s">
        <v>9</v>
      </c>
      <c r="C361" s="309" t="s">
        <v>11</v>
      </c>
      <c r="D361" s="310"/>
      <c r="E361" s="75"/>
      <c r="F361" s="75" t="s">
        <v>11</v>
      </c>
      <c r="G361" s="356"/>
      <c r="H361" s="285"/>
      <c r="I361" s="424"/>
    </row>
    <row r="362" spans="1:9" ht="69.95" customHeight="1" x14ac:dyDescent="0.55000000000000004">
      <c r="A362" s="579"/>
      <c r="B362" s="536"/>
      <c r="C362" s="271" t="s">
        <v>11</v>
      </c>
      <c r="D362" s="272"/>
      <c r="E362" s="75"/>
      <c r="F362" s="88"/>
      <c r="G362" s="356"/>
      <c r="H362" s="285"/>
      <c r="I362" s="424"/>
    </row>
    <row r="363" spans="1:9" ht="69.95" customHeight="1" x14ac:dyDescent="0.2">
      <c r="A363" s="579"/>
      <c r="B363" s="378"/>
      <c r="C363" s="19" t="s">
        <v>13</v>
      </c>
      <c r="D363" s="224"/>
      <c r="E363" s="425" t="s">
        <v>8</v>
      </c>
      <c r="F363" s="29"/>
      <c r="G363" s="20"/>
      <c r="H363" s="20" t="s">
        <v>8</v>
      </c>
      <c r="I363" s="207"/>
    </row>
    <row r="364" spans="1:9" ht="69.95" customHeight="1" x14ac:dyDescent="0.2">
      <c r="A364" s="579"/>
      <c r="B364" s="536" t="s">
        <v>9</v>
      </c>
      <c r="C364" s="274" t="s">
        <v>11</v>
      </c>
      <c r="D364" s="302"/>
      <c r="E364" s="317"/>
      <c r="F364" s="492" t="s">
        <v>11</v>
      </c>
      <c r="G364" s="356"/>
      <c r="H364" s="356"/>
      <c r="I364" s="424"/>
    </row>
    <row r="365" spans="1:9" ht="69.95" customHeight="1" thickBot="1" x14ac:dyDescent="0.25">
      <c r="A365" s="579"/>
      <c r="B365" s="554"/>
      <c r="C365" s="301" t="s">
        <v>11</v>
      </c>
      <c r="D365" s="302"/>
      <c r="E365" s="324"/>
      <c r="F365" s="493"/>
      <c r="G365" s="362"/>
      <c r="H365" s="304"/>
      <c r="I365" s="422"/>
    </row>
    <row r="366" spans="1:9" ht="69.95" customHeight="1" thickTop="1" x14ac:dyDescent="0.55000000000000004">
      <c r="A366" s="572">
        <f>+A360+1</f>
        <v>43161</v>
      </c>
      <c r="B366" s="377"/>
      <c r="C366" s="185" t="s">
        <v>15</v>
      </c>
      <c r="D366" s="186" t="s">
        <v>16</v>
      </c>
      <c r="E366" s="203"/>
      <c r="F366" s="197"/>
      <c r="G366" s="184" t="s">
        <v>12</v>
      </c>
      <c r="H366" s="199"/>
      <c r="I366" s="200"/>
    </row>
    <row r="367" spans="1:9" ht="69.95" customHeight="1" x14ac:dyDescent="0.55000000000000004">
      <c r="A367" s="573"/>
      <c r="B367" s="536" t="s">
        <v>9</v>
      </c>
      <c r="C367" s="305" t="s">
        <v>11</v>
      </c>
      <c r="D367" s="306"/>
      <c r="E367" s="88"/>
      <c r="F367" s="75" t="s">
        <v>11</v>
      </c>
      <c r="G367" s="356"/>
      <c r="H367" s="285"/>
      <c r="I367" s="423"/>
    </row>
    <row r="368" spans="1:9" ht="69.95" customHeight="1" x14ac:dyDescent="0.55000000000000004">
      <c r="A368" s="573"/>
      <c r="B368" s="536"/>
      <c r="C368" s="226" t="s">
        <v>11</v>
      </c>
      <c r="D368" s="272"/>
      <c r="E368" s="88"/>
      <c r="F368" s="88"/>
      <c r="G368" s="356"/>
      <c r="H368" s="285"/>
      <c r="I368" s="423"/>
    </row>
    <row r="369" spans="1:9" ht="69.95" customHeight="1" x14ac:dyDescent="0.2">
      <c r="A369" s="573"/>
      <c r="B369" s="378"/>
      <c r="C369" s="22" t="s">
        <v>18</v>
      </c>
      <c r="D369" s="188"/>
      <c r="E369" s="29" t="s">
        <v>12</v>
      </c>
      <c r="F369" s="30"/>
      <c r="G369" s="31"/>
      <c r="H369" s="31"/>
      <c r="I369" s="196"/>
    </row>
    <row r="370" spans="1:9" ht="69.95" customHeight="1" x14ac:dyDescent="0.2">
      <c r="A370" s="573"/>
      <c r="B370" s="536" t="s">
        <v>9</v>
      </c>
      <c r="C370" s="248" t="s">
        <v>11</v>
      </c>
      <c r="D370" s="302"/>
      <c r="E370" s="356"/>
      <c r="F370" s="492" t="s">
        <v>11</v>
      </c>
      <c r="G370" s="356" t="s">
        <v>11</v>
      </c>
      <c r="H370" s="356"/>
      <c r="I370" s="423"/>
    </row>
    <row r="371" spans="1:9" ht="69.95" customHeight="1" thickBot="1" x14ac:dyDescent="0.25">
      <c r="A371" s="574"/>
      <c r="B371" s="537"/>
      <c r="C371" s="239" t="s">
        <v>11</v>
      </c>
      <c r="D371" s="238"/>
      <c r="E371" s="293"/>
      <c r="F371" s="491"/>
      <c r="G371" s="357"/>
      <c r="H371" s="293"/>
      <c r="I371" s="419"/>
    </row>
    <row r="372" spans="1:9" ht="69.95" customHeight="1" thickTop="1" x14ac:dyDescent="0.55000000000000004">
      <c r="A372" s="572">
        <f>+A366+1</f>
        <v>43162</v>
      </c>
      <c r="B372" s="377"/>
      <c r="C372" s="182" t="s">
        <v>14</v>
      </c>
      <c r="D372" s="183" t="s">
        <v>17</v>
      </c>
      <c r="E372" s="189" t="s">
        <v>19</v>
      </c>
      <c r="F372" s="197"/>
      <c r="G372" s="184" t="s">
        <v>13</v>
      </c>
      <c r="H372" s="199"/>
      <c r="I372" s="200"/>
    </row>
    <row r="373" spans="1:9" ht="69.95" customHeight="1" x14ac:dyDescent="0.55000000000000004">
      <c r="A373" s="573"/>
      <c r="B373" s="536" t="s">
        <v>9</v>
      </c>
      <c r="C373" s="309" t="s">
        <v>11</v>
      </c>
      <c r="D373" s="310"/>
      <c r="E373" s="88"/>
      <c r="F373" s="75" t="s">
        <v>11</v>
      </c>
      <c r="G373" s="356"/>
      <c r="H373" s="285"/>
      <c r="I373" s="423"/>
    </row>
    <row r="374" spans="1:9" ht="69.95" customHeight="1" x14ac:dyDescent="0.55000000000000004">
      <c r="A374" s="573"/>
      <c r="B374" s="536"/>
      <c r="C374" s="283" t="s">
        <v>11</v>
      </c>
      <c r="D374" s="284"/>
      <c r="E374" s="88"/>
      <c r="F374" s="88"/>
      <c r="G374" s="356"/>
      <c r="H374" s="285"/>
      <c r="I374" s="423"/>
    </row>
    <row r="375" spans="1:9" ht="69.95" customHeight="1" x14ac:dyDescent="0.2">
      <c r="A375" s="573"/>
      <c r="B375" s="378"/>
      <c r="C375" s="26" t="s">
        <v>15</v>
      </c>
      <c r="D375" s="27" t="s">
        <v>16</v>
      </c>
      <c r="E375" s="30"/>
      <c r="F375" s="30"/>
      <c r="G375" s="31"/>
      <c r="H375" s="31"/>
      <c r="I375" s="196"/>
    </row>
    <row r="376" spans="1:9" ht="69.95" customHeight="1" x14ac:dyDescent="0.2">
      <c r="A376" s="573"/>
      <c r="B376" s="536" t="s">
        <v>9</v>
      </c>
      <c r="C376" s="274" t="s">
        <v>11</v>
      </c>
      <c r="D376" s="288"/>
      <c r="E376" s="356"/>
      <c r="F376" s="492" t="s">
        <v>11</v>
      </c>
      <c r="G376" s="356"/>
      <c r="H376" s="356"/>
      <c r="I376" s="423"/>
    </row>
    <row r="377" spans="1:9" ht="69.95" customHeight="1" thickBot="1" x14ac:dyDescent="0.25">
      <c r="A377" s="574"/>
      <c r="B377" s="537"/>
      <c r="C377" s="291" t="s">
        <v>11</v>
      </c>
      <c r="D377" s="292"/>
      <c r="E377" s="293"/>
      <c r="F377" s="491"/>
      <c r="G377" s="357"/>
      <c r="H377" s="293"/>
      <c r="I377" s="419"/>
    </row>
    <row r="378" spans="1:9" ht="69.95" hidden="1" customHeight="1" thickTop="1" x14ac:dyDescent="0.45">
      <c r="A378" s="96"/>
      <c r="B378" s="390"/>
      <c r="C378" s="391">
        <f>COUNTA(C375,C372,C369,C366,C363,C360,C357,C354,C351,C348,C345,C342)</f>
        <v>12</v>
      </c>
      <c r="D378" s="391">
        <f t="shared" ref="D378:H378" si="12">COUNTA(D375,D372,D369,D366,D363,D360,D357,D354,D351,D348,D345,D342)</f>
        <v>7</v>
      </c>
      <c r="E378" s="391">
        <f t="shared" si="12"/>
        <v>4</v>
      </c>
      <c r="F378" s="391">
        <f t="shared" si="12"/>
        <v>0</v>
      </c>
      <c r="G378" s="391">
        <f t="shared" si="12"/>
        <v>3</v>
      </c>
      <c r="H378" s="391">
        <f t="shared" si="12"/>
        <v>4</v>
      </c>
      <c r="I378" s="391">
        <f>COUNTA(I342:I377)</f>
        <v>0</v>
      </c>
    </row>
    <row r="379" spans="1:9" ht="69.95" customHeight="1" thickTop="1" thickBot="1" x14ac:dyDescent="0.5">
      <c r="A379" s="97"/>
    </row>
    <row r="380" spans="1:9" ht="69.95" customHeight="1" x14ac:dyDescent="0.2">
      <c r="A380" s="96"/>
      <c r="B380" s="539"/>
      <c r="C380" s="540">
        <f>A384</f>
        <v>43164</v>
      </c>
      <c r="D380" s="541"/>
      <c r="E380" s="542"/>
      <c r="F380" s="577">
        <f>F338</f>
        <v>2018</v>
      </c>
      <c r="G380" s="548" t="s">
        <v>0</v>
      </c>
      <c r="H380" s="549"/>
      <c r="I380" s="552">
        <f>WEEKNUM(A384,2)</f>
        <v>10</v>
      </c>
    </row>
    <row r="381" spans="1:9" ht="69.95" customHeight="1" thickBot="1" x14ac:dyDescent="0.25">
      <c r="A381" s="96"/>
      <c r="B381" s="539"/>
      <c r="C381" s="543"/>
      <c r="D381" s="544"/>
      <c r="E381" s="545"/>
      <c r="F381" s="578"/>
      <c r="G381" s="550"/>
      <c r="H381" s="551"/>
      <c r="I381" s="553"/>
    </row>
    <row r="382" spans="1:9" ht="69.95" customHeight="1" thickBot="1" x14ac:dyDescent="0.25">
      <c r="A382" s="96"/>
      <c r="B382" s="381"/>
      <c r="C382" s="369"/>
      <c r="D382" s="369"/>
      <c r="E382" s="369"/>
      <c r="F382" s="369"/>
      <c r="G382" s="369"/>
      <c r="H382" s="369"/>
      <c r="I382" s="369"/>
    </row>
    <row r="383" spans="1:9" ht="99.95" customHeight="1" thickBot="1" x14ac:dyDescent="0.25">
      <c r="A383" s="96"/>
      <c r="B383" s="381"/>
      <c r="C383" s="558" t="s">
        <v>1</v>
      </c>
      <c r="D383" s="559"/>
      <c r="E383" s="386" t="s">
        <v>2</v>
      </c>
      <c r="F383" s="371" t="s">
        <v>3</v>
      </c>
      <c r="G383" s="387" t="s">
        <v>4</v>
      </c>
      <c r="H383" s="372" t="s">
        <v>5</v>
      </c>
      <c r="I383" s="373" t="s">
        <v>6</v>
      </c>
    </row>
    <row r="384" spans="1:9" ht="69.95" customHeight="1" thickTop="1" x14ac:dyDescent="0.55000000000000004">
      <c r="A384" s="572">
        <f>A372+2</f>
        <v>43164</v>
      </c>
      <c r="B384" s="375"/>
      <c r="C384" s="172">
        <v>4114</v>
      </c>
      <c r="D384" s="168">
        <v>4112</v>
      </c>
      <c r="E384" s="193" t="s">
        <v>7</v>
      </c>
      <c r="F384" s="197"/>
      <c r="G384" s="184" t="s">
        <v>14</v>
      </c>
      <c r="H384" s="199"/>
      <c r="I384" s="200"/>
    </row>
    <row r="385" spans="1:9" ht="69.95" customHeight="1" x14ac:dyDescent="0.55000000000000004">
      <c r="A385" s="573"/>
      <c r="B385" s="575" t="s">
        <v>9</v>
      </c>
      <c r="C385" s="305" t="s">
        <v>11</v>
      </c>
      <c r="D385" s="359"/>
      <c r="E385" s="88"/>
      <c r="F385" s="75" t="s">
        <v>11</v>
      </c>
      <c r="G385" s="356"/>
      <c r="H385" s="285"/>
      <c r="I385" s="423"/>
    </row>
    <row r="386" spans="1:9" ht="69.95" customHeight="1" x14ac:dyDescent="0.55000000000000004">
      <c r="A386" s="573"/>
      <c r="B386" s="575"/>
      <c r="C386" s="229" t="s">
        <v>11</v>
      </c>
      <c r="D386" s="230"/>
      <c r="E386" s="88"/>
      <c r="F386" s="88"/>
      <c r="G386" s="356"/>
      <c r="H386" s="285"/>
      <c r="I386" s="423"/>
    </row>
    <row r="387" spans="1:9" ht="69.95" customHeight="1" x14ac:dyDescent="0.2">
      <c r="A387" s="573"/>
      <c r="B387" s="376"/>
      <c r="C387" s="9">
        <v>4111</v>
      </c>
      <c r="D387" s="28"/>
      <c r="E387" s="29" t="s">
        <v>13</v>
      </c>
      <c r="F387" s="30"/>
      <c r="G387" s="31"/>
      <c r="H387" s="20" t="s">
        <v>12</v>
      </c>
      <c r="I387" s="196"/>
    </row>
    <row r="388" spans="1:9" ht="69.95" customHeight="1" x14ac:dyDescent="0.2">
      <c r="A388" s="573"/>
      <c r="B388" s="575" t="s">
        <v>9</v>
      </c>
      <c r="C388" s="248" t="s">
        <v>11</v>
      </c>
      <c r="D388" s="358"/>
      <c r="E388" s="356"/>
      <c r="F388" s="492" t="s">
        <v>11</v>
      </c>
      <c r="G388" s="356"/>
      <c r="H388" s="356"/>
      <c r="I388" s="423"/>
    </row>
    <row r="389" spans="1:9" ht="69.95" customHeight="1" thickBot="1" x14ac:dyDescent="0.25">
      <c r="A389" s="574"/>
      <c r="B389" s="576"/>
      <c r="C389" s="239" t="s">
        <v>11</v>
      </c>
      <c r="D389" s="299"/>
      <c r="E389" s="293"/>
      <c r="F389" s="491"/>
      <c r="G389" s="357"/>
      <c r="H389" s="293"/>
      <c r="I389" s="419"/>
    </row>
    <row r="390" spans="1:9" ht="69.95" customHeight="1" thickTop="1" x14ac:dyDescent="0.55000000000000004">
      <c r="A390" s="572">
        <f>+A384+1</f>
        <v>43165</v>
      </c>
      <c r="B390" s="377"/>
      <c r="C390" s="172">
        <v>4110</v>
      </c>
      <c r="D390" s="173">
        <v>4109</v>
      </c>
      <c r="E390" s="197"/>
      <c r="F390" s="197"/>
      <c r="G390" s="184" t="s">
        <v>17</v>
      </c>
      <c r="H390" s="199"/>
      <c r="I390" s="200"/>
    </row>
    <row r="391" spans="1:9" ht="69.95" customHeight="1" x14ac:dyDescent="0.55000000000000004">
      <c r="A391" s="573"/>
      <c r="B391" s="536" t="s">
        <v>9</v>
      </c>
      <c r="C391" s="305" t="s">
        <v>11</v>
      </c>
      <c r="D391" s="306"/>
      <c r="E391" s="88"/>
      <c r="F391" s="75" t="s">
        <v>11</v>
      </c>
      <c r="G391" s="356"/>
      <c r="H391" s="285"/>
      <c r="I391" s="423"/>
    </row>
    <row r="392" spans="1:9" ht="69.95" customHeight="1" x14ac:dyDescent="0.55000000000000004">
      <c r="A392" s="573"/>
      <c r="B392" s="536"/>
      <c r="C392" s="226" t="s">
        <v>11</v>
      </c>
      <c r="D392" s="272"/>
      <c r="E392" s="88"/>
      <c r="F392" s="88"/>
      <c r="G392" s="356"/>
      <c r="H392" s="285"/>
      <c r="I392" s="423"/>
    </row>
    <row r="393" spans="1:9" ht="69.95" customHeight="1" x14ac:dyDescent="0.2">
      <c r="A393" s="573"/>
      <c r="B393" s="378"/>
      <c r="C393" s="9">
        <v>4108</v>
      </c>
      <c r="D393" s="178"/>
      <c r="E393" s="29" t="s">
        <v>14</v>
      </c>
      <c r="F393" s="30"/>
      <c r="G393" s="31"/>
      <c r="H393" s="20" t="s">
        <v>13</v>
      </c>
      <c r="I393" s="196"/>
    </row>
    <row r="394" spans="1:9" ht="69.95" customHeight="1" x14ac:dyDescent="0.2">
      <c r="A394" s="573"/>
      <c r="B394" s="536" t="s">
        <v>9</v>
      </c>
      <c r="C394" s="248" t="s">
        <v>11</v>
      </c>
      <c r="D394" s="302"/>
      <c r="E394" s="356"/>
      <c r="F394" s="492" t="s">
        <v>11</v>
      </c>
      <c r="G394" s="356"/>
      <c r="H394" s="356"/>
      <c r="I394" s="423"/>
    </row>
    <row r="395" spans="1:9" ht="69.95" customHeight="1" thickBot="1" x14ac:dyDescent="0.25">
      <c r="A395" s="574"/>
      <c r="B395" s="537"/>
      <c r="C395" s="239" t="s">
        <v>11</v>
      </c>
      <c r="D395" s="238"/>
      <c r="E395" s="293"/>
      <c r="F395" s="491"/>
      <c r="G395" s="357"/>
      <c r="H395" s="293"/>
      <c r="I395" s="419"/>
    </row>
    <row r="396" spans="1:9" ht="69.95" customHeight="1" thickTop="1" x14ac:dyDescent="0.55000000000000004">
      <c r="A396" s="572">
        <f>+A390+1</f>
        <v>43166</v>
      </c>
      <c r="B396" s="377"/>
      <c r="C396" s="180">
        <v>4107</v>
      </c>
      <c r="D396" s="173">
        <v>4104</v>
      </c>
      <c r="E396" s="197"/>
      <c r="F396" s="197"/>
      <c r="G396" s="184" t="s">
        <v>20</v>
      </c>
      <c r="H396" s="199"/>
      <c r="I396" s="200"/>
    </row>
    <row r="397" spans="1:9" ht="69.95" customHeight="1" x14ac:dyDescent="0.55000000000000004">
      <c r="A397" s="573"/>
      <c r="B397" s="536" t="s">
        <v>9</v>
      </c>
      <c r="C397" s="307" t="s">
        <v>11</v>
      </c>
      <c r="D397" s="308"/>
      <c r="E397" s="88"/>
      <c r="F397" s="75" t="s">
        <v>11</v>
      </c>
      <c r="G397" s="356"/>
      <c r="H397" s="285"/>
      <c r="I397" s="423"/>
    </row>
    <row r="398" spans="1:9" ht="69.95" customHeight="1" x14ac:dyDescent="0.55000000000000004">
      <c r="A398" s="573"/>
      <c r="B398" s="536"/>
      <c r="C398" s="307" t="s">
        <v>11</v>
      </c>
      <c r="D398" s="308"/>
      <c r="E398" s="88"/>
      <c r="F398" s="88"/>
      <c r="G398" s="356"/>
      <c r="H398" s="285"/>
      <c r="I398" s="423"/>
    </row>
    <row r="399" spans="1:9" ht="69.95" customHeight="1" x14ac:dyDescent="0.2">
      <c r="A399" s="573"/>
      <c r="B399" s="378"/>
      <c r="C399" s="13">
        <v>4101</v>
      </c>
      <c r="D399" s="14"/>
      <c r="E399" s="29" t="s">
        <v>17</v>
      </c>
      <c r="F399" s="30"/>
      <c r="G399" s="31"/>
      <c r="H399" s="20" t="s">
        <v>14</v>
      </c>
      <c r="I399" s="196"/>
    </row>
    <row r="400" spans="1:9" ht="69.95" customHeight="1" x14ac:dyDescent="0.2">
      <c r="A400" s="573"/>
      <c r="B400" s="536" t="s">
        <v>9</v>
      </c>
      <c r="C400" s="233" t="s">
        <v>11</v>
      </c>
      <c r="D400" s="234"/>
      <c r="E400" s="356"/>
      <c r="F400" s="492" t="s">
        <v>11</v>
      </c>
      <c r="G400" s="356"/>
      <c r="H400" s="356"/>
      <c r="I400" s="423"/>
    </row>
    <row r="401" spans="1:9" ht="69.95" customHeight="1" thickBot="1" x14ac:dyDescent="0.25">
      <c r="A401" s="574"/>
      <c r="B401" s="537"/>
      <c r="C401" s="237" t="s">
        <v>11</v>
      </c>
      <c r="D401" s="238"/>
      <c r="E401" s="293"/>
      <c r="F401" s="491"/>
      <c r="G401" s="357"/>
      <c r="H401" s="293"/>
      <c r="I401" s="419"/>
    </row>
    <row r="402" spans="1:9" ht="69.95" customHeight="1" thickTop="1" x14ac:dyDescent="0.55000000000000004">
      <c r="A402" s="572">
        <f>+A396+1</f>
        <v>43167</v>
      </c>
      <c r="B402" s="377"/>
      <c r="C402" s="182" t="s">
        <v>8</v>
      </c>
      <c r="D402" s="183" t="s">
        <v>12</v>
      </c>
      <c r="E402" s="197"/>
      <c r="F402" s="197"/>
      <c r="G402" s="184" t="s">
        <v>22</v>
      </c>
      <c r="H402" s="199"/>
      <c r="I402" s="200"/>
    </row>
    <row r="403" spans="1:9" ht="69.95" customHeight="1" x14ac:dyDescent="0.55000000000000004">
      <c r="A403" s="573"/>
      <c r="B403" s="536" t="s">
        <v>9</v>
      </c>
      <c r="C403" s="309" t="s">
        <v>11</v>
      </c>
      <c r="D403" s="310"/>
      <c r="E403" s="88"/>
      <c r="F403" s="75" t="s">
        <v>11</v>
      </c>
      <c r="G403" s="356"/>
      <c r="H403" s="285"/>
      <c r="I403" s="423"/>
    </row>
    <row r="404" spans="1:9" ht="69.95" customHeight="1" x14ac:dyDescent="0.55000000000000004">
      <c r="A404" s="573"/>
      <c r="B404" s="536"/>
      <c r="C404" s="271" t="s">
        <v>11</v>
      </c>
      <c r="D404" s="272"/>
      <c r="E404" s="88"/>
      <c r="F404" s="88"/>
      <c r="G404" s="356"/>
      <c r="H404" s="285"/>
      <c r="I404" s="423"/>
    </row>
    <row r="405" spans="1:9" ht="69.95" customHeight="1" x14ac:dyDescent="0.2">
      <c r="A405" s="573"/>
      <c r="B405" s="378"/>
      <c r="C405" s="19" t="s">
        <v>13</v>
      </c>
      <c r="D405" s="178"/>
      <c r="E405" s="29" t="s">
        <v>20</v>
      </c>
      <c r="F405" s="30"/>
      <c r="G405" s="31"/>
      <c r="H405" s="20" t="s">
        <v>17</v>
      </c>
      <c r="I405" s="196"/>
    </row>
    <row r="406" spans="1:9" ht="69.95" customHeight="1" x14ac:dyDescent="0.2">
      <c r="A406" s="573"/>
      <c r="B406" s="536" t="s">
        <v>9</v>
      </c>
      <c r="C406" s="274" t="s">
        <v>11</v>
      </c>
      <c r="D406" s="302"/>
      <c r="E406" s="356"/>
      <c r="F406" s="492" t="s">
        <v>11</v>
      </c>
      <c r="G406" s="356"/>
      <c r="H406" s="356"/>
      <c r="I406" s="423"/>
    </row>
    <row r="407" spans="1:9" ht="69.95" customHeight="1" thickBot="1" x14ac:dyDescent="0.25">
      <c r="A407" s="574"/>
      <c r="B407" s="537"/>
      <c r="C407" s="237" t="s">
        <v>11</v>
      </c>
      <c r="D407" s="238"/>
      <c r="E407" s="293"/>
      <c r="F407" s="491"/>
      <c r="G407" s="357"/>
      <c r="H407" s="293"/>
      <c r="I407" s="419"/>
    </row>
    <row r="408" spans="1:9" ht="69.95" customHeight="1" thickTop="1" x14ac:dyDescent="0.55000000000000004">
      <c r="A408" s="572">
        <f>+A402+1</f>
        <v>43168</v>
      </c>
      <c r="B408" s="377"/>
      <c r="C408" s="185" t="s">
        <v>15</v>
      </c>
      <c r="D408" s="186" t="s">
        <v>16</v>
      </c>
      <c r="E408" s="197"/>
      <c r="F408" s="197"/>
      <c r="G408" s="184" t="s">
        <v>24</v>
      </c>
      <c r="H408" s="199"/>
      <c r="I408" s="200"/>
    </row>
    <row r="409" spans="1:9" ht="69.95" customHeight="1" x14ac:dyDescent="0.55000000000000004">
      <c r="A409" s="573"/>
      <c r="B409" s="536" t="s">
        <v>9</v>
      </c>
      <c r="C409" s="305" t="s">
        <v>11</v>
      </c>
      <c r="D409" s="306"/>
      <c r="E409" s="88"/>
      <c r="F409" s="75" t="s">
        <v>11</v>
      </c>
      <c r="G409" s="356"/>
      <c r="H409" s="285"/>
      <c r="I409" s="423"/>
    </row>
    <row r="410" spans="1:9" ht="69.95" customHeight="1" x14ac:dyDescent="0.55000000000000004">
      <c r="A410" s="573"/>
      <c r="B410" s="536"/>
      <c r="C410" s="226" t="s">
        <v>11</v>
      </c>
      <c r="D410" s="272"/>
      <c r="E410" s="88" t="s">
        <v>11</v>
      </c>
      <c r="F410" s="88"/>
      <c r="G410" s="356"/>
      <c r="H410" s="285"/>
      <c r="I410" s="423"/>
    </row>
    <row r="411" spans="1:9" ht="69.95" customHeight="1" x14ac:dyDescent="0.2">
      <c r="A411" s="573"/>
      <c r="B411" s="378"/>
      <c r="C411" s="22" t="s">
        <v>18</v>
      </c>
      <c r="D411" s="188"/>
      <c r="E411" s="29" t="s">
        <v>22</v>
      </c>
      <c r="F411" s="30"/>
      <c r="G411" s="31"/>
      <c r="H411" s="31"/>
      <c r="I411" s="196"/>
    </row>
    <row r="412" spans="1:9" ht="69.95" customHeight="1" x14ac:dyDescent="0.2">
      <c r="A412" s="573"/>
      <c r="B412" s="536" t="s">
        <v>9</v>
      </c>
      <c r="C412" s="248" t="s">
        <v>11</v>
      </c>
      <c r="D412" s="302"/>
      <c r="E412" s="356"/>
      <c r="F412" s="492" t="s">
        <v>11</v>
      </c>
      <c r="G412" s="356"/>
      <c r="H412" s="356"/>
      <c r="I412" s="423"/>
    </row>
    <row r="413" spans="1:9" ht="69.95" customHeight="1" thickBot="1" x14ac:dyDescent="0.25">
      <c r="A413" s="574"/>
      <c r="B413" s="537"/>
      <c r="C413" s="239" t="s">
        <v>11</v>
      </c>
      <c r="D413" s="238"/>
      <c r="E413" s="293"/>
      <c r="F413" s="491"/>
      <c r="G413" s="357"/>
      <c r="H413" s="293"/>
      <c r="I413" s="419"/>
    </row>
    <row r="414" spans="1:9" ht="69.95" customHeight="1" thickTop="1" x14ac:dyDescent="0.55000000000000004">
      <c r="A414" s="572">
        <f>+A408+1</f>
        <v>43169</v>
      </c>
      <c r="B414" s="377"/>
      <c r="C414" s="182" t="s">
        <v>14</v>
      </c>
      <c r="D414" s="183" t="s">
        <v>17</v>
      </c>
      <c r="E414" s="189" t="s">
        <v>19</v>
      </c>
      <c r="F414" s="197"/>
      <c r="G414" s="184" t="s">
        <v>25</v>
      </c>
      <c r="H414" s="199"/>
      <c r="I414" s="200"/>
    </row>
    <row r="415" spans="1:9" ht="69.95" customHeight="1" x14ac:dyDescent="0.55000000000000004">
      <c r="A415" s="573"/>
      <c r="B415" s="536" t="s">
        <v>9</v>
      </c>
      <c r="C415" s="309" t="s">
        <v>11</v>
      </c>
      <c r="D415" s="310"/>
      <c r="E415" s="88"/>
      <c r="F415" s="75" t="s">
        <v>11</v>
      </c>
      <c r="G415" s="356"/>
      <c r="H415" s="285"/>
      <c r="I415" s="423"/>
    </row>
    <row r="416" spans="1:9" ht="69.95" customHeight="1" x14ac:dyDescent="0.55000000000000004">
      <c r="A416" s="573"/>
      <c r="B416" s="536"/>
      <c r="C416" s="283" t="s">
        <v>11</v>
      </c>
      <c r="D416" s="284"/>
      <c r="E416" s="88"/>
      <c r="F416" s="88"/>
      <c r="G416" s="356"/>
      <c r="H416" s="285"/>
      <c r="I416" s="423"/>
    </row>
    <row r="417" spans="1:9" ht="69.95" customHeight="1" x14ac:dyDescent="0.2">
      <c r="A417" s="573"/>
      <c r="B417" s="378"/>
      <c r="C417" s="26" t="s">
        <v>11</v>
      </c>
      <c r="D417" s="27" t="s">
        <v>85</v>
      </c>
      <c r="E417" s="30"/>
      <c r="F417" s="30"/>
      <c r="G417" s="31"/>
      <c r="H417" s="31"/>
      <c r="I417" s="196"/>
    </row>
    <row r="418" spans="1:9" ht="69.95" customHeight="1" x14ac:dyDescent="0.2">
      <c r="A418" s="573"/>
      <c r="B418" s="536" t="s">
        <v>9</v>
      </c>
      <c r="C418" s="274" t="s">
        <v>11</v>
      </c>
      <c r="D418" s="288"/>
      <c r="E418" s="356"/>
      <c r="F418" s="492" t="s">
        <v>11</v>
      </c>
      <c r="G418" s="356"/>
      <c r="H418" s="356"/>
      <c r="I418" s="423"/>
    </row>
    <row r="419" spans="1:9" ht="69.95" customHeight="1" thickBot="1" x14ac:dyDescent="0.25">
      <c r="A419" s="574"/>
      <c r="B419" s="537"/>
      <c r="C419" s="291" t="s">
        <v>11</v>
      </c>
      <c r="D419" s="292"/>
      <c r="E419" s="293"/>
      <c r="F419" s="491"/>
      <c r="G419" s="357"/>
      <c r="H419" s="293"/>
      <c r="I419" s="419"/>
    </row>
    <row r="420" spans="1:9" ht="69.95" hidden="1" customHeight="1" thickTop="1" x14ac:dyDescent="0.45">
      <c r="C420" s="401">
        <f>COUNTA(C417,C414,C411,C408,C405,C402,C399,C396,C393,C390,C387,C384)</f>
        <v>12</v>
      </c>
      <c r="D420" s="401">
        <f t="shared" ref="D420:H420" si="13">COUNTA(D417,D414,D411,D408,D405,D402,D399,D396,D393,D390,D387,D384)</f>
        <v>7</v>
      </c>
      <c r="E420" s="401">
        <f t="shared" si="13"/>
        <v>7</v>
      </c>
      <c r="F420" s="401">
        <f t="shared" si="13"/>
        <v>0</v>
      </c>
      <c r="G420" s="401">
        <f t="shared" si="13"/>
        <v>6</v>
      </c>
      <c r="H420" s="401">
        <f t="shared" si="13"/>
        <v>4</v>
      </c>
      <c r="I420" s="401">
        <f>COUNTA(I384:I419)</f>
        <v>0</v>
      </c>
    </row>
    <row r="421" spans="1:9" ht="69.95" customHeight="1" thickTop="1" thickBot="1" x14ac:dyDescent="0.5"/>
    <row r="422" spans="1:9" ht="69.95" customHeight="1" x14ac:dyDescent="0.45">
      <c r="C422" s="540">
        <f>A426</f>
        <v>43171</v>
      </c>
      <c r="D422" s="541"/>
      <c r="E422" s="542"/>
      <c r="F422" s="546">
        <f>F380</f>
        <v>2018</v>
      </c>
      <c r="G422" s="548" t="s">
        <v>0</v>
      </c>
      <c r="H422" s="549"/>
      <c r="I422" s="552">
        <f>WEEKNUM(A426,2)</f>
        <v>11</v>
      </c>
    </row>
    <row r="423" spans="1:9" ht="69.95" customHeight="1" thickBot="1" x14ac:dyDescent="0.5">
      <c r="C423" s="543"/>
      <c r="D423" s="544"/>
      <c r="E423" s="545"/>
      <c r="F423" s="547"/>
      <c r="G423" s="550"/>
      <c r="H423" s="551"/>
      <c r="I423" s="553"/>
    </row>
    <row r="424" spans="1:9" ht="69.95" customHeight="1" thickBot="1" x14ac:dyDescent="0.5">
      <c r="C424" s="369"/>
      <c r="D424" s="369"/>
      <c r="E424" s="369"/>
      <c r="F424" s="369"/>
      <c r="G424" s="369"/>
      <c r="H424" s="369"/>
      <c r="I424" s="369"/>
    </row>
    <row r="425" spans="1:9" ht="99.95" customHeight="1" thickBot="1" x14ac:dyDescent="0.5">
      <c r="C425" s="558" t="s">
        <v>1</v>
      </c>
      <c r="D425" s="559"/>
      <c r="E425" s="370" t="s">
        <v>2</v>
      </c>
      <c r="F425" s="371" t="s">
        <v>3</v>
      </c>
      <c r="G425" s="372" t="s">
        <v>4</v>
      </c>
      <c r="H425" s="372" t="s">
        <v>5</v>
      </c>
      <c r="I425" s="373" t="s">
        <v>6</v>
      </c>
    </row>
    <row r="426" spans="1:9" ht="69.95" customHeight="1" thickTop="1" x14ac:dyDescent="0.2">
      <c r="A426" s="564">
        <f>A414+2</f>
        <v>43171</v>
      </c>
      <c r="B426" s="377"/>
      <c r="C426" s="172">
        <v>4114</v>
      </c>
      <c r="D426" s="168">
        <v>4112</v>
      </c>
      <c r="E426" s="193" t="s">
        <v>7</v>
      </c>
      <c r="F426" s="168"/>
      <c r="G426" s="169" t="s">
        <v>26</v>
      </c>
      <c r="H426" s="187"/>
      <c r="I426" s="171"/>
    </row>
    <row r="427" spans="1:9" ht="69.95" customHeight="1" x14ac:dyDescent="0.2">
      <c r="A427" s="565"/>
      <c r="B427" s="536" t="s">
        <v>9</v>
      </c>
      <c r="C427" s="305" t="s">
        <v>11</v>
      </c>
      <c r="D427" s="359" t="s">
        <v>11</v>
      </c>
      <c r="E427" s="226"/>
      <c r="F427" s="499" t="s">
        <v>11</v>
      </c>
      <c r="G427" s="227"/>
      <c r="H427" s="325"/>
      <c r="I427" s="423"/>
    </row>
    <row r="428" spans="1:9" ht="69.95" customHeight="1" x14ac:dyDescent="0.2">
      <c r="A428" s="565"/>
      <c r="B428" s="536"/>
      <c r="C428" s="229" t="s">
        <v>11</v>
      </c>
      <c r="D428" s="230"/>
      <c r="E428" s="229"/>
      <c r="F428" s="505"/>
      <c r="G428" s="231"/>
      <c r="H428" s="232"/>
      <c r="I428" s="423"/>
    </row>
    <row r="429" spans="1:9" ht="69.95" customHeight="1" thickBot="1" x14ac:dyDescent="0.8">
      <c r="A429" s="565"/>
      <c r="B429" s="378"/>
      <c r="C429" s="2">
        <v>4111</v>
      </c>
      <c r="D429" s="3"/>
      <c r="E429" s="4" t="s">
        <v>24</v>
      </c>
      <c r="F429" s="5"/>
      <c r="G429" s="6"/>
      <c r="H429" s="7" t="s">
        <v>20</v>
      </c>
      <c r="I429" s="8"/>
    </row>
    <row r="430" spans="1:9" ht="69.95" customHeight="1" x14ac:dyDescent="0.55000000000000004">
      <c r="A430" s="565"/>
      <c r="B430" s="536" t="s">
        <v>9</v>
      </c>
      <c r="C430" s="233"/>
      <c r="D430" s="234"/>
      <c r="E430" s="235"/>
      <c r="F430" s="453" t="s">
        <v>11</v>
      </c>
      <c r="G430" s="56"/>
      <c r="H430" s="236"/>
      <c r="I430" s="418"/>
    </row>
    <row r="431" spans="1:9" ht="69.95" customHeight="1" thickBot="1" x14ac:dyDescent="0.6">
      <c r="A431" s="566"/>
      <c r="B431" s="537"/>
      <c r="C431" s="237"/>
      <c r="D431" s="238"/>
      <c r="E431" s="239"/>
      <c r="F431" s="452"/>
      <c r="G431" s="61"/>
      <c r="H431" s="240"/>
      <c r="I431" s="419"/>
    </row>
    <row r="432" spans="1:9" ht="69.95" customHeight="1" thickTop="1" x14ac:dyDescent="0.75">
      <c r="A432" s="564">
        <f>A426+1</f>
        <v>43172</v>
      </c>
      <c r="B432" s="375"/>
      <c r="C432" s="172">
        <v>4110</v>
      </c>
      <c r="D432" s="173">
        <v>4109</v>
      </c>
      <c r="E432" s="174"/>
      <c r="F432" s="175"/>
      <c r="G432" s="176" t="s">
        <v>27</v>
      </c>
      <c r="H432" s="177"/>
      <c r="I432" s="171"/>
    </row>
    <row r="433" spans="1:9" ht="69.95" customHeight="1" x14ac:dyDescent="0.55000000000000004">
      <c r="A433" s="565"/>
      <c r="B433" s="554" t="s">
        <v>9</v>
      </c>
      <c r="C433" s="305"/>
      <c r="D433" s="306"/>
      <c r="E433" s="64"/>
      <c r="F433" s="495" t="s">
        <v>11</v>
      </c>
      <c r="G433" s="316"/>
      <c r="H433" s="363"/>
      <c r="I433" s="423"/>
    </row>
    <row r="434" spans="1:9" ht="69.95" customHeight="1" x14ac:dyDescent="0.55000000000000004">
      <c r="A434" s="565"/>
      <c r="B434" s="567"/>
      <c r="C434" s="226"/>
      <c r="D434" s="272"/>
      <c r="E434" s="64"/>
      <c r="F434" s="494"/>
      <c r="G434" s="317"/>
      <c r="H434" s="318"/>
      <c r="I434" s="423"/>
    </row>
    <row r="435" spans="1:9" ht="69.95" customHeight="1" x14ac:dyDescent="0.2">
      <c r="A435" s="565"/>
      <c r="B435" s="376"/>
      <c r="C435" s="9">
        <v>4108</v>
      </c>
      <c r="D435" s="178"/>
      <c r="E435" s="10" t="s">
        <v>25</v>
      </c>
      <c r="F435" s="11"/>
      <c r="G435" s="179"/>
      <c r="H435" s="12" t="s">
        <v>22</v>
      </c>
      <c r="I435" s="8"/>
    </row>
    <row r="436" spans="1:9" ht="69.95" customHeight="1" x14ac:dyDescent="0.2">
      <c r="A436" s="565"/>
      <c r="B436" s="554" t="s">
        <v>9</v>
      </c>
      <c r="C436" s="248"/>
      <c r="D436" s="302"/>
      <c r="E436" s="250"/>
      <c r="F436" s="450" t="s">
        <v>11</v>
      </c>
      <c r="G436" s="275"/>
      <c r="H436" s="360"/>
      <c r="I436" s="418"/>
    </row>
    <row r="437" spans="1:9" ht="69.95" customHeight="1" thickBot="1" x14ac:dyDescent="0.25">
      <c r="A437" s="566"/>
      <c r="B437" s="555"/>
      <c r="C437" s="239"/>
      <c r="D437" s="238"/>
      <c r="E437" s="239"/>
      <c r="F437" s="456"/>
      <c r="G437" s="252"/>
      <c r="H437" s="253"/>
      <c r="I437" s="419"/>
    </row>
    <row r="438" spans="1:9" ht="69.95" customHeight="1" thickTop="1" x14ac:dyDescent="0.2">
      <c r="A438" s="564">
        <f>A432+1</f>
        <v>43173</v>
      </c>
      <c r="B438" s="377"/>
      <c r="C438" s="180">
        <v>4107</v>
      </c>
      <c r="D438" s="173">
        <v>4104</v>
      </c>
      <c r="E438" s="172"/>
      <c r="F438" s="177"/>
      <c r="G438" s="176" t="s">
        <v>28</v>
      </c>
      <c r="H438" s="181"/>
      <c r="I438" s="171"/>
    </row>
    <row r="439" spans="1:9" ht="69.95" customHeight="1" x14ac:dyDescent="0.2">
      <c r="A439" s="565"/>
      <c r="B439" s="554" t="s">
        <v>9</v>
      </c>
      <c r="C439" s="307"/>
      <c r="D439" s="308"/>
      <c r="E439" s="229"/>
      <c r="F439" s="497" t="s">
        <v>11</v>
      </c>
      <c r="G439" s="319"/>
      <c r="H439" s="320"/>
      <c r="I439" s="423"/>
    </row>
    <row r="440" spans="1:9" ht="69.95" customHeight="1" x14ac:dyDescent="0.2">
      <c r="A440" s="565"/>
      <c r="B440" s="567"/>
      <c r="C440" s="307"/>
      <c r="D440" s="308"/>
      <c r="E440" s="229"/>
      <c r="F440" s="496"/>
      <c r="G440" s="319"/>
      <c r="H440" s="320"/>
      <c r="I440" s="423"/>
    </row>
    <row r="441" spans="1:9" ht="69.95" customHeight="1" x14ac:dyDescent="0.2">
      <c r="A441" s="565"/>
      <c r="B441" s="378"/>
      <c r="C441" s="13">
        <v>4101</v>
      </c>
      <c r="D441" s="14"/>
      <c r="E441" s="15" t="s">
        <v>26</v>
      </c>
      <c r="F441" s="16"/>
      <c r="G441" s="18"/>
      <c r="H441" s="18" t="s">
        <v>24</v>
      </c>
      <c r="I441" s="8"/>
    </row>
    <row r="442" spans="1:9" ht="69.95" customHeight="1" x14ac:dyDescent="0.2">
      <c r="A442" s="565"/>
      <c r="B442" s="554" t="s">
        <v>9</v>
      </c>
      <c r="C442" s="233"/>
      <c r="D442" s="234"/>
      <c r="E442" s="250"/>
      <c r="F442" s="450" t="s">
        <v>11</v>
      </c>
      <c r="G442" s="265"/>
      <c r="H442" s="265"/>
      <c r="I442" s="418"/>
    </row>
    <row r="443" spans="1:9" ht="69.95" customHeight="1" thickBot="1" x14ac:dyDescent="0.25">
      <c r="A443" s="566"/>
      <c r="B443" s="555"/>
      <c r="C443" s="237"/>
      <c r="D443" s="238"/>
      <c r="E443" s="239"/>
      <c r="F443" s="456"/>
      <c r="G443" s="252"/>
      <c r="H443" s="277"/>
      <c r="I443" s="419"/>
    </row>
    <row r="444" spans="1:9" ht="69.95" customHeight="1" thickTop="1" x14ac:dyDescent="0.2">
      <c r="A444" s="564">
        <f t="shared" ref="A444" si="14">A438+1</f>
        <v>43174</v>
      </c>
      <c r="B444" s="377"/>
      <c r="C444" s="182" t="s">
        <v>8</v>
      </c>
      <c r="D444" s="183" t="s">
        <v>12</v>
      </c>
      <c r="E444" s="172"/>
      <c r="F444" s="177"/>
      <c r="G444" s="184" t="s">
        <v>29</v>
      </c>
      <c r="H444" s="181"/>
      <c r="I444" s="171"/>
    </row>
    <row r="445" spans="1:9" ht="69.95" customHeight="1" x14ac:dyDescent="0.2">
      <c r="A445" s="565"/>
      <c r="B445" s="554" t="s">
        <v>9</v>
      </c>
      <c r="C445" s="309"/>
      <c r="D445" s="310"/>
      <c r="E445" s="226"/>
      <c r="F445" s="499" t="s">
        <v>11</v>
      </c>
      <c r="G445" s="321"/>
      <c r="H445" s="361"/>
      <c r="I445" s="423"/>
    </row>
    <row r="446" spans="1:9" ht="69.95" customHeight="1" x14ac:dyDescent="0.2">
      <c r="A446" s="565"/>
      <c r="B446" s="567"/>
      <c r="C446" s="271"/>
      <c r="D446" s="272"/>
      <c r="E446" s="226"/>
      <c r="F446" s="498"/>
      <c r="G446" s="356"/>
      <c r="H446" s="287"/>
      <c r="I446" s="423"/>
    </row>
    <row r="447" spans="1:9" ht="69.95" customHeight="1" x14ac:dyDescent="0.2">
      <c r="A447" s="565"/>
      <c r="B447" s="378"/>
      <c r="C447" s="19" t="s">
        <v>13</v>
      </c>
      <c r="D447" s="178"/>
      <c r="E447" s="10" t="s">
        <v>27</v>
      </c>
      <c r="F447" s="11"/>
      <c r="G447" s="20"/>
      <c r="H447" s="21" t="s">
        <v>25</v>
      </c>
      <c r="I447" s="8"/>
    </row>
    <row r="448" spans="1:9" ht="69.95" customHeight="1" x14ac:dyDescent="0.2">
      <c r="A448" s="565"/>
      <c r="B448" s="554" t="s">
        <v>9</v>
      </c>
      <c r="C448" s="274" t="s">
        <v>11</v>
      </c>
      <c r="D448" s="302"/>
      <c r="E448" s="250"/>
      <c r="F448" s="450" t="s">
        <v>11</v>
      </c>
      <c r="G448" s="362"/>
      <c r="H448" s="275"/>
      <c r="I448" s="418"/>
    </row>
    <row r="449" spans="1:9" ht="69.95" customHeight="1" thickBot="1" x14ac:dyDescent="0.25">
      <c r="A449" s="566"/>
      <c r="B449" s="555"/>
      <c r="C449" s="237" t="s">
        <v>11</v>
      </c>
      <c r="D449" s="238"/>
      <c r="E449" s="239"/>
      <c r="F449" s="456"/>
      <c r="G449" s="357"/>
      <c r="H449" s="277"/>
      <c r="I449" s="419"/>
    </row>
    <row r="450" spans="1:9" ht="69.95" customHeight="1" thickTop="1" x14ac:dyDescent="0.2">
      <c r="A450" s="564">
        <f t="shared" ref="A450" si="15">A444+1</f>
        <v>43175</v>
      </c>
      <c r="B450" s="377"/>
      <c r="C450" s="185" t="s">
        <v>15</v>
      </c>
      <c r="D450" s="186" t="s">
        <v>16</v>
      </c>
      <c r="E450" s="181"/>
      <c r="F450" s="187"/>
      <c r="G450" s="184" t="s">
        <v>30</v>
      </c>
      <c r="H450" s="181"/>
      <c r="I450" s="171"/>
    </row>
    <row r="451" spans="1:9" ht="69.95" customHeight="1" x14ac:dyDescent="0.2">
      <c r="A451" s="565"/>
      <c r="B451" s="554" t="s">
        <v>9</v>
      </c>
      <c r="C451" s="305"/>
      <c r="D451" s="306"/>
      <c r="E451" s="287"/>
      <c r="F451" s="500" t="s">
        <v>11</v>
      </c>
      <c r="G451" s="321"/>
      <c r="H451" s="361"/>
      <c r="I451" s="423"/>
    </row>
    <row r="452" spans="1:9" ht="69.95" customHeight="1" x14ac:dyDescent="0.55000000000000004">
      <c r="A452" s="565"/>
      <c r="B452" s="567"/>
      <c r="C452" s="226"/>
      <c r="D452" s="272"/>
      <c r="E452" s="75"/>
      <c r="F452" s="498"/>
      <c r="G452" s="76"/>
      <c r="H452" s="75"/>
      <c r="I452" s="423"/>
    </row>
    <row r="453" spans="1:9" ht="69.95" customHeight="1" x14ac:dyDescent="0.75">
      <c r="A453" s="565"/>
      <c r="B453" s="378"/>
      <c r="C453" s="22" t="s">
        <v>18</v>
      </c>
      <c r="D453" s="188"/>
      <c r="E453" s="21" t="s">
        <v>28</v>
      </c>
      <c r="F453" s="24"/>
      <c r="G453" s="25"/>
      <c r="H453" s="21"/>
      <c r="I453" s="8"/>
    </row>
    <row r="454" spans="1:9" ht="69.95" customHeight="1" x14ac:dyDescent="0.55000000000000004">
      <c r="A454" s="565"/>
      <c r="B454" s="554" t="s">
        <v>9</v>
      </c>
      <c r="C454" s="248" t="s">
        <v>11</v>
      </c>
      <c r="D454" s="302"/>
      <c r="E454" s="75"/>
      <c r="F454" s="75" t="s">
        <v>11</v>
      </c>
      <c r="G454" s="77"/>
      <c r="H454" s="281"/>
      <c r="I454" s="418"/>
    </row>
    <row r="455" spans="1:9" ht="69.95" customHeight="1" thickBot="1" x14ac:dyDescent="0.6">
      <c r="A455" s="566"/>
      <c r="B455" s="555"/>
      <c r="C455" s="239" t="s">
        <v>11</v>
      </c>
      <c r="D455" s="238"/>
      <c r="E455" s="277"/>
      <c r="F455" s="501"/>
      <c r="G455" s="357"/>
      <c r="H455" s="277"/>
      <c r="I455" s="419"/>
    </row>
    <row r="456" spans="1:9" ht="69.95" customHeight="1" thickTop="1" x14ac:dyDescent="0.2">
      <c r="A456" s="564">
        <f>A450+1</f>
        <v>43176</v>
      </c>
      <c r="B456" s="377"/>
      <c r="C456" s="182" t="s">
        <v>14</v>
      </c>
      <c r="D456" s="183" t="s">
        <v>17</v>
      </c>
      <c r="E456" s="189" t="s">
        <v>19</v>
      </c>
      <c r="F456" s="190"/>
      <c r="G456" s="191" t="s">
        <v>31</v>
      </c>
      <c r="H456" s="181"/>
      <c r="I456" s="171"/>
    </row>
    <row r="457" spans="1:9" ht="69.95" customHeight="1" x14ac:dyDescent="0.2">
      <c r="A457" s="565"/>
      <c r="B457" s="554" t="s">
        <v>9</v>
      </c>
      <c r="C457" s="309" t="s">
        <v>11</v>
      </c>
      <c r="D457" s="310"/>
      <c r="E457" s="322"/>
      <c r="F457" s="500" t="s">
        <v>11</v>
      </c>
      <c r="G457" s="321"/>
      <c r="H457" s="361"/>
      <c r="I457" s="423"/>
    </row>
    <row r="458" spans="1:9" ht="69.95" customHeight="1" x14ac:dyDescent="0.2">
      <c r="A458" s="565"/>
      <c r="B458" s="567"/>
      <c r="C458" s="283" t="s">
        <v>11</v>
      </c>
      <c r="D458" s="284"/>
      <c r="E458" s="285"/>
      <c r="F458" s="502"/>
      <c r="G458" s="356"/>
      <c r="H458" s="287"/>
      <c r="I458" s="423"/>
    </row>
    <row r="459" spans="1:9" ht="69.95" customHeight="1" x14ac:dyDescent="0.2">
      <c r="A459" s="565"/>
      <c r="B459" s="378"/>
      <c r="C459" s="26" t="s">
        <v>20</v>
      </c>
      <c r="D459" s="27" t="s">
        <v>83</v>
      </c>
      <c r="E459" s="192"/>
      <c r="F459" s="192"/>
      <c r="G459" s="192"/>
      <c r="H459" s="21"/>
      <c r="I459" s="8"/>
    </row>
    <row r="460" spans="1:9" ht="69.95" customHeight="1" x14ac:dyDescent="0.2">
      <c r="A460" s="565"/>
      <c r="B460" s="554" t="s">
        <v>9</v>
      </c>
      <c r="C460" s="274" t="s">
        <v>11</v>
      </c>
      <c r="D460" s="288"/>
      <c r="E460" s="323"/>
      <c r="F460" s="500" t="s">
        <v>11</v>
      </c>
      <c r="G460" s="323"/>
      <c r="H460" s="275"/>
      <c r="I460" s="418"/>
    </row>
    <row r="461" spans="1:9" ht="69.95" customHeight="1" thickBot="1" x14ac:dyDescent="0.25">
      <c r="A461" s="566"/>
      <c r="B461" s="555"/>
      <c r="C461" s="291"/>
      <c r="D461" s="292"/>
      <c r="E461" s="293"/>
      <c r="F461" s="503"/>
      <c r="G461" s="293"/>
      <c r="H461" s="277"/>
      <c r="I461" s="419"/>
    </row>
    <row r="462" spans="1:9" ht="69.95" hidden="1" customHeight="1" thickTop="1" x14ac:dyDescent="0.55000000000000004">
      <c r="A462" s="98"/>
      <c r="B462" s="390"/>
      <c r="C462" s="398">
        <f>COUNTA(C459,C456,C453,C450,C447,C444,C441,C438,C435,C432,C429,C426)</f>
        <v>12</v>
      </c>
      <c r="D462" s="398">
        <f t="shared" ref="D462:H462" si="16">COUNTA(D459,D456,D453,D450,D447,D444,D441,D438,D435,D432,D429,D426)</f>
        <v>7</v>
      </c>
      <c r="E462" s="398">
        <f t="shared" si="16"/>
        <v>7</v>
      </c>
      <c r="F462" s="398">
        <f t="shared" si="16"/>
        <v>0</v>
      </c>
      <c r="G462" s="398">
        <f t="shared" si="16"/>
        <v>6</v>
      </c>
      <c r="H462" s="398">
        <f t="shared" si="16"/>
        <v>4</v>
      </c>
      <c r="I462" s="398">
        <f>COUNTA(I426:I461)</f>
        <v>0</v>
      </c>
    </row>
    <row r="463" spans="1:9" ht="69.95" customHeight="1" thickTop="1" thickBot="1" x14ac:dyDescent="0.25">
      <c r="A463" s="538"/>
      <c r="B463" s="381"/>
      <c r="C463" s="382"/>
      <c r="D463" s="382"/>
      <c r="E463" s="383"/>
      <c r="F463" s="383"/>
      <c r="G463" s="384"/>
      <c r="H463" s="382"/>
      <c r="I463" s="385"/>
    </row>
    <row r="464" spans="1:9" ht="69.95" customHeight="1" x14ac:dyDescent="0.2">
      <c r="A464" s="538"/>
      <c r="B464" s="539"/>
      <c r="C464" s="540">
        <f>A468</f>
        <v>43178</v>
      </c>
      <c r="D464" s="541"/>
      <c r="E464" s="542"/>
      <c r="F464" s="577">
        <f>F422</f>
        <v>2018</v>
      </c>
      <c r="G464" s="548" t="s">
        <v>0</v>
      </c>
      <c r="H464" s="549"/>
      <c r="I464" s="552">
        <f>WEEKNUM(A468,2)</f>
        <v>12</v>
      </c>
    </row>
    <row r="465" spans="1:9" ht="69.95" customHeight="1" thickBot="1" x14ac:dyDescent="0.25">
      <c r="A465" s="538"/>
      <c r="B465" s="539"/>
      <c r="C465" s="543"/>
      <c r="D465" s="544"/>
      <c r="E465" s="545"/>
      <c r="F465" s="578"/>
      <c r="G465" s="550"/>
      <c r="H465" s="551"/>
      <c r="I465" s="553"/>
    </row>
    <row r="466" spans="1:9" ht="69.95" customHeight="1" thickBot="1" x14ac:dyDescent="0.25">
      <c r="A466" s="538"/>
      <c r="B466" s="381"/>
      <c r="C466" s="369"/>
      <c r="D466" s="369"/>
      <c r="E466" s="369"/>
      <c r="F466" s="369"/>
      <c r="G466" s="369"/>
      <c r="H466" s="369"/>
      <c r="I466" s="369"/>
    </row>
    <row r="467" spans="1:9" ht="99.95" customHeight="1" thickBot="1" x14ac:dyDescent="0.25">
      <c r="A467" s="538"/>
      <c r="B467" s="381"/>
      <c r="C467" s="558" t="s">
        <v>1</v>
      </c>
      <c r="D467" s="559"/>
      <c r="E467" s="386" t="s">
        <v>2</v>
      </c>
      <c r="F467" s="371" t="s">
        <v>3</v>
      </c>
      <c r="G467" s="387" t="s">
        <v>4</v>
      </c>
      <c r="H467" s="372" t="s">
        <v>5</v>
      </c>
      <c r="I467" s="373" t="s">
        <v>6</v>
      </c>
    </row>
    <row r="468" spans="1:9" ht="69.95" customHeight="1" thickTop="1" x14ac:dyDescent="0.75">
      <c r="A468" s="572">
        <f>A456+2</f>
        <v>43178</v>
      </c>
      <c r="B468" s="375"/>
      <c r="C468" s="172">
        <v>4114</v>
      </c>
      <c r="D468" s="168">
        <v>4112</v>
      </c>
      <c r="E468" s="193" t="s">
        <v>7</v>
      </c>
      <c r="F468" s="194"/>
      <c r="G468" s="184" t="s">
        <v>15</v>
      </c>
      <c r="H468" s="190"/>
      <c r="I468" s="171"/>
    </row>
    <row r="469" spans="1:9" ht="69.95" customHeight="1" x14ac:dyDescent="0.55000000000000004">
      <c r="A469" s="573"/>
      <c r="B469" s="575" t="s">
        <v>9</v>
      </c>
      <c r="C469" s="305" t="s">
        <v>11</v>
      </c>
      <c r="D469" s="359"/>
      <c r="E469" s="88"/>
      <c r="F469" s="75" t="s">
        <v>11</v>
      </c>
      <c r="G469" s="356"/>
      <c r="H469" s="285"/>
      <c r="I469" s="423"/>
    </row>
    <row r="470" spans="1:9" ht="69.95" customHeight="1" x14ac:dyDescent="0.55000000000000004">
      <c r="A470" s="573"/>
      <c r="B470" s="575"/>
      <c r="C470" s="229"/>
      <c r="D470" s="230"/>
      <c r="E470" s="88"/>
      <c r="F470" s="88"/>
      <c r="G470" s="356"/>
      <c r="H470" s="285"/>
      <c r="I470" s="423"/>
    </row>
    <row r="471" spans="1:9" ht="69.95" customHeight="1" x14ac:dyDescent="0.2">
      <c r="A471" s="573"/>
      <c r="B471" s="376"/>
      <c r="C471" s="9">
        <v>4111</v>
      </c>
      <c r="D471" s="28"/>
      <c r="E471" s="29" t="s">
        <v>29</v>
      </c>
      <c r="F471" s="29"/>
      <c r="G471" s="20"/>
      <c r="H471" s="20" t="s">
        <v>26</v>
      </c>
      <c r="I471" s="195"/>
    </row>
    <row r="472" spans="1:9" ht="69.95" customHeight="1" x14ac:dyDescent="0.2">
      <c r="A472" s="573"/>
      <c r="B472" s="575" t="s">
        <v>9</v>
      </c>
      <c r="C472" s="248" t="s">
        <v>11</v>
      </c>
      <c r="D472" s="358"/>
      <c r="E472" s="356"/>
      <c r="F472" s="492" t="s">
        <v>11</v>
      </c>
      <c r="G472" s="356"/>
      <c r="H472" s="356"/>
      <c r="I472" s="423"/>
    </row>
    <row r="473" spans="1:9" ht="69.95" customHeight="1" thickBot="1" x14ac:dyDescent="0.25">
      <c r="A473" s="574"/>
      <c r="B473" s="576"/>
      <c r="C473" s="239" t="s">
        <v>11</v>
      </c>
      <c r="D473" s="299"/>
      <c r="E473" s="293"/>
      <c r="F473" s="491"/>
      <c r="G473" s="357"/>
      <c r="H473" s="293"/>
      <c r="I473" s="419"/>
    </row>
    <row r="474" spans="1:9" ht="69.95" customHeight="1" thickTop="1" x14ac:dyDescent="0.75">
      <c r="A474" s="572">
        <f>+A468+1</f>
        <v>43179</v>
      </c>
      <c r="B474" s="377"/>
      <c r="C474" s="172">
        <v>4110</v>
      </c>
      <c r="D474" s="173">
        <v>4109</v>
      </c>
      <c r="E474" s="194"/>
      <c r="F474" s="194"/>
      <c r="G474" s="184"/>
      <c r="H474" s="190"/>
      <c r="I474" s="171"/>
    </row>
    <row r="475" spans="1:9" ht="69.95" customHeight="1" x14ac:dyDescent="0.55000000000000004">
      <c r="A475" s="573"/>
      <c r="B475" s="536" t="s">
        <v>9</v>
      </c>
      <c r="C475" s="305" t="s">
        <v>11</v>
      </c>
      <c r="D475" s="306"/>
      <c r="E475" s="88"/>
      <c r="F475" s="75" t="s">
        <v>11</v>
      </c>
      <c r="G475" s="356"/>
      <c r="H475" s="285"/>
      <c r="I475" s="423"/>
    </row>
    <row r="476" spans="1:9" ht="69.95" customHeight="1" x14ac:dyDescent="0.55000000000000004">
      <c r="A476" s="573"/>
      <c r="B476" s="536"/>
      <c r="C476" s="226" t="s">
        <v>11</v>
      </c>
      <c r="D476" s="272"/>
      <c r="E476" s="88"/>
      <c r="F476" s="88"/>
      <c r="G476" s="356"/>
      <c r="H476" s="285"/>
      <c r="I476" s="423"/>
    </row>
    <row r="477" spans="1:9" ht="69.95" customHeight="1" x14ac:dyDescent="0.2">
      <c r="A477" s="573"/>
      <c r="B477" s="378"/>
      <c r="C477" s="9">
        <v>4108</v>
      </c>
      <c r="D477" s="178"/>
      <c r="E477" s="29" t="s">
        <v>30</v>
      </c>
      <c r="F477" s="29"/>
      <c r="G477" s="20"/>
      <c r="H477" s="20" t="s">
        <v>27</v>
      </c>
      <c r="I477" s="195"/>
    </row>
    <row r="478" spans="1:9" ht="69.95" customHeight="1" x14ac:dyDescent="0.2">
      <c r="A478" s="573"/>
      <c r="B478" s="536" t="s">
        <v>9</v>
      </c>
      <c r="C478" s="248" t="s">
        <v>11</v>
      </c>
      <c r="D478" s="302"/>
      <c r="E478" s="356"/>
      <c r="F478" s="492" t="s">
        <v>11</v>
      </c>
      <c r="G478" s="356"/>
      <c r="H478" s="356"/>
      <c r="I478" s="423"/>
    </row>
    <row r="479" spans="1:9" ht="69.95" customHeight="1" thickBot="1" x14ac:dyDescent="0.25">
      <c r="A479" s="574"/>
      <c r="B479" s="537"/>
      <c r="C479" s="239" t="s">
        <v>11</v>
      </c>
      <c r="D479" s="238" t="s">
        <v>11</v>
      </c>
      <c r="E479" s="293"/>
      <c r="F479" s="491"/>
      <c r="G479" s="357"/>
      <c r="H479" s="293"/>
      <c r="I479" s="419"/>
    </row>
    <row r="480" spans="1:9" ht="69.95" customHeight="1" thickTop="1" x14ac:dyDescent="0.75">
      <c r="A480" s="572">
        <f>+A474+1</f>
        <v>43180</v>
      </c>
      <c r="B480" s="377"/>
      <c r="C480" s="180">
        <v>4107</v>
      </c>
      <c r="D480" s="173">
        <v>4104</v>
      </c>
      <c r="E480" s="194"/>
      <c r="F480" s="194"/>
      <c r="G480" s="184"/>
      <c r="H480" s="190"/>
      <c r="I480" s="171"/>
    </row>
    <row r="481" spans="1:9" ht="69.95" customHeight="1" x14ac:dyDescent="0.55000000000000004">
      <c r="A481" s="573"/>
      <c r="B481" s="536" t="s">
        <v>9</v>
      </c>
      <c r="C481" s="307" t="s">
        <v>11</v>
      </c>
      <c r="D481" s="308"/>
      <c r="E481" s="88"/>
      <c r="F481" s="75" t="s">
        <v>11</v>
      </c>
      <c r="G481" s="356"/>
      <c r="H481" s="285"/>
      <c r="I481" s="423"/>
    </row>
    <row r="482" spans="1:9" ht="69.95" customHeight="1" x14ac:dyDescent="0.55000000000000004">
      <c r="A482" s="573"/>
      <c r="B482" s="536"/>
      <c r="C482" s="307" t="s">
        <v>11</v>
      </c>
      <c r="D482" s="308"/>
      <c r="E482" s="88"/>
      <c r="F482" s="88"/>
      <c r="G482" s="356"/>
      <c r="H482" s="285"/>
      <c r="I482" s="423"/>
    </row>
    <row r="483" spans="1:9" ht="69.95" customHeight="1" x14ac:dyDescent="0.2">
      <c r="A483" s="573"/>
      <c r="B483" s="378"/>
      <c r="C483" s="13">
        <v>4101</v>
      </c>
      <c r="D483" s="14"/>
      <c r="E483" s="29" t="s">
        <v>31</v>
      </c>
      <c r="F483" s="29"/>
      <c r="G483" s="20"/>
      <c r="H483" s="20" t="s">
        <v>28</v>
      </c>
      <c r="I483" s="195"/>
    </row>
    <row r="484" spans="1:9" ht="69.95" customHeight="1" x14ac:dyDescent="0.2">
      <c r="A484" s="573"/>
      <c r="B484" s="536" t="s">
        <v>9</v>
      </c>
      <c r="C484" s="233" t="s">
        <v>11</v>
      </c>
      <c r="D484" s="234"/>
      <c r="E484" s="356"/>
      <c r="F484" s="492" t="s">
        <v>11</v>
      </c>
      <c r="G484" s="356"/>
      <c r="H484" s="356"/>
      <c r="I484" s="423"/>
    </row>
    <row r="485" spans="1:9" ht="69.95" customHeight="1" thickBot="1" x14ac:dyDescent="0.25">
      <c r="A485" s="574"/>
      <c r="B485" s="537"/>
      <c r="C485" s="237" t="s">
        <v>11</v>
      </c>
      <c r="D485" s="238"/>
      <c r="E485" s="293"/>
      <c r="F485" s="491"/>
      <c r="G485" s="357"/>
      <c r="H485" s="293"/>
      <c r="I485" s="419"/>
    </row>
    <row r="486" spans="1:9" ht="69.95" customHeight="1" thickTop="1" x14ac:dyDescent="0.75">
      <c r="A486" s="572">
        <f>+A480+1</f>
        <v>43181</v>
      </c>
      <c r="B486" s="377"/>
      <c r="C486" s="182" t="s">
        <v>8</v>
      </c>
      <c r="D486" s="183" t="s">
        <v>12</v>
      </c>
      <c r="E486" s="194"/>
      <c r="F486" s="194"/>
      <c r="G486" s="184"/>
      <c r="H486" s="190"/>
      <c r="I486" s="171"/>
    </row>
    <row r="487" spans="1:9" ht="69.95" customHeight="1" x14ac:dyDescent="0.55000000000000004">
      <c r="A487" s="573"/>
      <c r="B487" s="536" t="s">
        <v>9</v>
      </c>
      <c r="C487" s="309" t="s">
        <v>11</v>
      </c>
      <c r="D487" s="310"/>
      <c r="E487" s="88"/>
      <c r="F487" s="75" t="s">
        <v>11</v>
      </c>
      <c r="G487" s="356"/>
      <c r="H487" s="285"/>
      <c r="I487" s="423"/>
    </row>
    <row r="488" spans="1:9" ht="69.95" customHeight="1" x14ac:dyDescent="0.55000000000000004">
      <c r="A488" s="573"/>
      <c r="B488" s="536"/>
      <c r="C488" s="271" t="s">
        <v>11</v>
      </c>
      <c r="D488" s="272"/>
      <c r="E488" s="88"/>
      <c r="F488" s="88"/>
      <c r="G488" s="356"/>
      <c r="H488" s="285"/>
      <c r="I488" s="423"/>
    </row>
    <row r="489" spans="1:9" ht="69.95" customHeight="1" x14ac:dyDescent="0.2">
      <c r="A489" s="573"/>
      <c r="B489" s="378"/>
      <c r="C489" s="19" t="s">
        <v>13</v>
      </c>
      <c r="D489" s="178"/>
      <c r="E489" s="32" t="s">
        <v>32</v>
      </c>
      <c r="F489" s="29"/>
      <c r="G489" s="20"/>
      <c r="H489" s="20" t="s">
        <v>30</v>
      </c>
      <c r="I489" s="195"/>
    </row>
    <row r="490" spans="1:9" ht="69.95" customHeight="1" x14ac:dyDescent="0.2">
      <c r="A490" s="573"/>
      <c r="B490" s="536" t="s">
        <v>9</v>
      </c>
      <c r="C490" s="274" t="s">
        <v>11</v>
      </c>
      <c r="D490" s="302"/>
      <c r="E490" s="356"/>
      <c r="F490" s="492" t="s">
        <v>11</v>
      </c>
      <c r="G490" s="356"/>
      <c r="H490" s="356"/>
      <c r="I490" s="423"/>
    </row>
    <row r="491" spans="1:9" ht="69.95" customHeight="1" thickBot="1" x14ac:dyDescent="0.25">
      <c r="A491" s="574"/>
      <c r="B491" s="537"/>
      <c r="C491" s="237" t="s">
        <v>11</v>
      </c>
      <c r="D491" s="238"/>
      <c r="E491" s="293"/>
      <c r="F491" s="491"/>
      <c r="G491" s="357"/>
      <c r="H491" s="293"/>
      <c r="I491" s="419"/>
    </row>
    <row r="492" spans="1:9" ht="69.95" customHeight="1" thickTop="1" x14ac:dyDescent="0.75">
      <c r="A492" s="572">
        <f>+A486+1</f>
        <v>43182</v>
      </c>
      <c r="B492" s="377"/>
      <c r="C492" s="185" t="s">
        <v>15</v>
      </c>
      <c r="D492" s="186" t="s">
        <v>16</v>
      </c>
      <c r="E492" s="194"/>
      <c r="F492" s="194"/>
      <c r="G492" s="184"/>
      <c r="H492" s="190"/>
      <c r="I492" s="171"/>
    </row>
    <row r="493" spans="1:9" ht="69.95" customHeight="1" x14ac:dyDescent="0.55000000000000004">
      <c r="A493" s="573"/>
      <c r="B493" s="536" t="s">
        <v>9</v>
      </c>
      <c r="C493" s="305" t="s">
        <v>11</v>
      </c>
      <c r="D493" s="306"/>
      <c r="E493" s="88"/>
      <c r="F493" s="75" t="s">
        <v>11</v>
      </c>
      <c r="G493" s="356"/>
      <c r="H493" s="285"/>
      <c r="I493" s="423"/>
    </row>
    <row r="494" spans="1:9" ht="69.95" customHeight="1" x14ac:dyDescent="0.55000000000000004">
      <c r="A494" s="573"/>
      <c r="B494" s="536"/>
      <c r="C494" s="226" t="s">
        <v>11</v>
      </c>
      <c r="D494" s="272"/>
      <c r="E494" s="88"/>
      <c r="F494" s="88"/>
      <c r="G494" s="356"/>
      <c r="H494" s="285"/>
      <c r="I494" s="423"/>
    </row>
    <row r="495" spans="1:9" ht="69.95" customHeight="1" x14ac:dyDescent="0.2">
      <c r="A495" s="573"/>
      <c r="B495" s="378"/>
      <c r="C495" s="22" t="s">
        <v>18</v>
      </c>
      <c r="D495" s="188"/>
      <c r="E495" s="30"/>
      <c r="F495" s="30"/>
      <c r="G495" s="31"/>
      <c r="H495" s="31"/>
      <c r="I495" s="196"/>
    </row>
    <row r="496" spans="1:9" ht="69.95" customHeight="1" x14ac:dyDescent="0.2">
      <c r="A496" s="573"/>
      <c r="B496" s="536" t="s">
        <v>9</v>
      </c>
      <c r="C496" s="248" t="s">
        <v>11</v>
      </c>
      <c r="D496" s="302"/>
      <c r="E496" s="356"/>
      <c r="F496" s="492" t="s">
        <v>11</v>
      </c>
      <c r="G496" s="356"/>
      <c r="H496" s="356"/>
      <c r="I496" s="423"/>
    </row>
    <row r="497" spans="1:9" ht="69.95" customHeight="1" thickBot="1" x14ac:dyDescent="0.25">
      <c r="A497" s="574"/>
      <c r="B497" s="537"/>
      <c r="C497" s="239" t="s">
        <v>11</v>
      </c>
      <c r="D497" s="238"/>
      <c r="E497" s="293"/>
      <c r="F497" s="491"/>
      <c r="G497" s="357"/>
      <c r="H497" s="293"/>
      <c r="I497" s="419"/>
    </row>
    <row r="498" spans="1:9" ht="69.95" customHeight="1" thickTop="1" x14ac:dyDescent="0.75">
      <c r="A498" s="572">
        <f>+A492+1</f>
        <v>43183</v>
      </c>
      <c r="B498" s="377"/>
      <c r="C498" s="182" t="s">
        <v>14</v>
      </c>
      <c r="D498" s="183" t="s">
        <v>17</v>
      </c>
      <c r="E498" s="189" t="s">
        <v>19</v>
      </c>
      <c r="F498" s="194"/>
      <c r="G498" s="184"/>
      <c r="H498" s="190"/>
      <c r="I498" s="171"/>
    </row>
    <row r="499" spans="1:9" ht="69.95" customHeight="1" x14ac:dyDescent="0.55000000000000004">
      <c r="A499" s="573"/>
      <c r="B499" s="536" t="s">
        <v>9</v>
      </c>
      <c r="C499" s="309" t="s">
        <v>11</v>
      </c>
      <c r="D499" s="310"/>
      <c r="E499" s="88"/>
      <c r="F499" s="75" t="s">
        <v>11</v>
      </c>
      <c r="G499" s="356"/>
      <c r="H499" s="285"/>
      <c r="I499" s="423"/>
    </row>
    <row r="500" spans="1:9" ht="69.95" customHeight="1" x14ac:dyDescent="0.55000000000000004">
      <c r="A500" s="573"/>
      <c r="B500" s="536"/>
      <c r="C500" s="283" t="s">
        <v>11</v>
      </c>
      <c r="D500" s="284"/>
      <c r="E500" s="88"/>
      <c r="F500" s="88"/>
      <c r="G500" s="356"/>
      <c r="H500" s="285"/>
      <c r="I500" s="423"/>
    </row>
    <row r="501" spans="1:9" ht="69.95" customHeight="1" x14ac:dyDescent="0.2">
      <c r="A501" s="573"/>
      <c r="B501" s="378"/>
      <c r="C501" s="26" t="s">
        <v>20</v>
      </c>
      <c r="D501" s="27"/>
      <c r="E501" s="30"/>
      <c r="F501" s="30"/>
      <c r="G501" s="31"/>
      <c r="H501" s="31"/>
      <c r="I501" s="196"/>
    </row>
    <row r="502" spans="1:9" ht="69.95" customHeight="1" x14ac:dyDescent="0.2">
      <c r="A502" s="573"/>
      <c r="B502" s="536" t="s">
        <v>9</v>
      </c>
      <c r="C502" s="274" t="s">
        <v>11</v>
      </c>
      <c r="D502" s="288"/>
      <c r="E502" s="356"/>
      <c r="F502" s="492" t="s">
        <v>11</v>
      </c>
      <c r="G502" s="356"/>
      <c r="H502" s="356"/>
      <c r="I502" s="423"/>
    </row>
    <row r="503" spans="1:9" ht="69.95" customHeight="1" thickBot="1" x14ac:dyDescent="0.25">
      <c r="A503" s="574"/>
      <c r="B503" s="537"/>
      <c r="C503" s="291" t="s">
        <v>11</v>
      </c>
      <c r="D503" s="292"/>
      <c r="E503" s="293"/>
      <c r="F503" s="491"/>
      <c r="G503" s="357"/>
      <c r="H503" s="293"/>
      <c r="I503" s="419"/>
    </row>
    <row r="504" spans="1:9" ht="69.95" hidden="1" customHeight="1" thickTop="1" x14ac:dyDescent="0.45">
      <c r="A504" s="134"/>
      <c r="B504" s="390"/>
      <c r="C504" s="391">
        <f>COUNTA(C501,C498,C495,C492,C489,C486,C483,C480,C477,C474,C471,C468)</f>
        <v>12</v>
      </c>
      <c r="D504" s="391">
        <f t="shared" ref="D504:H504" si="17">COUNTA(D501,D498,D495,D492,D489,D486,D483,D480,D477,D474,D471,D468)</f>
        <v>6</v>
      </c>
      <c r="E504" s="391">
        <f t="shared" si="17"/>
        <v>6</v>
      </c>
      <c r="F504" s="391">
        <f t="shared" si="17"/>
        <v>0</v>
      </c>
      <c r="G504" s="391">
        <f t="shared" si="17"/>
        <v>1</v>
      </c>
      <c r="H504" s="391">
        <f t="shared" si="17"/>
        <v>4</v>
      </c>
      <c r="I504" s="391">
        <f>COUNTA(I468:I503)</f>
        <v>0</v>
      </c>
    </row>
    <row r="505" spans="1:9" ht="69.95" customHeight="1" thickTop="1" thickBot="1" x14ac:dyDescent="0.25">
      <c r="A505" s="595"/>
      <c r="B505" s="381"/>
      <c r="C505" s="382"/>
      <c r="D505" s="382"/>
      <c r="E505" s="383"/>
      <c r="F505" s="383"/>
      <c r="G505" s="384"/>
      <c r="H505" s="382"/>
      <c r="I505" s="385"/>
    </row>
    <row r="506" spans="1:9" ht="69.95" customHeight="1" x14ac:dyDescent="0.2">
      <c r="A506" s="595"/>
      <c r="B506" s="539"/>
      <c r="C506" s="587">
        <f>A510</f>
        <v>43185</v>
      </c>
      <c r="D506" s="588"/>
      <c r="E506" s="589"/>
      <c r="F506" s="593">
        <v>2018</v>
      </c>
      <c r="G506" s="560" t="s">
        <v>0</v>
      </c>
      <c r="H506" s="561"/>
      <c r="I506" s="585">
        <f>WEEKNUM(A510,2)</f>
        <v>13</v>
      </c>
    </row>
    <row r="507" spans="1:9" ht="69.95" customHeight="1" thickBot="1" x14ac:dyDescent="0.25">
      <c r="A507" s="595"/>
      <c r="B507" s="539"/>
      <c r="C507" s="590"/>
      <c r="D507" s="591"/>
      <c r="E507" s="592"/>
      <c r="F507" s="594"/>
      <c r="G507" s="562"/>
      <c r="H507" s="563"/>
      <c r="I507" s="586"/>
    </row>
    <row r="508" spans="1:9" ht="69.95" customHeight="1" thickBot="1" x14ac:dyDescent="0.25">
      <c r="A508" s="595"/>
      <c r="B508" s="381"/>
      <c r="C508" s="369"/>
      <c r="D508" s="369"/>
      <c r="E508" s="369"/>
      <c r="F508" s="369"/>
      <c r="G508" s="369"/>
      <c r="H508" s="369"/>
      <c r="I508" s="369"/>
    </row>
    <row r="509" spans="1:9" ht="99.95" customHeight="1" thickBot="1" x14ac:dyDescent="0.25">
      <c r="A509" s="595"/>
      <c r="B509" s="381"/>
      <c r="C509" s="556" t="s">
        <v>1</v>
      </c>
      <c r="D509" s="557"/>
      <c r="E509" s="399" t="s">
        <v>2</v>
      </c>
      <c r="F509" s="395" t="s">
        <v>3</v>
      </c>
      <c r="G509" s="400" t="s">
        <v>4</v>
      </c>
      <c r="H509" s="396" t="s">
        <v>5</v>
      </c>
      <c r="I509" s="397" t="s">
        <v>6</v>
      </c>
    </row>
    <row r="510" spans="1:9" ht="69.95" customHeight="1" thickTop="1" x14ac:dyDescent="0.75">
      <c r="A510" s="572">
        <f>A498+2</f>
        <v>43185</v>
      </c>
      <c r="B510" s="375"/>
      <c r="C510" s="172">
        <v>4114</v>
      </c>
      <c r="D510" s="168">
        <v>4112</v>
      </c>
      <c r="E510" s="193" t="s">
        <v>7</v>
      </c>
      <c r="F510" s="194"/>
      <c r="G510" s="184"/>
      <c r="H510" s="190"/>
      <c r="I510" s="171"/>
    </row>
    <row r="511" spans="1:9" ht="69.95" customHeight="1" x14ac:dyDescent="0.55000000000000004">
      <c r="A511" s="573"/>
      <c r="B511" s="575" t="s">
        <v>9</v>
      </c>
      <c r="C511" s="305" t="s">
        <v>11</v>
      </c>
      <c r="D511" s="359"/>
      <c r="E511" s="88"/>
      <c r="F511" s="88"/>
      <c r="G511" s="356"/>
      <c r="H511" s="285"/>
      <c r="I511" s="423"/>
    </row>
    <row r="512" spans="1:9" ht="69.95" customHeight="1" x14ac:dyDescent="0.55000000000000004">
      <c r="A512" s="573"/>
      <c r="B512" s="575"/>
      <c r="C512" s="229" t="s">
        <v>11</v>
      </c>
      <c r="D512" s="230"/>
      <c r="E512" s="88"/>
      <c r="F512" s="75" t="s">
        <v>11</v>
      </c>
      <c r="G512" s="356"/>
      <c r="H512" s="285"/>
      <c r="I512" s="423"/>
    </row>
    <row r="513" spans="1:9" ht="69.95" customHeight="1" x14ac:dyDescent="0.2">
      <c r="A513" s="573"/>
      <c r="B513" s="376"/>
      <c r="C513" s="9">
        <v>4111</v>
      </c>
      <c r="D513" s="28"/>
      <c r="E513" s="29"/>
      <c r="F513" s="29"/>
      <c r="G513" s="20"/>
      <c r="H513" s="20" t="s">
        <v>31</v>
      </c>
      <c r="I513" s="195"/>
    </row>
    <row r="514" spans="1:9" ht="69.95" customHeight="1" x14ac:dyDescent="0.2">
      <c r="A514" s="573"/>
      <c r="B514" s="575" t="s">
        <v>9</v>
      </c>
      <c r="C514" s="248" t="s">
        <v>11</v>
      </c>
      <c r="D514" s="358"/>
      <c r="E514" s="356"/>
      <c r="F514" s="492" t="s">
        <v>11</v>
      </c>
      <c r="G514" s="356"/>
      <c r="H514" s="356"/>
      <c r="I514" s="423"/>
    </row>
    <row r="515" spans="1:9" ht="69.95" customHeight="1" thickBot="1" x14ac:dyDescent="0.25">
      <c r="A515" s="574"/>
      <c r="B515" s="576"/>
      <c r="C515" s="239" t="s">
        <v>11</v>
      </c>
      <c r="D515" s="299"/>
      <c r="E515" s="293"/>
      <c r="F515" s="491"/>
      <c r="G515" s="357"/>
      <c r="H515" s="293"/>
      <c r="I515" s="419"/>
    </row>
    <row r="516" spans="1:9" ht="69.95" customHeight="1" thickTop="1" x14ac:dyDescent="0.75">
      <c r="A516" s="572">
        <f>+A510+1</f>
        <v>43186</v>
      </c>
      <c r="B516" s="377"/>
      <c r="C516" s="172">
        <v>4110</v>
      </c>
      <c r="D516" s="173">
        <v>4109</v>
      </c>
      <c r="E516" s="194"/>
      <c r="F516" s="194"/>
      <c r="G516" s="184"/>
      <c r="H516" s="190"/>
      <c r="I516" s="171"/>
    </row>
    <row r="517" spans="1:9" ht="69.95" customHeight="1" x14ac:dyDescent="0.55000000000000004">
      <c r="A517" s="573"/>
      <c r="B517" s="536" t="s">
        <v>9</v>
      </c>
      <c r="C517" s="305" t="s">
        <v>11</v>
      </c>
      <c r="D517" s="306"/>
      <c r="E517" s="88"/>
      <c r="F517" s="88"/>
      <c r="G517" s="356"/>
      <c r="H517" s="285"/>
      <c r="I517" s="423"/>
    </row>
    <row r="518" spans="1:9" ht="69.95" customHeight="1" x14ac:dyDescent="0.55000000000000004">
      <c r="A518" s="573"/>
      <c r="B518" s="536"/>
      <c r="C518" s="226" t="s">
        <v>11</v>
      </c>
      <c r="D518" s="272"/>
      <c r="E518" s="88"/>
      <c r="F518" s="88"/>
      <c r="G518" s="356"/>
      <c r="H518" s="285"/>
      <c r="I518" s="423"/>
    </row>
    <row r="519" spans="1:9" ht="69.95" customHeight="1" x14ac:dyDescent="0.2">
      <c r="A519" s="573"/>
      <c r="B519" s="378"/>
      <c r="C519" s="9">
        <v>4108</v>
      </c>
      <c r="D519" s="178"/>
      <c r="E519" s="29"/>
      <c r="F519" s="29"/>
      <c r="G519" s="20"/>
      <c r="H519" s="33" t="s">
        <v>32</v>
      </c>
      <c r="I519" s="195"/>
    </row>
    <row r="520" spans="1:9" ht="69.95" customHeight="1" x14ac:dyDescent="0.2">
      <c r="A520" s="573"/>
      <c r="B520" s="536" t="s">
        <v>9</v>
      </c>
      <c r="C520" s="248" t="s">
        <v>11</v>
      </c>
      <c r="D520" s="302"/>
      <c r="E520" s="356"/>
      <c r="F520" s="492" t="s">
        <v>11</v>
      </c>
      <c r="G520" s="356"/>
      <c r="H520" s="356"/>
      <c r="I520" s="423"/>
    </row>
    <row r="521" spans="1:9" ht="69.95" customHeight="1" thickBot="1" x14ac:dyDescent="0.25">
      <c r="A521" s="574"/>
      <c r="B521" s="537"/>
      <c r="C521" s="239" t="s">
        <v>11</v>
      </c>
      <c r="D521" s="238"/>
      <c r="E521" s="293"/>
      <c r="F521" s="491"/>
      <c r="G521" s="357"/>
      <c r="H521" s="293"/>
      <c r="I521" s="419"/>
    </row>
    <row r="522" spans="1:9" ht="69.95" customHeight="1" thickTop="1" x14ac:dyDescent="0.75">
      <c r="A522" s="572">
        <f>+A516+1</f>
        <v>43187</v>
      </c>
      <c r="B522" s="377"/>
      <c r="C522" s="180">
        <v>4107</v>
      </c>
      <c r="D522" s="173">
        <v>4104</v>
      </c>
      <c r="E522" s="194"/>
      <c r="F522" s="194"/>
      <c r="G522" s="184"/>
      <c r="H522" s="190"/>
      <c r="I522" s="171"/>
    </row>
    <row r="523" spans="1:9" ht="69.95" customHeight="1" x14ac:dyDescent="0.55000000000000004">
      <c r="A523" s="573"/>
      <c r="B523" s="536" t="s">
        <v>9</v>
      </c>
      <c r="C523" s="307" t="s">
        <v>11</v>
      </c>
      <c r="D523" s="308"/>
      <c r="E523" s="88"/>
      <c r="F523" s="88"/>
      <c r="G523" s="356"/>
      <c r="H523" s="285"/>
      <c r="I523" s="423"/>
    </row>
    <row r="524" spans="1:9" ht="69.95" customHeight="1" x14ac:dyDescent="0.55000000000000004">
      <c r="A524" s="573"/>
      <c r="B524" s="536"/>
      <c r="C524" s="307" t="s">
        <v>11</v>
      </c>
      <c r="D524" s="308"/>
      <c r="E524" s="88"/>
      <c r="F524" s="75" t="s">
        <v>11</v>
      </c>
      <c r="G524" s="356"/>
      <c r="H524" s="285"/>
      <c r="I524" s="423"/>
    </row>
    <row r="525" spans="1:9" ht="69.95" customHeight="1" x14ac:dyDescent="0.2">
      <c r="A525" s="573"/>
      <c r="B525" s="378"/>
      <c r="C525" s="13">
        <v>4101</v>
      </c>
      <c r="D525" s="14"/>
      <c r="E525" s="29"/>
      <c r="F525" s="29"/>
      <c r="G525" s="20"/>
      <c r="H525" s="20"/>
      <c r="I525" s="195"/>
    </row>
    <row r="526" spans="1:9" ht="69.95" customHeight="1" x14ac:dyDescent="0.2">
      <c r="A526" s="573"/>
      <c r="B526" s="536" t="s">
        <v>9</v>
      </c>
      <c r="C526" s="233" t="s">
        <v>11</v>
      </c>
      <c r="D526" s="234"/>
      <c r="E526" s="356"/>
      <c r="F526" s="492" t="s">
        <v>11</v>
      </c>
      <c r="G526" s="356"/>
      <c r="H526" s="356"/>
      <c r="I526" s="423"/>
    </row>
    <row r="527" spans="1:9" ht="69.95" customHeight="1" thickBot="1" x14ac:dyDescent="0.25">
      <c r="A527" s="574"/>
      <c r="B527" s="537"/>
      <c r="C527" s="237" t="s">
        <v>11</v>
      </c>
      <c r="D527" s="238"/>
      <c r="E527" s="293"/>
      <c r="F527" s="491"/>
      <c r="G527" s="357"/>
      <c r="H527" s="293"/>
      <c r="I527" s="419"/>
    </row>
    <row r="528" spans="1:9" ht="69.95" customHeight="1" thickTop="1" x14ac:dyDescent="0.75">
      <c r="A528" s="572">
        <f>+A522+1</f>
        <v>43188</v>
      </c>
      <c r="B528" s="377"/>
      <c r="C528" s="182" t="s">
        <v>8</v>
      </c>
      <c r="D528" s="183" t="s">
        <v>12</v>
      </c>
      <c r="E528" s="194"/>
      <c r="F528" s="194"/>
      <c r="G528" s="184"/>
      <c r="H528" s="190"/>
      <c r="I528" s="171"/>
    </row>
    <row r="529" spans="1:9" ht="69.95" customHeight="1" x14ac:dyDescent="0.55000000000000004">
      <c r="A529" s="573"/>
      <c r="B529" s="536" t="s">
        <v>9</v>
      </c>
      <c r="C529" s="309" t="s">
        <v>11</v>
      </c>
      <c r="D529" s="310"/>
      <c r="E529" s="88"/>
      <c r="F529" s="75" t="s">
        <v>11</v>
      </c>
      <c r="G529" s="356"/>
      <c r="H529" s="285"/>
      <c r="I529" s="423"/>
    </row>
    <row r="530" spans="1:9" ht="69.95" customHeight="1" x14ac:dyDescent="0.55000000000000004">
      <c r="A530" s="573"/>
      <c r="B530" s="536"/>
      <c r="C530" s="271" t="s">
        <v>11</v>
      </c>
      <c r="D530" s="272"/>
      <c r="E530" s="88"/>
      <c r="F530" s="88"/>
      <c r="G530" s="356"/>
      <c r="H530" s="285"/>
      <c r="I530" s="423"/>
    </row>
    <row r="531" spans="1:9" ht="69.95" customHeight="1" x14ac:dyDescent="0.2">
      <c r="A531" s="573"/>
      <c r="B531" s="378"/>
      <c r="C531" s="19" t="s">
        <v>13</v>
      </c>
      <c r="D531" s="178"/>
      <c r="E531" s="29"/>
      <c r="F531" s="29"/>
      <c r="G531" s="20"/>
      <c r="H531" s="20"/>
      <c r="I531" s="195"/>
    </row>
    <row r="532" spans="1:9" ht="69.95" customHeight="1" x14ac:dyDescent="0.2">
      <c r="A532" s="573"/>
      <c r="B532" s="536" t="s">
        <v>9</v>
      </c>
      <c r="C532" s="274" t="s">
        <v>11</v>
      </c>
      <c r="D532" s="302"/>
      <c r="E532" s="356"/>
      <c r="F532" s="492" t="s">
        <v>11</v>
      </c>
      <c r="G532" s="356"/>
      <c r="H532" s="356"/>
      <c r="I532" s="423"/>
    </row>
    <row r="533" spans="1:9" ht="69.95" customHeight="1" thickBot="1" x14ac:dyDescent="0.25">
      <c r="A533" s="574"/>
      <c r="B533" s="537"/>
      <c r="C533" s="301" t="s">
        <v>11</v>
      </c>
      <c r="D533" s="302"/>
      <c r="E533" s="304"/>
      <c r="F533" s="493"/>
      <c r="G533" s="448"/>
      <c r="H533" s="304"/>
      <c r="I533" s="460"/>
    </row>
    <row r="534" spans="1:9" ht="69.95" customHeight="1" thickTop="1" x14ac:dyDescent="0.75">
      <c r="A534" s="572">
        <f>+A528+1</f>
        <v>43189</v>
      </c>
      <c r="B534" s="377"/>
      <c r="C534" s="508" t="s">
        <v>15</v>
      </c>
      <c r="D534" s="509" t="s">
        <v>16</v>
      </c>
      <c r="E534" s="510"/>
      <c r="F534" s="510"/>
      <c r="G534" s="511"/>
      <c r="H534" s="512"/>
      <c r="I534" s="470"/>
    </row>
    <row r="535" spans="1:9" ht="69.95" customHeight="1" x14ac:dyDescent="0.55000000000000004">
      <c r="A535" s="573"/>
      <c r="B535" s="536" t="s">
        <v>9</v>
      </c>
      <c r="C535" s="305" t="s">
        <v>11</v>
      </c>
      <c r="D535" s="306"/>
      <c r="E535" s="88"/>
      <c r="F535" s="75" t="s">
        <v>11</v>
      </c>
      <c r="G535" s="447"/>
      <c r="H535" s="285"/>
      <c r="I535" s="424"/>
    </row>
    <row r="536" spans="1:9" ht="69.95" customHeight="1" x14ac:dyDescent="0.55000000000000004">
      <c r="A536" s="573"/>
      <c r="B536" s="536"/>
      <c r="C536" s="226" t="s">
        <v>11</v>
      </c>
      <c r="D536" s="272"/>
      <c r="E536" s="88"/>
      <c r="F536" s="88"/>
      <c r="G536" s="447"/>
      <c r="H536" s="285"/>
      <c r="I536" s="424"/>
    </row>
    <row r="537" spans="1:9" ht="69.95" customHeight="1" x14ac:dyDescent="0.2">
      <c r="A537" s="573"/>
      <c r="B537" s="378"/>
      <c r="C537" s="22" t="s">
        <v>18</v>
      </c>
      <c r="D537" s="188"/>
      <c r="E537" s="30"/>
      <c r="F537" s="30"/>
      <c r="G537" s="31"/>
      <c r="H537" s="31"/>
      <c r="I537" s="207"/>
    </row>
    <row r="538" spans="1:9" ht="69.95" customHeight="1" x14ac:dyDescent="0.2">
      <c r="A538" s="573"/>
      <c r="B538" s="536" t="s">
        <v>9</v>
      </c>
      <c r="C538" s="248" t="s">
        <v>11</v>
      </c>
      <c r="D538" s="302"/>
      <c r="E538" s="447"/>
      <c r="F538" s="492" t="s">
        <v>11</v>
      </c>
      <c r="G538" s="447" t="s">
        <v>11</v>
      </c>
      <c r="H538" s="447"/>
      <c r="I538" s="424"/>
    </row>
    <row r="539" spans="1:9" ht="69.95" customHeight="1" thickBot="1" x14ac:dyDescent="0.25">
      <c r="A539" s="574"/>
      <c r="B539" s="537"/>
      <c r="C539" s="472" t="s">
        <v>11</v>
      </c>
      <c r="D539" s="473"/>
      <c r="E539" s="513"/>
      <c r="F539" s="514" t="s">
        <v>11</v>
      </c>
      <c r="G539" s="515"/>
      <c r="H539" s="513"/>
      <c r="I539" s="477"/>
    </row>
    <row r="540" spans="1:9" ht="69.95" customHeight="1" thickTop="1" x14ac:dyDescent="0.55000000000000004">
      <c r="A540" s="572">
        <f>+A534+1</f>
        <v>43190</v>
      </c>
      <c r="B540" s="377"/>
      <c r="C540" s="201" t="s">
        <v>14</v>
      </c>
      <c r="D540" s="202" t="s">
        <v>17</v>
      </c>
      <c r="E540" s="506" t="s">
        <v>19</v>
      </c>
      <c r="F540" s="203"/>
      <c r="G540" s="204"/>
      <c r="H540" s="205"/>
      <c r="I540" s="507"/>
    </row>
    <row r="541" spans="1:9" ht="69.95" customHeight="1" x14ac:dyDescent="0.55000000000000004">
      <c r="A541" s="573"/>
      <c r="B541" s="536" t="s">
        <v>9</v>
      </c>
      <c r="C541" s="309" t="s">
        <v>11</v>
      </c>
      <c r="D541" s="310"/>
      <c r="E541" s="88"/>
      <c r="F541" s="75" t="s">
        <v>11</v>
      </c>
      <c r="G541" s="356"/>
      <c r="H541" s="285"/>
      <c r="I541" s="423"/>
    </row>
    <row r="542" spans="1:9" ht="69.95" customHeight="1" x14ac:dyDescent="0.55000000000000004">
      <c r="A542" s="573"/>
      <c r="B542" s="536"/>
      <c r="C542" s="283" t="s">
        <v>11</v>
      </c>
      <c r="D542" s="284"/>
      <c r="E542" s="88"/>
      <c r="F542" s="88"/>
      <c r="G542" s="356"/>
      <c r="H542" s="285"/>
      <c r="I542" s="423"/>
    </row>
    <row r="543" spans="1:9" ht="69.95" customHeight="1" x14ac:dyDescent="0.2">
      <c r="A543" s="573"/>
      <c r="B543" s="378"/>
      <c r="C543" s="26" t="s">
        <v>20</v>
      </c>
      <c r="D543" s="27"/>
      <c r="E543" s="30"/>
      <c r="F543" s="30"/>
      <c r="G543" s="31"/>
      <c r="H543" s="31"/>
      <c r="I543" s="196"/>
    </row>
    <row r="544" spans="1:9" ht="69.95" customHeight="1" x14ac:dyDescent="0.2">
      <c r="A544" s="573"/>
      <c r="B544" s="536" t="s">
        <v>9</v>
      </c>
      <c r="C544" s="274" t="s">
        <v>11</v>
      </c>
      <c r="D544" s="288"/>
      <c r="E544" s="356"/>
      <c r="F544" s="492" t="s">
        <v>11</v>
      </c>
      <c r="G544" s="356"/>
      <c r="H544" s="356"/>
      <c r="I544" s="423"/>
    </row>
    <row r="545" spans="1:9" ht="69.95" customHeight="1" thickBot="1" x14ac:dyDescent="0.25">
      <c r="A545" s="574"/>
      <c r="B545" s="537"/>
      <c r="C545" s="291" t="s">
        <v>11</v>
      </c>
      <c r="D545" s="292"/>
      <c r="E545" s="293"/>
      <c r="F545" s="491"/>
      <c r="G545" s="357"/>
      <c r="H545" s="293"/>
      <c r="I545" s="419"/>
    </row>
    <row r="546" spans="1:9" ht="69.95" hidden="1" customHeight="1" thickTop="1" x14ac:dyDescent="0.2">
      <c r="A546" s="96"/>
      <c r="B546" s="388"/>
      <c r="C546" s="326">
        <f>COUNTA(C543,C540,C537,C534,C531,C528,C525,C522,C519,C516,C513,C510)</f>
        <v>12</v>
      </c>
      <c r="D546" s="326">
        <f t="shared" ref="D546:H546" si="18">COUNTA(D543,D540,D537,D534,D531,D528,D525,D522,D519,D516,D513,D510)</f>
        <v>6</v>
      </c>
      <c r="E546" s="326">
        <f t="shared" si="18"/>
        <v>2</v>
      </c>
      <c r="F546" s="326">
        <f t="shared" si="18"/>
        <v>0</v>
      </c>
      <c r="G546" s="326">
        <f t="shared" si="18"/>
        <v>0</v>
      </c>
      <c r="H546" s="326">
        <f t="shared" si="18"/>
        <v>2</v>
      </c>
      <c r="I546" s="326">
        <f>COUNTA(I510:I545)</f>
        <v>0</v>
      </c>
    </row>
    <row r="547" spans="1:9" ht="69.95" customHeight="1" thickTop="1" thickBot="1" x14ac:dyDescent="0.25">
      <c r="A547" s="96"/>
      <c r="B547" s="381"/>
      <c r="C547" s="382"/>
      <c r="D547" s="382"/>
      <c r="E547" s="383"/>
      <c r="F547" s="383"/>
      <c r="G547" s="384"/>
      <c r="H547" s="382"/>
      <c r="I547" s="385"/>
    </row>
    <row r="548" spans="1:9" ht="69.95" customHeight="1" x14ac:dyDescent="0.2">
      <c r="A548" s="96"/>
      <c r="B548" s="539"/>
      <c r="C548" s="540">
        <f>A552</f>
        <v>43192</v>
      </c>
      <c r="D548" s="541"/>
      <c r="E548" s="542"/>
      <c r="F548" s="577">
        <v>2018</v>
      </c>
      <c r="G548" s="548" t="s">
        <v>0</v>
      </c>
      <c r="H548" s="549"/>
      <c r="I548" s="552">
        <f>WEEKNUM(A552,2)</f>
        <v>14</v>
      </c>
    </row>
    <row r="549" spans="1:9" ht="69.95" customHeight="1" thickBot="1" x14ac:dyDescent="0.25">
      <c r="A549" s="96"/>
      <c r="B549" s="539"/>
      <c r="C549" s="543"/>
      <c r="D549" s="544"/>
      <c r="E549" s="545"/>
      <c r="F549" s="578"/>
      <c r="G549" s="550"/>
      <c r="H549" s="551"/>
      <c r="I549" s="553"/>
    </row>
    <row r="550" spans="1:9" ht="69.95" customHeight="1" thickBot="1" x14ac:dyDescent="0.25">
      <c r="A550" s="96"/>
      <c r="B550" s="381"/>
      <c r="C550" s="369"/>
      <c r="D550" s="369"/>
      <c r="E550" s="369"/>
      <c r="F550" s="369"/>
      <c r="G550" s="369"/>
      <c r="H550" s="369"/>
      <c r="I550" s="369"/>
    </row>
    <row r="551" spans="1:9" ht="99.95" customHeight="1" thickBot="1" x14ac:dyDescent="0.25">
      <c r="A551" s="96"/>
      <c r="B551" s="381"/>
      <c r="C551" s="558" t="s">
        <v>1</v>
      </c>
      <c r="D551" s="559"/>
      <c r="E551" s="386" t="s">
        <v>2</v>
      </c>
      <c r="F551" s="371" t="s">
        <v>3</v>
      </c>
      <c r="G551" s="387" t="s">
        <v>4</v>
      </c>
      <c r="H551" s="372" t="s">
        <v>5</v>
      </c>
      <c r="I551" s="373" t="s">
        <v>6</v>
      </c>
    </row>
    <row r="552" spans="1:9" ht="69.95" customHeight="1" thickTop="1" x14ac:dyDescent="0.55000000000000004">
      <c r="A552" s="572">
        <f>A540+2</f>
        <v>43192</v>
      </c>
      <c r="B552" s="375"/>
      <c r="C552" s="172">
        <v>4114</v>
      </c>
      <c r="D552" s="168">
        <v>4112</v>
      </c>
      <c r="E552" s="193" t="s">
        <v>7</v>
      </c>
      <c r="F552" s="197"/>
      <c r="G552" s="184" t="s">
        <v>8</v>
      </c>
      <c r="H552" s="199"/>
      <c r="I552" s="200"/>
    </row>
    <row r="553" spans="1:9" ht="69.95" customHeight="1" x14ac:dyDescent="0.55000000000000004">
      <c r="A553" s="573"/>
      <c r="B553" s="575" t="s">
        <v>9</v>
      </c>
      <c r="C553" s="305" t="s">
        <v>11</v>
      </c>
      <c r="D553" s="359"/>
      <c r="E553" s="88"/>
      <c r="F553" s="75" t="s">
        <v>11</v>
      </c>
      <c r="G553" s="356"/>
      <c r="H553" s="285"/>
      <c r="I553" s="423"/>
    </row>
    <row r="554" spans="1:9" ht="69.95" customHeight="1" x14ac:dyDescent="0.55000000000000004">
      <c r="A554" s="573"/>
      <c r="B554" s="575"/>
      <c r="C554" s="229" t="s">
        <v>11</v>
      </c>
      <c r="D554" s="230"/>
      <c r="E554" s="88"/>
      <c r="F554" s="88"/>
      <c r="G554" s="356"/>
      <c r="H554" s="285"/>
      <c r="I554" s="423"/>
    </row>
    <row r="555" spans="1:9" ht="69.95" customHeight="1" x14ac:dyDescent="0.2">
      <c r="A555" s="573"/>
      <c r="B555" s="376"/>
      <c r="C555" s="9">
        <v>4111</v>
      </c>
      <c r="D555" s="28"/>
      <c r="E555" s="29" t="s">
        <v>8</v>
      </c>
      <c r="F555" s="29"/>
      <c r="G555" s="20"/>
      <c r="H555" s="20" t="s">
        <v>8</v>
      </c>
      <c r="I555" s="195"/>
    </row>
    <row r="556" spans="1:9" ht="69.95" customHeight="1" x14ac:dyDescent="0.2">
      <c r="A556" s="573"/>
      <c r="B556" s="575" t="s">
        <v>9</v>
      </c>
      <c r="C556" s="248" t="s">
        <v>11</v>
      </c>
      <c r="D556" s="358"/>
      <c r="E556" s="356"/>
      <c r="F556" s="492" t="s">
        <v>11</v>
      </c>
      <c r="G556" s="356"/>
      <c r="H556" s="356"/>
      <c r="I556" s="423"/>
    </row>
    <row r="557" spans="1:9" ht="69.95" customHeight="1" thickBot="1" x14ac:dyDescent="0.25">
      <c r="A557" s="574"/>
      <c r="B557" s="576"/>
      <c r="C557" s="239" t="s">
        <v>11</v>
      </c>
      <c r="D557" s="299"/>
      <c r="E557" s="293"/>
      <c r="F557" s="491"/>
      <c r="G557" s="357"/>
      <c r="H557" s="293"/>
      <c r="I557" s="419"/>
    </row>
    <row r="558" spans="1:9" ht="69.95" customHeight="1" thickTop="1" x14ac:dyDescent="0.55000000000000004">
      <c r="A558" s="572">
        <f>+A552+1</f>
        <v>43193</v>
      </c>
      <c r="B558" s="377"/>
      <c r="C558" s="172">
        <v>4110</v>
      </c>
      <c r="D558" s="173">
        <v>4109</v>
      </c>
      <c r="E558" s="197"/>
      <c r="F558" s="197"/>
      <c r="G558" s="184" t="s">
        <v>11</v>
      </c>
      <c r="H558" s="199"/>
      <c r="I558" s="200"/>
    </row>
    <row r="559" spans="1:9" ht="69.95" customHeight="1" x14ac:dyDescent="0.55000000000000004">
      <c r="A559" s="573"/>
      <c r="B559" s="536" t="s">
        <v>9</v>
      </c>
      <c r="C559" s="305" t="s">
        <v>11</v>
      </c>
      <c r="D559" s="306"/>
      <c r="E559" s="88"/>
      <c r="F559" s="75" t="s">
        <v>11</v>
      </c>
      <c r="G559" s="356"/>
      <c r="H559" s="285"/>
      <c r="I559" s="423"/>
    </row>
    <row r="560" spans="1:9" ht="69.95" customHeight="1" x14ac:dyDescent="0.55000000000000004">
      <c r="A560" s="573"/>
      <c r="B560" s="536"/>
      <c r="C560" s="226" t="s">
        <v>11</v>
      </c>
      <c r="D560" s="272"/>
      <c r="E560" s="88"/>
      <c r="F560" s="88"/>
      <c r="G560" s="356"/>
      <c r="H560" s="285"/>
      <c r="I560" s="423"/>
    </row>
    <row r="561" spans="1:9" ht="69.95" customHeight="1" x14ac:dyDescent="0.2">
      <c r="A561" s="573"/>
      <c r="B561" s="378"/>
      <c r="C561" s="9">
        <v>4108</v>
      </c>
      <c r="D561" s="178"/>
      <c r="E561" s="29" t="s">
        <v>12</v>
      </c>
      <c r="F561" s="29"/>
      <c r="G561" s="20"/>
      <c r="H561" s="20" t="s">
        <v>12</v>
      </c>
      <c r="I561" s="195"/>
    </row>
    <row r="562" spans="1:9" ht="69.95" customHeight="1" x14ac:dyDescent="0.2">
      <c r="A562" s="573"/>
      <c r="B562" s="536" t="s">
        <v>9</v>
      </c>
      <c r="C562" s="248"/>
      <c r="D562" s="302"/>
      <c r="E562" s="356"/>
      <c r="F562" s="492" t="s">
        <v>11</v>
      </c>
      <c r="G562" s="356"/>
      <c r="H562" s="356"/>
      <c r="I562" s="423"/>
    </row>
    <row r="563" spans="1:9" ht="69.95" customHeight="1" thickBot="1" x14ac:dyDescent="0.25">
      <c r="A563" s="574"/>
      <c r="B563" s="537"/>
      <c r="C563" s="239"/>
      <c r="D563" s="238"/>
      <c r="E563" s="293"/>
      <c r="F563" s="491"/>
      <c r="G563" s="357"/>
      <c r="H563" s="293"/>
      <c r="I563" s="419"/>
    </row>
    <row r="564" spans="1:9" ht="69.95" customHeight="1" thickTop="1" x14ac:dyDescent="0.55000000000000004">
      <c r="A564" s="572">
        <f>+A558+1</f>
        <v>43194</v>
      </c>
      <c r="B564" s="377"/>
      <c r="C564" s="180">
        <v>4107</v>
      </c>
      <c r="D564" s="173">
        <v>4104</v>
      </c>
      <c r="E564" s="197"/>
      <c r="F564" s="197"/>
      <c r="G564" s="184" t="s">
        <v>13</v>
      </c>
      <c r="H564" s="199"/>
      <c r="I564" s="200"/>
    </row>
    <row r="565" spans="1:9" ht="69.95" customHeight="1" x14ac:dyDescent="0.55000000000000004">
      <c r="A565" s="573"/>
      <c r="B565" s="536" t="s">
        <v>9</v>
      </c>
      <c r="C565" s="307"/>
      <c r="D565" s="308"/>
      <c r="E565" s="88"/>
      <c r="F565" s="75" t="s">
        <v>11</v>
      </c>
      <c r="G565" s="356"/>
      <c r="H565" s="285"/>
      <c r="I565" s="423"/>
    </row>
    <row r="566" spans="1:9" ht="69.95" customHeight="1" x14ac:dyDescent="0.55000000000000004">
      <c r="A566" s="573"/>
      <c r="B566" s="536"/>
      <c r="C566" s="307"/>
      <c r="D566" s="308"/>
      <c r="E566" s="88"/>
      <c r="F566" s="88"/>
      <c r="G566" s="356"/>
      <c r="H566" s="285"/>
      <c r="I566" s="423"/>
    </row>
    <row r="567" spans="1:9" ht="69.95" customHeight="1" x14ac:dyDescent="0.2">
      <c r="A567" s="573"/>
      <c r="B567" s="378"/>
      <c r="C567" s="13">
        <v>4101</v>
      </c>
      <c r="D567" s="14"/>
      <c r="E567" s="29" t="s">
        <v>13</v>
      </c>
      <c r="F567" s="29"/>
      <c r="G567" s="20"/>
      <c r="H567" s="20" t="s">
        <v>13</v>
      </c>
      <c r="I567" s="195"/>
    </row>
    <row r="568" spans="1:9" ht="69.95" customHeight="1" x14ac:dyDescent="0.2">
      <c r="A568" s="573"/>
      <c r="B568" s="536" t="s">
        <v>9</v>
      </c>
      <c r="C568" s="233"/>
      <c r="D568" s="234"/>
      <c r="E568" s="356"/>
      <c r="F568" s="492" t="s">
        <v>11</v>
      </c>
      <c r="G568" s="356"/>
      <c r="H568" s="356"/>
      <c r="I568" s="423"/>
    </row>
    <row r="569" spans="1:9" ht="69.95" customHeight="1" thickBot="1" x14ac:dyDescent="0.25">
      <c r="A569" s="574"/>
      <c r="B569" s="537"/>
      <c r="C569" s="237"/>
      <c r="D569" s="238"/>
      <c r="E569" s="293"/>
      <c r="F569" s="491"/>
      <c r="G569" s="357"/>
      <c r="H569" s="293"/>
      <c r="I569" s="419"/>
    </row>
    <row r="570" spans="1:9" ht="69.95" customHeight="1" thickTop="1" x14ac:dyDescent="0.55000000000000004">
      <c r="A570" s="579">
        <f>+A564+1</f>
        <v>43195</v>
      </c>
      <c r="B570" s="389"/>
      <c r="C570" s="201" t="s">
        <v>8</v>
      </c>
      <c r="D570" s="202" t="s">
        <v>12</v>
      </c>
      <c r="E570" s="203"/>
      <c r="F570" s="203"/>
      <c r="G570" s="223" t="s">
        <v>14</v>
      </c>
      <c r="H570" s="205"/>
      <c r="I570" s="206"/>
    </row>
    <row r="571" spans="1:9" ht="69.95" customHeight="1" x14ac:dyDescent="0.55000000000000004">
      <c r="A571" s="579"/>
      <c r="B571" s="536" t="s">
        <v>9</v>
      </c>
      <c r="C571" s="309"/>
      <c r="D571" s="310"/>
      <c r="E571" s="88"/>
      <c r="F571" s="75" t="s">
        <v>11</v>
      </c>
      <c r="G571" s="356"/>
      <c r="H571" s="285"/>
      <c r="I571" s="424"/>
    </row>
    <row r="572" spans="1:9" ht="69.95" customHeight="1" x14ac:dyDescent="0.55000000000000004">
      <c r="A572" s="579"/>
      <c r="B572" s="536"/>
      <c r="C572" s="271"/>
      <c r="D572" s="272"/>
      <c r="E572" s="88"/>
      <c r="F572" s="88"/>
      <c r="G572" s="356"/>
      <c r="H572" s="285"/>
      <c r="I572" s="424"/>
    </row>
    <row r="573" spans="1:9" ht="69.95" customHeight="1" x14ac:dyDescent="0.2">
      <c r="A573" s="579"/>
      <c r="B573" s="378"/>
      <c r="C573" s="19" t="s">
        <v>13</v>
      </c>
      <c r="D573" s="178"/>
      <c r="E573" s="29" t="s">
        <v>14</v>
      </c>
      <c r="F573" s="30"/>
      <c r="G573" s="31"/>
      <c r="H573" s="20" t="s">
        <v>14</v>
      </c>
      <c r="I573" s="207"/>
    </row>
    <row r="574" spans="1:9" ht="69.95" customHeight="1" x14ac:dyDescent="0.2">
      <c r="A574" s="579"/>
      <c r="B574" s="536" t="s">
        <v>9</v>
      </c>
      <c r="C574" s="274"/>
      <c r="D574" s="302"/>
      <c r="E574" s="356"/>
      <c r="F574" s="492" t="s">
        <v>11</v>
      </c>
      <c r="G574" s="356"/>
      <c r="H574" s="356"/>
      <c r="I574" s="424"/>
    </row>
    <row r="575" spans="1:9" ht="69.95" customHeight="1" thickBot="1" x14ac:dyDescent="0.25">
      <c r="A575" s="579"/>
      <c r="B575" s="554"/>
      <c r="C575" s="301"/>
      <c r="D575" s="302"/>
      <c r="E575" s="304"/>
      <c r="F575" s="493"/>
      <c r="G575" s="362"/>
      <c r="H575" s="304"/>
      <c r="I575" s="422"/>
    </row>
    <row r="576" spans="1:9" ht="69.95" customHeight="1" thickTop="1" x14ac:dyDescent="0.55000000000000004">
      <c r="A576" s="572">
        <f>+A570+1</f>
        <v>43196</v>
      </c>
      <c r="B576" s="377"/>
      <c r="C576" s="185" t="s">
        <v>15</v>
      </c>
      <c r="D576" s="186" t="s">
        <v>16</v>
      </c>
      <c r="E576" s="197"/>
      <c r="F576" s="197"/>
      <c r="G576" s="184" t="s">
        <v>17</v>
      </c>
      <c r="H576" s="199"/>
      <c r="I576" s="200"/>
    </row>
    <row r="577" spans="1:9" ht="69.95" customHeight="1" x14ac:dyDescent="0.55000000000000004">
      <c r="A577" s="573"/>
      <c r="B577" s="536" t="s">
        <v>9</v>
      </c>
      <c r="C577" s="305"/>
      <c r="D577" s="306"/>
      <c r="E577" s="88"/>
      <c r="F577" s="75" t="s">
        <v>11</v>
      </c>
      <c r="G577" s="356"/>
      <c r="H577" s="285"/>
      <c r="I577" s="423"/>
    </row>
    <row r="578" spans="1:9" ht="69.95" customHeight="1" x14ac:dyDescent="0.55000000000000004">
      <c r="A578" s="573"/>
      <c r="B578" s="536"/>
      <c r="C578" s="226"/>
      <c r="D578" s="272"/>
      <c r="E578" s="88"/>
      <c r="F578" s="88"/>
      <c r="G578" s="356"/>
      <c r="H578" s="285"/>
      <c r="I578" s="423"/>
    </row>
    <row r="579" spans="1:9" ht="69.95" customHeight="1" x14ac:dyDescent="0.2">
      <c r="A579" s="573"/>
      <c r="B579" s="378"/>
      <c r="C579" s="22" t="s">
        <v>18</v>
      </c>
      <c r="D579" s="188"/>
      <c r="E579" s="29" t="s">
        <v>17</v>
      </c>
      <c r="F579" s="30"/>
      <c r="G579" s="31"/>
      <c r="H579" s="31"/>
      <c r="I579" s="196"/>
    </row>
    <row r="580" spans="1:9" ht="69.95" customHeight="1" x14ac:dyDescent="0.2">
      <c r="A580" s="573"/>
      <c r="B580" s="536" t="s">
        <v>9</v>
      </c>
      <c r="C580" s="248"/>
      <c r="D580" s="302"/>
      <c r="E580" s="356"/>
      <c r="F580" s="492" t="s">
        <v>11</v>
      </c>
      <c r="G580" s="356"/>
      <c r="H580" s="356"/>
      <c r="I580" s="423"/>
    </row>
    <row r="581" spans="1:9" ht="69.95" customHeight="1" thickBot="1" x14ac:dyDescent="0.25">
      <c r="A581" s="574"/>
      <c r="B581" s="537"/>
      <c r="C581" s="239"/>
      <c r="D581" s="238"/>
      <c r="E581" s="293"/>
      <c r="F581" s="491"/>
      <c r="G581" s="357"/>
      <c r="H581" s="293"/>
      <c r="I581" s="419"/>
    </row>
    <row r="582" spans="1:9" ht="69.95" customHeight="1" thickTop="1" x14ac:dyDescent="0.55000000000000004">
      <c r="A582" s="572">
        <f>+A576+1</f>
        <v>43197</v>
      </c>
      <c r="B582" s="377"/>
      <c r="C582" s="182" t="s">
        <v>14</v>
      </c>
      <c r="D582" s="183" t="s">
        <v>17</v>
      </c>
      <c r="E582" s="189" t="s">
        <v>19</v>
      </c>
      <c r="F582" s="197"/>
      <c r="G582" s="184" t="s">
        <v>20</v>
      </c>
      <c r="H582" s="199"/>
      <c r="I582" s="200"/>
    </row>
    <row r="583" spans="1:9" ht="69.95" customHeight="1" x14ac:dyDescent="0.55000000000000004">
      <c r="A583" s="573"/>
      <c r="B583" s="536" t="s">
        <v>9</v>
      </c>
      <c r="C583" s="309"/>
      <c r="D583" s="310"/>
      <c r="E583" s="88"/>
      <c r="F583" s="75" t="s">
        <v>11</v>
      </c>
      <c r="G583" s="356"/>
      <c r="H583" s="285"/>
      <c r="I583" s="423"/>
    </row>
    <row r="584" spans="1:9" ht="69.95" customHeight="1" x14ac:dyDescent="0.55000000000000004">
      <c r="A584" s="573"/>
      <c r="B584" s="536"/>
      <c r="C584" s="283"/>
      <c r="D584" s="284"/>
      <c r="E584" s="88"/>
      <c r="F584" s="88"/>
      <c r="G584" s="356"/>
      <c r="H584" s="285"/>
      <c r="I584" s="423"/>
    </row>
    <row r="585" spans="1:9" ht="69.95" customHeight="1" x14ac:dyDescent="0.2">
      <c r="A585" s="573"/>
      <c r="B585" s="378"/>
      <c r="C585" s="26" t="s">
        <v>20</v>
      </c>
      <c r="D585" s="27" t="s">
        <v>85</v>
      </c>
      <c r="E585" s="30"/>
      <c r="F585" s="30"/>
      <c r="G585" s="31"/>
      <c r="H585" s="31"/>
      <c r="I585" s="196"/>
    </row>
    <row r="586" spans="1:9" ht="69.95" customHeight="1" x14ac:dyDescent="0.2">
      <c r="A586" s="573"/>
      <c r="B586" s="536" t="s">
        <v>9</v>
      </c>
      <c r="C586" s="274"/>
      <c r="D586" s="288"/>
      <c r="E586" s="356"/>
      <c r="F586" s="492" t="s">
        <v>11</v>
      </c>
      <c r="G586" s="356"/>
      <c r="H586" s="356"/>
      <c r="I586" s="423"/>
    </row>
    <row r="587" spans="1:9" ht="69.95" customHeight="1" thickBot="1" x14ac:dyDescent="0.25">
      <c r="A587" s="574"/>
      <c r="B587" s="537"/>
      <c r="C587" s="291"/>
      <c r="D587" s="292"/>
      <c r="E587" s="293"/>
      <c r="F587" s="491"/>
      <c r="G587" s="357"/>
      <c r="H587" s="293"/>
      <c r="I587" s="419"/>
    </row>
    <row r="588" spans="1:9" ht="69.95" hidden="1" customHeight="1" thickTop="1" x14ac:dyDescent="0.45">
      <c r="A588" s="96"/>
      <c r="B588" s="390"/>
      <c r="C588" s="391">
        <f>COUNTA(C585,C582,C579,C576,C573,C570,C567,C564,C561,C558,C555,C552)</f>
        <v>12</v>
      </c>
      <c r="D588" s="391">
        <f t="shared" ref="D588:H588" si="19">COUNTA(D585,D582,D579,D576,D573,D570,D567,D564,D561,D558,D555,D552)</f>
        <v>7</v>
      </c>
      <c r="E588" s="391">
        <f t="shared" si="19"/>
        <v>7</v>
      </c>
      <c r="F588" s="391">
        <f t="shared" si="19"/>
        <v>0</v>
      </c>
      <c r="G588" s="391">
        <f t="shared" si="19"/>
        <v>6</v>
      </c>
      <c r="H588" s="391">
        <f t="shared" si="19"/>
        <v>4</v>
      </c>
      <c r="I588" s="391">
        <f>COUNTA(I552:I587)</f>
        <v>0</v>
      </c>
    </row>
    <row r="589" spans="1:9" ht="69.95" customHeight="1" thickTop="1" thickBot="1" x14ac:dyDescent="0.5">
      <c r="A589" s="97"/>
    </row>
    <row r="590" spans="1:9" ht="69.95" customHeight="1" x14ac:dyDescent="0.2">
      <c r="A590" s="96"/>
      <c r="B590" s="539"/>
      <c r="C590" s="540">
        <f>A594</f>
        <v>43199</v>
      </c>
      <c r="D590" s="541"/>
      <c r="E590" s="542"/>
      <c r="F590" s="577">
        <f>F548</f>
        <v>2018</v>
      </c>
      <c r="G590" s="548" t="s">
        <v>0</v>
      </c>
      <c r="H590" s="549"/>
      <c r="I590" s="552">
        <f>WEEKNUM(A594,2)</f>
        <v>15</v>
      </c>
    </row>
    <row r="591" spans="1:9" ht="69.95" customHeight="1" thickBot="1" x14ac:dyDescent="0.25">
      <c r="A591" s="96"/>
      <c r="B591" s="539"/>
      <c r="C591" s="543"/>
      <c r="D591" s="544"/>
      <c r="E591" s="545"/>
      <c r="F591" s="578"/>
      <c r="G591" s="550"/>
      <c r="H591" s="551"/>
      <c r="I591" s="553"/>
    </row>
    <row r="592" spans="1:9" ht="69.95" customHeight="1" thickBot="1" x14ac:dyDescent="0.25">
      <c r="A592" s="96"/>
      <c r="B592" s="381"/>
      <c r="C592" s="369"/>
      <c r="D592" s="369"/>
      <c r="E592" s="369"/>
      <c r="F592" s="369"/>
      <c r="G592" s="369"/>
      <c r="H592" s="369"/>
      <c r="I592" s="369"/>
    </row>
    <row r="593" spans="1:9" ht="99.95" customHeight="1" thickBot="1" x14ac:dyDescent="0.25">
      <c r="A593" s="96"/>
      <c r="B593" s="381"/>
      <c r="C593" s="558" t="s">
        <v>1</v>
      </c>
      <c r="D593" s="559"/>
      <c r="E593" s="386" t="s">
        <v>2</v>
      </c>
      <c r="F593" s="371" t="s">
        <v>3</v>
      </c>
      <c r="G593" s="387" t="s">
        <v>4</v>
      </c>
      <c r="H593" s="372" t="s">
        <v>5</v>
      </c>
      <c r="I593" s="373" t="s">
        <v>6</v>
      </c>
    </row>
    <row r="594" spans="1:9" ht="69.95" customHeight="1" thickTop="1" x14ac:dyDescent="0.55000000000000004">
      <c r="A594" s="572">
        <f>A582+2</f>
        <v>43199</v>
      </c>
      <c r="B594" s="375"/>
      <c r="C594" s="172">
        <v>4114</v>
      </c>
      <c r="D594" s="168">
        <v>4112</v>
      </c>
      <c r="E594" s="193" t="s">
        <v>7</v>
      </c>
      <c r="F594" s="197"/>
      <c r="G594" s="184" t="s">
        <v>22</v>
      </c>
      <c r="H594" s="199"/>
      <c r="I594" s="200"/>
    </row>
    <row r="595" spans="1:9" ht="69.95" customHeight="1" x14ac:dyDescent="0.55000000000000004">
      <c r="A595" s="573"/>
      <c r="B595" s="575" t="s">
        <v>9</v>
      </c>
      <c r="C595" s="305"/>
      <c r="D595" s="359"/>
      <c r="E595" s="88"/>
      <c r="F595" s="75" t="s">
        <v>11</v>
      </c>
      <c r="G595" s="356"/>
      <c r="H595" s="285"/>
      <c r="I595" s="423"/>
    </row>
    <row r="596" spans="1:9" ht="69.95" customHeight="1" x14ac:dyDescent="0.55000000000000004">
      <c r="A596" s="573"/>
      <c r="B596" s="575"/>
      <c r="C596" s="229"/>
      <c r="D596" s="230"/>
      <c r="E596" s="88"/>
      <c r="F596" s="88"/>
      <c r="G596" s="356"/>
      <c r="H596" s="285"/>
      <c r="I596" s="423"/>
    </row>
    <row r="597" spans="1:9" ht="69.95" customHeight="1" x14ac:dyDescent="0.2">
      <c r="A597" s="573"/>
      <c r="B597" s="376"/>
      <c r="C597" s="9">
        <v>4111</v>
      </c>
      <c r="D597" s="28"/>
      <c r="E597" s="29" t="s">
        <v>20</v>
      </c>
      <c r="F597" s="30"/>
      <c r="G597" s="31"/>
      <c r="H597" s="20" t="s">
        <v>17</v>
      </c>
      <c r="I597" s="196"/>
    </row>
    <row r="598" spans="1:9" ht="69.95" customHeight="1" x14ac:dyDescent="0.2">
      <c r="A598" s="573"/>
      <c r="B598" s="575" t="s">
        <v>9</v>
      </c>
      <c r="C598" s="248"/>
      <c r="D598" s="358"/>
      <c r="E598" s="356"/>
      <c r="F598" s="492" t="s">
        <v>11</v>
      </c>
      <c r="G598" s="356"/>
      <c r="H598" s="356"/>
      <c r="I598" s="423"/>
    </row>
    <row r="599" spans="1:9" ht="69.95" customHeight="1" thickBot="1" x14ac:dyDescent="0.25">
      <c r="A599" s="574"/>
      <c r="B599" s="576"/>
      <c r="C599" s="239"/>
      <c r="D599" s="299"/>
      <c r="E599" s="293"/>
      <c r="F599" s="491"/>
      <c r="G599" s="357"/>
      <c r="H599" s="293"/>
      <c r="I599" s="419"/>
    </row>
    <row r="600" spans="1:9" ht="69.95" customHeight="1" thickTop="1" x14ac:dyDescent="0.55000000000000004">
      <c r="A600" s="572">
        <f>+A594+1</f>
        <v>43200</v>
      </c>
      <c r="B600" s="377"/>
      <c r="C600" s="172">
        <v>4110</v>
      </c>
      <c r="D600" s="173">
        <v>4109</v>
      </c>
      <c r="E600" s="197"/>
      <c r="F600" s="197"/>
      <c r="G600" s="184" t="s">
        <v>24</v>
      </c>
      <c r="H600" s="199"/>
      <c r="I600" s="200"/>
    </row>
    <row r="601" spans="1:9" ht="69.95" customHeight="1" x14ac:dyDescent="0.55000000000000004">
      <c r="A601" s="573"/>
      <c r="B601" s="536" t="s">
        <v>9</v>
      </c>
      <c r="C601" s="305"/>
      <c r="D601" s="306"/>
      <c r="E601" s="88"/>
      <c r="F601" s="75" t="s">
        <v>11</v>
      </c>
      <c r="G601" s="356"/>
      <c r="H601" s="285"/>
      <c r="I601" s="423"/>
    </row>
    <row r="602" spans="1:9" ht="69.95" customHeight="1" x14ac:dyDescent="0.55000000000000004">
      <c r="A602" s="573"/>
      <c r="B602" s="536"/>
      <c r="C602" s="226"/>
      <c r="D602" s="272"/>
      <c r="E602" s="88"/>
      <c r="F602" s="88"/>
      <c r="G602" s="356"/>
      <c r="H602" s="285"/>
      <c r="I602" s="423"/>
    </row>
    <row r="603" spans="1:9" ht="69.95" customHeight="1" x14ac:dyDescent="0.2">
      <c r="A603" s="573"/>
      <c r="B603" s="378"/>
      <c r="C603" s="9">
        <v>4108</v>
      </c>
      <c r="D603" s="178"/>
      <c r="E603" s="29" t="s">
        <v>22</v>
      </c>
      <c r="F603" s="30"/>
      <c r="G603" s="31"/>
      <c r="H603" s="20" t="s">
        <v>20</v>
      </c>
      <c r="I603" s="196"/>
    </row>
    <row r="604" spans="1:9" ht="69.95" customHeight="1" x14ac:dyDescent="0.2">
      <c r="A604" s="573"/>
      <c r="B604" s="536" t="s">
        <v>9</v>
      </c>
      <c r="C604" s="248"/>
      <c r="D604" s="302"/>
      <c r="E604" s="356"/>
      <c r="F604" s="492" t="s">
        <v>11</v>
      </c>
      <c r="G604" s="356"/>
      <c r="H604" s="356"/>
      <c r="I604" s="423"/>
    </row>
    <row r="605" spans="1:9" ht="69.95" customHeight="1" thickBot="1" x14ac:dyDescent="0.25">
      <c r="A605" s="574"/>
      <c r="B605" s="537"/>
      <c r="C605" s="239"/>
      <c r="D605" s="238"/>
      <c r="E605" s="293"/>
      <c r="F605" s="491"/>
      <c r="G605" s="357"/>
      <c r="H605" s="293"/>
      <c r="I605" s="419"/>
    </row>
    <row r="606" spans="1:9" ht="69.95" customHeight="1" thickTop="1" x14ac:dyDescent="0.55000000000000004">
      <c r="A606" s="572">
        <f>+A600+1</f>
        <v>43201</v>
      </c>
      <c r="B606" s="377"/>
      <c r="C606" s="180">
        <v>4107</v>
      </c>
      <c r="D606" s="173">
        <v>4104</v>
      </c>
      <c r="E606" s="197"/>
      <c r="F606" s="197"/>
      <c r="G606" s="184" t="s">
        <v>25</v>
      </c>
      <c r="H606" s="199"/>
      <c r="I606" s="200"/>
    </row>
    <row r="607" spans="1:9" ht="69.95" customHeight="1" x14ac:dyDescent="0.55000000000000004">
      <c r="A607" s="573"/>
      <c r="B607" s="536" t="s">
        <v>9</v>
      </c>
      <c r="C607" s="307"/>
      <c r="D607" s="308"/>
      <c r="E607" s="88"/>
      <c r="F607" s="75" t="s">
        <v>11</v>
      </c>
      <c r="G607" s="356"/>
      <c r="H607" s="285"/>
      <c r="I607" s="423"/>
    </row>
    <row r="608" spans="1:9" ht="69.95" customHeight="1" x14ac:dyDescent="0.55000000000000004">
      <c r="A608" s="573"/>
      <c r="B608" s="536"/>
      <c r="C608" s="307"/>
      <c r="D608" s="308"/>
      <c r="E608" s="88"/>
      <c r="F608" s="88"/>
      <c r="G608" s="356"/>
      <c r="H608" s="285"/>
      <c r="I608" s="423"/>
    </row>
    <row r="609" spans="1:9" ht="69.95" customHeight="1" x14ac:dyDescent="0.2">
      <c r="A609" s="573"/>
      <c r="B609" s="378"/>
      <c r="C609" s="13">
        <v>4101</v>
      </c>
      <c r="D609" s="14"/>
      <c r="E609" s="29" t="s">
        <v>24</v>
      </c>
      <c r="F609" s="30"/>
      <c r="G609" s="31"/>
      <c r="H609" s="20" t="s">
        <v>22</v>
      </c>
      <c r="I609" s="196"/>
    </row>
    <row r="610" spans="1:9" ht="69.95" customHeight="1" x14ac:dyDescent="0.2">
      <c r="A610" s="573"/>
      <c r="B610" s="536" t="s">
        <v>9</v>
      </c>
      <c r="C610" s="233"/>
      <c r="D610" s="234"/>
      <c r="E610" s="356"/>
      <c r="F610" s="492" t="s">
        <v>11</v>
      </c>
      <c r="G610" s="356"/>
      <c r="H610" s="356"/>
      <c r="I610" s="423"/>
    </row>
    <row r="611" spans="1:9" ht="69.95" customHeight="1" thickBot="1" x14ac:dyDescent="0.25">
      <c r="A611" s="574"/>
      <c r="B611" s="537"/>
      <c r="C611" s="237"/>
      <c r="D611" s="238"/>
      <c r="E611" s="293"/>
      <c r="F611" s="516"/>
      <c r="G611" s="357"/>
      <c r="H611" s="293"/>
      <c r="I611" s="419"/>
    </row>
    <row r="612" spans="1:9" ht="69.95" customHeight="1" thickTop="1" x14ac:dyDescent="0.55000000000000004">
      <c r="A612" s="572">
        <f>+A606+1</f>
        <v>43202</v>
      </c>
      <c r="B612" s="377"/>
      <c r="C612" s="182" t="s">
        <v>8</v>
      </c>
      <c r="D612" s="183" t="s">
        <v>12</v>
      </c>
      <c r="E612" s="197"/>
      <c r="F612" s="197"/>
      <c r="G612" s="184" t="s">
        <v>26</v>
      </c>
      <c r="H612" s="199"/>
      <c r="I612" s="200"/>
    </row>
    <row r="613" spans="1:9" ht="69.95" customHeight="1" x14ac:dyDescent="0.55000000000000004">
      <c r="A613" s="573"/>
      <c r="B613" s="536" t="s">
        <v>9</v>
      </c>
      <c r="C613" s="309"/>
      <c r="D613" s="310"/>
      <c r="E613" s="88"/>
      <c r="F613" s="75" t="s">
        <v>11</v>
      </c>
      <c r="G613" s="356"/>
      <c r="H613" s="285"/>
      <c r="I613" s="423"/>
    </row>
    <row r="614" spans="1:9" ht="69.95" customHeight="1" x14ac:dyDescent="0.55000000000000004">
      <c r="A614" s="573"/>
      <c r="B614" s="536"/>
      <c r="C614" s="271"/>
      <c r="D614" s="272"/>
      <c r="E614" s="88"/>
      <c r="F614" s="88"/>
      <c r="G614" s="356"/>
      <c r="H614" s="285"/>
      <c r="I614" s="423"/>
    </row>
    <row r="615" spans="1:9" ht="69.95" customHeight="1" x14ac:dyDescent="0.2">
      <c r="A615" s="573"/>
      <c r="B615" s="378"/>
      <c r="C615" s="19" t="s">
        <v>13</v>
      </c>
      <c r="D615" s="178"/>
      <c r="E615" s="29" t="s">
        <v>25</v>
      </c>
      <c r="F615" s="30"/>
      <c r="G615" s="31"/>
      <c r="H615" s="20" t="s">
        <v>24</v>
      </c>
      <c r="I615" s="196"/>
    </row>
    <row r="616" spans="1:9" ht="69.95" customHeight="1" x14ac:dyDescent="0.2">
      <c r="A616" s="573"/>
      <c r="B616" s="536" t="s">
        <v>9</v>
      </c>
      <c r="C616" s="274"/>
      <c r="D616" s="302"/>
      <c r="E616" s="356"/>
      <c r="F616" s="492" t="s">
        <v>11</v>
      </c>
      <c r="G616" s="356"/>
      <c r="H616" s="356"/>
      <c r="I616" s="423"/>
    </row>
    <row r="617" spans="1:9" ht="69.95" customHeight="1" thickBot="1" x14ac:dyDescent="0.25">
      <c r="A617" s="574"/>
      <c r="B617" s="537"/>
      <c r="C617" s="237"/>
      <c r="D617" s="238"/>
      <c r="E617" s="293"/>
      <c r="F617" s="491"/>
      <c r="G617" s="357"/>
      <c r="H617" s="293"/>
      <c r="I617" s="419"/>
    </row>
    <row r="618" spans="1:9" ht="69.95" customHeight="1" thickTop="1" x14ac:dyDescent="0.55000000000000004">
      <c r="A618" s="572">
        <f>+A612+1</f>
        <v>43203</v>
      </c>
      <c r="B618" s="377"/>
      <c r="C618" s="185" t="s">
        <v>15</v>
      </c>
      <c r="D618" s="186" t="s">
        <v>16</v>
      </c>
      <c r="E618" s="197"/>
      <c r="F618" s="197"/>
      <c r="G618" s="184" t="s">
        <v>27</v>
      </c>
      <c r="H618" s="199"/>
      <c r="I618" s="200"/>
    </row>
    <row r="619" spans="1:9" ht="69.95" customHeight="1" x14ac:dyDescent="0.55000000000000004">
      <c r="A619" s="573"/>
      <c r="B619" s="536" t="s">
        <v>9</v>
      </c>
      <c r="C619" s="305"/>
      <c r="D619" s="306"/>
      <c r="E619" s="88"/>
      <c r="F619" s="75" t="s">
        <v>11</v>
      </c>
      <c r="G619" s="356"/>
      <c r="H619" s="285"/>
      <c r="I619" s="423"/>
    </row>
    <row r="620" spans="1:9" ht="69.95" customHeight="1" x14ac:dyDescent="0.55000000000000004">
      <c r="A620" s="573"/>
      <c r="B620" s="536"/>
      <c r="C620" s="226"/>
      <c r="D620" s="272"/>
      <c r="E620" s="88" t="s">
        <v>11</v>
      </c>
      <c r="F620" s="88"/>
      <c r="G620" s="356"/>
      <c r="H620" s="285"/>
      <c r="I620" s="423"/>
    </row>
    <row r="621" spans="1:9" ht="69.95" customHeight="1" x14ac:dyDescent="0.2">
      <c r="A621" s="573"/>
      <c r="B621" s="378"/>
      <c r="C621" s="22" t="s">
        <v>18</v>
      </c>
      <c r="D621" s="188"/>
      <c r="E621" s="29" t="s">
        <v>26</v>
      </c>
      <c r="F621" s="30"/>
      <c r="G621" s="31"/>
      <c r="H621" s="31"/>
      <c r="I621" s="196"/>
    </row>
    <row r="622" spans="1:9" ht="69.95" customHeight="1" x14ac:dyDescent="0.2">
      <c r="A622" s="573"/>
      <c r="B622" s="536" t="s">
        <v>9</v>
      </c>
      <c r="C622" s="248"/>
      <c r="D622" s="302"/>
      <c r="E622" s="356"/>
      <c r="F622" s="492" t="s">
        <v>11</v>
      </c>
      <c r="G622" s="356"/>
      <c r="H622" s="356"/>
      <c r="I622" s="423"/>
    </row>
    <row r="623" spans="1:9" ht="69.95" customHeight="1" thickBot="1" x14ac:dyDescent="0.25">
      <c r="A623" s="574"/>
      <c r="B623" s="537"/>
      <c r="C623" s="239"/>
      <c r="D623" s="238"/>
      <c r="E623" s="293"/>
      <c r="F623" s="491"/>
      <c r="G623" s="357"/>
      <c r="H623" s="293"/>
      <c r="I623" s="419"/>
    </row>
    <row r="624" spans="1:9" ht="69.95" customHeight="1" thickTop="1" x14ac:dyDescent="0.55000000000000004">
      <c r="A624" s="572">
        <f>+A618+1</f>
        <v>43204</v>
      </c>
      <c r="B624" s="377"/>
      <c r="C624" s="182" t="s">
        <v>14</v>
      </c>
      <c r="D624" s="183" t="s">
        <v>17</v>
      </c>
      <c r="E624" s="189" t="s">
        <v>19</v>
      </c>
      <c r="F624" s="197"/>
      <c r="G624" s="184" t="s">
        <v>28</v>
      </c>
      <c r="H624" s="199"/>
      <c r="I624" s="200"/>
    </row>
    <row r="625" spans="1:9" ht="69.95" customHeight="1" x14ac:dyDescent="0.55000000000000004">
      <c r="A625" s="573"/>
      <c r="B625" s="536" t="s">
        <v>9</v>
      </c>
      <c r="C625" s="309"/>
      <c r="D625" s="310"/>
      <c r="E625" s="88"/>
      <c r="F625" s="75" t="s">
        <v>11</v>
      </c>
      <c r="G625" s="356"/>
      <c r="H625" s="285"/>
      <c r="I625" s="423"/>
    </row>
    <row r="626" spans="1:9" ht="69.95" customHeight="1" x14ac:dyDescent="0.55000000000000004">
      <c r="A626" s="573"/>
      <c r="B626" s="536"/>
      <c r="C626" s="283"/>
      <c r="D626" s="284"/>
      <c r="E626" s="88"/>
      <c r="F626" s="88"/>
      <c r="G626" s="356"/>
      <c r="H626" s="285"/>
      <c r="I626" s="423"/>
    </row>
    <row r="627" spans="1:9" ht="69.95" customHeight="1" x14ac:dyDescent="0.2">
      <c r="A627" s="573"/>
      <c r="B627" s="378"/>
      <c r="C627" s="26" t="s">
        <v>20</v>
      </c>
      <c r="D627" s="27"/>
      <c r="E627" s="30"/>
      <c r="F627" s="30"/>
      <c r="G627" s="31"/>
      <c r="H627" s="31"/>
      <c r="I627" s="196"/>
    </row>
    <row r="628" spans="1:9" ht="69.95" customHeight="1" x14ac:dyDescent="0.2">
      <c r="A628" s="573"/>
      <c r="B628" s="536" t="s">
        <v>9</v>
      </c>
      <c r="C628" s="274"/>
      <c r="D628" s="288"/>
      <c r="E628" s="356"/>
      <c r="F628" s="492" t="s">
        <v>11</v>
      </c>
      <c r="G628" s="356"/>
      <c r="H628" s="356"/>
      <c r="I628" s="423"/>
    </row>
    <row r="629" spans="1:9" ht="69.95" customHeight="1" thickBot="1" x14ac:dyDescent="0.25">
      <c r="A629" s="574"/>
      <c r="B629" s="537"/>
      <c r="C629" s="291"/>
      <c r="D629" s="292"/>
      <c r="E629" s="293"/>
      <c r="F629" s="491"/>
      <c r="G629" s="357"/>
      <c r="H629" s="293"/>
      <c r="I629" s="419"/>
    </row>
    <row r="630" spans="1:9" ht="69.95" hidden="1" customHeight="1" thickTop="1" x14ac:dyDescent="0.55000000000000004">
      <c r="C630" s="402">
        <f>COUNTA(C627,C624,C621,C618,C615,C612,C609,C606,C603,C600,C597,C594)</f>
        <v>12</v>
      </c>
      <c r="D630" s="402">
        <f t="shared" ref="D630:H630" si="20">COUNTA(D627,D624,D621,D618,D615,D612,D609,D606,D603,D600,D597,D594)</f>
        <v>6</v>
      </c>
      <c r="E630" s="402">
        <f t="shared" si="20"/>
        <v>7</v>
      </c>
      <c r="F630" s="402">
        <f t="shared" si="20"/>
        <v>0</v>
      </c>
      <c r="G630" s="402">
        <f t="shared" si="20"/>
        <v>6</v>
      </c>
      <c r="H630" s="402">
        <f t="shared" si="20"/>
        <v>4</v>
      </c>
      <c r="I630" s="402">
        <f>COUNTA(I594:I629)</f>
        <v>0</v>
      </c>
    </row>
    <row r="631" spans="1:9" ht="69.95" customHeight="1" thickTop="1" thickBot="1" x14ac:dyDescent="0.5"/>
    <row r="632" spans="1:9" ht="69.95" customHeight="1" x14ac:dyDescent="0.45">
      <c r="C632" s="540">
        <f>A636</f>
        <v>43206</v>
      </c>
      <c r="D632" s="541"/>
      <c r="E632" s="542"/>
      <c r="F632" s="546">
        <f>F590</f>
        <v>2018</v>
      </c>
      <c r="G632" s="548" t="s">
        <v>0</v>
      </c>
      <c r="H632" s="549"/>
      <c r="I632" s="552">
        <f>WEEKNUM(A636,2)</f>
        <v>16</v>
      </c>
    </row>
    <row r="633" spans="1:9" ht="69.95" customHeight="1" thickBot="1" x14ac:dyDescent="0.5">
      <c r="C633" s="543"/>
      <c r="D633" s="544"/>
      <c r="E633" s="545"/>
      <c r="F633" s="547"/>
      <c r="G633" s="550"/>
      <c r="H633" s="551"/>
      <c r="I633" s="553"/>
    </row>
    <row r="634" spans="1:9" ht="69.95" customHeight="1" thickBot="1" x14ac:dyDescent="0.5">
      <c r="C634" s="369"/>
      <c r="D634" s="369"/>
      <c r="E634" s="369"/>
      <c r="F634" s="369"/>
      <c r="G634" s="369"/>
      <c r="H634" s="369"/>
      <c r="I634" s="369"/>
    </row>
    <row r="635" spans="1:9" ht="99.95" customHeight="1" thickBot="1" x14ac:dyDescent="0.5">
      <c r="C635" s="558" t="s">
        <v>1</v>
      </c>
      <c r="D635" s="559"/>
      <c r="E635" s="370" t="s">
        <v>2</v>
      </c>
      <c r="F635" s="371" t="s">
        <v>3</v>
      </c>
      <c r="G635" s="372" t="s">
        <v>4</v>
      </c>
      <c r="H635" s="372" t="s">
        <v>5</v>
      </c>
      <c r="I635" s="373" t="s">
        <v>6</v>
      </c>
    </row>
    <row r="636" spans="1:9" ht="69.95" customHeight="1" thickTop="1" x14ac:dyDescent="0.2">
      <c r="A636" s="564">
        <f>A624+2</f>
        <v>43206</v>
      </c>
      <c r="B636" s="377"/>
      <c r="C636" s="172">
        <v>4114</v>
      </c>
      <c r="D636" s="168">
        <v>4112</v>
      </c>
      <c r="E636" s="193" t="s">
        <v>7</v>
      </c>
      <c r="F636" s="168"/>
      <c r="G636" s="169" t="s">
        <v>29</v>
      </c>
      <c r="H636" s="187"/>
      <c r="I636" s="171"/>
    </row>
    <row r="637" spans="1:9" ht="69.95" customHeight="1" x14ac:dyDescent="0.2">
      <c r="A637" s="565"/>
      <c r="B637" s="536" t="s">
        <v>9</v>
      </c>
      <c r="C637" s="305"/>
      <c r="D637" s="359" t="s">
        <v>11</v>
      </c>
      <c r="E637" s="226"/>
      <c r="F637" s="499" t="s">
        <v>11</v>
      </c>
      <c r="G637" s="227"/>
      <c r="H637" s="325"/>
      <c r="I637" s="423"/>
    </row>
    <row r="638" spans="1:9" ht="69.95" customHeight="1" x14ac:dyDescent="0.2">
      <c r="A638" s="565"/>
      <c r="B638" s="536"/>
      <c r="C638" s="229" t="s">
        <v>11</v>
      </c>
      <c r="D638" s="230"/>
      <c r="E638" s="229"/>
      <c r="F638" s="505"/>
      <c r="G638" s="231"/>
      <c r="H638" s="232"/>
      <c r="I638" s="423"/>
    </row>
    <row r="639" spans="1:9" ht="69.95" customHeight="1" thickBot="1" x14ac:dyDescent="0.8">
      <c r="A639" s="565"/>
      <c r="B639" s="378"/>
      <c r="C639" s="2">
        <v>4111</v>
      </c>
      <c r="D639" s="3"/>
      <c r="E639" s="4" t="s">
        <v>27</v>
      </c>
      <c r="F639" s="5"/>
      <c r="G639" s="6"/>
      <c r="H639" s="7" t="s">
        <v>25</v>
      </c>
      <c r="I639" s="8"/>
    </row>
    <row r="640" spans="1:9" ht="69.95" customHeight="1" x14ac:dyDescent="0.55000000000000004">
      <c r="A640" s="565"/>
      <c r="B640" s="536" t="s">
        <v>9</v>
      </c>
      <c r="C640" s="233"/>
      <c r="D640" s="234"/>
      <c r="E640" s="235"/>
      <c r="F640" s="453" t="s">
        <v>11</v>
      </c>
      <c r="G640" s="56"/>
      <c r="H640" s="236"/>
      <c r="I640" s="418"/>
    </row>
    <row r="641" spans="1:9" ht="69.95" customHeight="1" thickBot="1" x14ac:dyDescent="0.6">
      <c r="A641" s="566"/>
      <c r="B641" s="537"/>
      <c r="C641" s="237"/>
      <c r="D641" s="238"/>
      <c r="E641" s="239"/>
      <c r="F641" s="452"/>
      <c r="G641" s="61"/>
      <c r="H641" s="240"/>
      <c r="I641" s="419"/>
    </row>
    <row r="642" spans="1:9" ht="69.95" customHeight="1" thickTop="1" x14ac:dyDescent="0.75">
      <c r="A642" s="564">
        <f>A636+1</f>
        <v>43207</v>
      </c>
      <c r="B642" s="375"/>
      <c r="C642" s="172">
        <v>4110</v>
      </c>
      <c r="D642" s="173">
        <v>4109</v>
      </c>
      <c r="E642" s="174"/>
      <c r="F642" s="175"/>
      <c r="G642" s="176" t="s">
        <v>30</v>
      </c>
      <c r="H642" s="177"/>
      <c r="I642" s="171"/>
    </row>
    <row r="643" spans="1:9" ht="69.95" customHeight="1" x14ac:dyDescent="0.55000000000000004">
      <c r="A643" s="565"/>
      <c r="B643" s="554" t="s">
        <v>9</v>
      </c>
      <c r="C643" s="305"/>
      <c r="D643" s="306"/>
      <c r="E643" s="64"/>
      <c r="F643" s="495" t="s">
        <v>11</v>
      </c>
      <c r="G643" s="316"/>
      <c r="H643" s="363"/>
      <c r="I643" s="423"/>
    </row>
    <row r="644" spans="1:9" ht="69.95" customHeight="1" x14ac:dyDescent="0.55000000000000004">
      <c r="A644" s="565"/>
      <c r="B644" s="567"/>
      <c r="C644" s="226"/>
      <c r="D644" s="272"/>
      <c r="E644" s="64"/>
      <c r="F644" s="494" t="s">
        <v>11</v>
      </c>
      <c r="G644" s="317"/>
      <c r="H644" s="318"/>
      <c r="I644" s="423"/>
    </row>
    <row r="645" spans="1:9" ht="69.95" customHeight="1" x14ac:dyDescent="0.2">
      <c r="A645" s="565"/>
      <c r="B645" s="376"/>
      <c r="C645" s="9">
        <v>4108</v>
      </c>
      <c r="D645" s="178"/>
      <c r="E645" s="10" t="s">
        <v>28</v>
      </c>
      <c r="F645" s="11"/>
      <c r="G645" s="179"/>
      <c r="H645" s="12" t="s">
        <v>26</v>
      </c>
      <c r="I645" s="8"/>
    </row>
    <row r="646" spans="1:9" ht="69.95" customHeight="1" x14ac:dyDescent="0.2">
      <c r="A646" s="565"/>
      <c r="B646" s="554" t="s">
        <v>9</v>
      </c>
      <c r="C646" s="248"/>
      <c r="D646" s="302"/>
      <c r="E646" s="250"/>
      <c r="F646" s="450" t="s">
        <v>11</v>
      </c>
      <c r="G646" s="275"/>
      <c r="H646" s="360"/>
      <c r="I646" s="418"/>
    </row>
    <row r="647" spans="1:9" ht="69.95" customHeight="1" thickBot="1" x14ac:dyDescent="0.25">
      <c r="A647" s="566"/>
      <c r="B647" s="555"/>
      <c r="C647" s="239"/>
      <c r="D647" s="238"/>
      <c r="E647" s="239"/>
      <c r="F647" s="456"/>
      <c r="G647" s="252"/>
      <c r="H647" s="253"/>
      <c r="I647" s="419"/>
    </row>
    <row r="648" spans="1:9" ht="69.95" customHeight="1" thickTop="1" x14ac:dyDescent="0.2">
      <c r="A648" s="564">
        <f>A642+1</f>
        <v>43208</v>
      </c>
      <c r="B648" s="377"/>
      <c r="C648" s="180">
        <v>4107</v>
      </c>
      <c r="D648" s="173">
        <v>4104</v>
      </c>
      <c r="E648" s="172"/>
      <c r="F648" s="177"/>
      <c r="G648" s="176" t="s">
        <v>31</v>
      </c>
      <c r="H648" s="181"/>
      <c r="I648" s="171"/>
    </row>
    <row r="649" spans="1:9" ht="69.95" customHeight="1" x14ac:dyDescent="0.2">
      <c r="A649" s="565"/>
      <c r="B649" s="554" t="s">
        <v>9</v>
      </c>
      <c r="C649" s="307"/>
      <c r="D649" s="308"/>
      <c r="E649" s="229"/>
      <c r="F649" s="497" t="s">
        <v>11</v>
      </c>
      <c r="G649" s="319"/>
      <c r="H649" s="320"/>
      <c r="I649" s="423"/>
    </row>
    <row r="650" spans="1:9" ht="69.95" customHeight="1" x14ac:dyDescent="0.2">
      <c r="A650" s="565"/>
      <c r="B650" s="567"/>
      <c r="C650" s="307"/>
      <c r="D650" s="308"/>
      <c r="E650" s="229"/>
      <c r="F650" s="496"/>
      <c r="G650" s="319"/>
      <c r="H650" s="320"/>
      <c r="I650" s="423"/>
    </row>
    <row r="651" spans="1:9" ht="69.95" customHeight="1" x14ac:dyDescent="0.2">
      <c r="A651" s="565"/>
      <c r="B651" s="378"/>
      <c r="C651" s="13">
        <v>4101</v>
      </c>
      <c r="D651" s="14"/>
      <c r="E651" s="15" t="s">
        <v>29</v>
      </c>
      <c r="F651" s="16"/>
      <c r="G651" s="18"/>
      <c r="H651" s="18" t="s">
        <v>27</v>
      </c>
      <c r="I651" s="8"/>
    </row>
    <row r="652" spans="1:9" ht="69.95" customHeight="1" x14ac:dyDescent="0.2">
      <c r="A652" s="565"/>
      <c r="B652" s="554" t="s">
        <v>9</v>
      </c>
      <c r="C652" s="233"/>
      <c r="D652" s="234"/>
      <c r="E652" s="250"/>
      <c r="F652" s="450" t="s">
        <v>11</v>
      </c>
      <c r="G652" s="265"/>
      <c r="H652" s="265"/>
      <c r="I652" s="418"/>
    </row>
    <row r="653" spans="1:9" ht="69.95" customHeight="1" thickBot="1" x14ac:dyDescent="0.25">
      <c r="A653" s="566"/>
      <c r="B653" s="555"/>
      <c r="C653" s="237"/>
      <c r="D653" s="238"/>
      <c r="E653" s="239"/>
      <c r="F653" s="456"/>
      <c r="G653" s="252"/>
      <c r="H653" s="277"/>
      <c r="I653" s="419"/>
    </row>
    <row r="654" spans="1:9" ht="69.95" customHeight="1" thickTop="1" x14ac:dyDescent="0.2">
      <c r="A654" s="564">
        <f t="shared" ref="A654" si="21">A648+1</f>
        <v>43209</v>
      </c>
      <c r="B654" s="377"/>
      <c r="C654" s="182" t="s">
        <v>8</v>
      </c>
      <c r="D654" s="183" t="s">
        <v>12</v>
      </c>
      <c r="E654" s="172"/>
      <c r="F654" s="177"/>
      <c r="G654" s="184" t="s">
        <v>15</v>
      </c>
      <c r="H654" s="181"/>
      <c r="I654" s="171"/>
    </row>
    <row r="655" spans="1:9" ht="69.95" customHeight="1" x14ac:dyDescent="0.2">
      <c r="A655" s="565"/>
      <c r="B655" s="554" t="s">
        <v>9</v>
      </c>
      <c r="C655" s="309"/>
      <c r="D655" s="310"/>
      <c r="E655" s="226"/>
      <c r="F655" s="499" t="s">
        <v>11</v>
      </c>
      <c r="G655" s="321"/>
      <c r="H655" s="361"/>
      <c r="I655" s="423"/>
    </row>
    <row r="656" spans="1:9" ht="69.95" customHeight="1" x14ac:dyDescent="0.2">
      <c r="A656" s="565"/>
      <c r="B656" s="567"/>
      <c r="C656" s="271"/>
      <c r="D656" s="272"/>
      <c r="E656" s="226"/>
      <c r="F656" s="498"/>
      <c r="G656" s="356"/>
      <c r="H656" s="287"/>
      <c r="I656" s="423"/>
    </row>
    <row r="657" spans="1:9" ht="69.95" customHeight="1" x14ac:dyDescent="0.2">
      <c r="A657" s="565"/>
      <c r="B657" s="378"/>
      <c r="C657" s="19" t="s">
        <v>13</v>
      </c>
      <c r="D657" s="178"/>
      <c r="E657" s="10" t="s">
        <v>30</v>
      </c>
      <c r="F657" s="11"/>
      <c r="G657" s="20"/>
      <c r="H657" s="21" t="s">
        <v>28</v>
      </c>
      <c r="I657" s="8"/>
    </row>
    <row r="658" spans="1:9" ht="69.95" customHeight="1" x14ac:dyDescent="0.2">
      <c r="A658" s="565"/>
      <c r="B658" s="554" t="s">
        <v>9</v>
      </c>
      <c r="C658" s="274"/>
      <c r="D658" s="302"/>
      <c r="E658" s="250"/>
      <c r="F658" s="450" t="s">
        <v>11</v>
      </c>
      <c r="G658" s="362"/>
      <c r="H658" s="275"/>
      <c r="I658" s="418"/>
    </row>
    <row r="659" spans="1:9" ht="69.95" customHeight="1" thickBot="1" x14ac:dyDescent="0.25">
      <c r="A659" s="566"/>
      <c r="B659" s="555"/>
      <c r="C659" s="237"/>
      <c r="D659" s="238"/>
      <c r="E659" s="239"/>
      <c r="F659" s="456"/>
      <c r="G659" s="357"/>
      <c r="H659" s="277"/>
      <c r="I659" s="419"/>
    </row>
    <row r="660" spans="1:9" ht="69.95" customHeight="1" thickTop="1" x14ac:dyDescent="0.2">
      <c r="A660" s="564">
        <f t="shared" ref="A660" si="22">A654+1</f>
        <v>43210</v>
      </c>
      <c r="B660" s="377"/>
      <c r="C660" s="185" t="s">
        <v>15</v>
      </c>
      <c r="D660" s="186" t="s">
        <v>16</v>
      </c>
      <c r="E660" s="181"/>
      <c r="F660" s="187"/>
      <c r="G660" s="184"/>
      <c r="H660" s="181"/>
      <c r="I660" s="171"/>
    </row>
    <row r="661" spans="1:9" ht="69.95" customHeight="1" x14ac:dyDescent="0.2">
      <c r="A661" s="565"/>
      <c r="B661" s="554" t="s">
        <v>9</v>
      </c>
      <c r="C661" s="305"/>
      <c r="D661" s="306"/>
      <c r="E661" s="287"/>
      <c r="F661" s="500" t="s">
        <v>11</v>
      </c>
      <c r="G661" s="321"/>
      <c r="H661" s="361"/>
      <c r="I661" s="423"/>
    </row>
    <row r="662" spans="1:9" ht="69.95" customHeight="1" x14ac:dyDescent="0.55000000000000004">
      <c r="A662" s="565"/>
      <c r="B662" s="567"/>
      <c r="C662" s="226"/>
      <c r="D662" s="272"/>
      <c r="E662" s="75"/>
      <c r="F662" s="498"/>
      <c r="G662" s="76"/>
      <c r="H662" s="75"/>
      <c r="I662" s="423"/>
    </row>
    <row r="663" spans="1:9" ht="69.95" customHeight="1" x14ac:dyDescent="0.75">
      <c r="A663" s="565"/>
      <c r="B663" s="378"/>
      <c r="C663" s="22" t="s">
        <v>18</v>
      </c>
      <c r="D663" s="188"/>
      <c r="E663" s="21" t="s">
        <v>31</v>
      </c>
      <c r="F663" s="24"/>
      <c r="G663" s="25"/>
      <c r="H663" s="21"/>
      <c r="I663" s="8"/>
    </row>
    <row r="664" spans="1:9" ht="69.95" customHeight="1" x14ac:dyDescent="0.55000000000000004">
      <c r="A664" s="565"/>
      <c r="B664" s="554" t="s">
        <v>9</v>
      </c>
      <c r="C664" s="248"/>
      <c r="D664" s="302"/>
      <c r="E664" s="75"/>
      <c r="F664" s="75" t="s">
        <v>11</v>
      </c>
      <c r="G664" s="77"/>
      <c r="H664" s="281"/>
      <c r="I664" s="418"/>
    </row>
    <row r="665" spans="1:9" ht="69.95" customHeight="1" thickBot="1" x14ac:dyDescent="0.6">
      <c r="A665" s="566"/>
      <c r="B665" s="555"/>
      <c r="C665" s="239"/>
      <c r="D665" s="238"/>
      <c r="E665" s="277"/>
      <c r="F665" s="501"/>
      <c r="G665" s="357"/>
      <c r="H665" s="277"/>
      <c r="I665" s="419"/>
    </row>
    <row r="666" spans="1:9" ht="69.95" customHeight="1" thickTop="1" x14ac:dyDescent="0.2">
      <c r="A666" s="564">
        <f>A660+1</f>
        <v>43211</v>
      </c>
      <c r="B666" s="377"/>
      <c r="C666" s="182" t="s">
        <v>14</v>
      </c>
      <c r="D666" s="183" t="s">
        <v>17</v>
      </c>
      <c r="E666" s="189" t="s">
        <v>19</v>
      </c>
      <c r="F666" s="190"/>
      <c r="G666" s="191"/>
      <c r="H666" s="181"/>
      <c r="I666" s="171"/>
    </row>
    <row r="667" spans="1:9" ht="69.95" customHeight="1" x14ac:dyDescent="0.2">
      <c r="A667" s="565"/>
      <c r="B667" s="554" t="s">
        <v>9</v>
      </c>
      <c r="C667" s="309"/>
      <c r="D667" s="310"/>
      <c r="E667" s="322"/>
      <c r="F667" s="500" t="s">
        <v>11</v>
      </c>
      <c r="G667" s="321"/>
      <c r="H667" s="361"/>
      <c r="I667" s="423"/>
    </row>
    <row r="668" spans="1:9" ht="69.95" customHeight="1" x14ac:dyDescent="0.2">
      <c r="A668" s="565"/>
      <c r="B668" s="567"/>
      <c r="C668" s="283"/>
      <c r="D668" s="284"/>
      <c r="E668" s="285"/>
      <c r="F668" s="502"/>
      <c r="G668" s="356"/>
      <c r="H668" s="287"/>
      <c r="I668" s="423"/>
    </row>
    <row r="669" spans="1:9" ht="69.95" customHeight="1" x14ac:dyDescent="0.2">
      <c r="A669" s="565"/>
      <c r="B669" s="378"/>
      <c r="C669" s="26" t="s">
        <v>20</v>
      </c>
      <c r="D669" s="27" t="s">
        <v>83</v>
      </c>
      <c r="E669" s="192"/>
      <c r="F669" s="192"/>
      <c r="G669" s="192"/>
      <c r="H669" s="21"/>
      <c r="I669" s="8"/>
    </row>
    <row r="670" spans="1:9" ht="69.95" customHeight="1" x14ac:dyDescent="0.2">
      <c r="A670" s="565"/>
      <c r="B670" s="554" t="s">
        <v>9</v>
      </c>
      <c r="C670" s="274"/>
      <c r="D670" s="288"/>
      <c r="E670" s="323"/>
      <c r="F670" s="500" t="s">
        <v>11</v>
      </c>
      <c r="G670" s="323"/>
      <c r="H670" s="275"/>
      <c r="I670" s="418"/>
    </row>
    <row r="671" spans="1:9" ht="69.95" customHeight="1" thickBot="1" x14ac:dyDescent="0.25">
      <c r="A671" s="566"/>
      <c r="B671" s="555"/>
      <c r="C671" s="291"/>
      <c r="D671" s="292"/>
      <c r="E671" s="293"/>
      <c r="F671" s="503"/>
      <c r="G671" s="293"/>
      <c r="H671" s="277"/>
      <c r="I671" s="419"/>
    </row>
    <row r="672" spans="1:9" ht="69.95" hidden="1" customHeight="1" thickTop="1" x14ac:dyDescent="0.55000000000000004">
      <c r="A672" s="98"/>
      <c r="B672" s="390"/>
      <c r="C672" s="398">
        <f>COUNTA(C669,C666,C663,C660,C657,C654,C651,C648,C645,C642,C639,C636)</f>
        <v>12</v>
      </c>
      <c r="D672" s="398">
        <f t="shared" ref="D672:H672" si="23">COUNTA(D669,D666,D663,D660,D657,D654,D651,D648,D645,D642,D639,D636)</f>
        <v>7</v>
      </c>
      <c r="E672" s="398">
        <f t="shared" si="23"/>
        <v>7</v>
      </c>
      <c r="F672" s="398">
        <f t="shared" si="23"/>
        <v>0</v>
      </c>
      <c r="G672" s="398">
        <f t="shared" si="23"/>
        <v>4</v>
      </c>
      <c r="H672" s="398">
        <f t="shared" si="23"/>
        <v>4</v>
      </c>
      <c r="I672" s="398">
        <f>COUNTA(I636:I671)</f>
        <v>0</v>
      </c>
    </row>
    <row r="673" spans="1:9" ht="69.95" customHeight="1" thickTop="1" thickBot="1" x14ac:dyDescent="0.25">
      <c r="A673" s="538"/>
      <c r="B673" s="381"/>
      <c r="C673" s="382"/>
      <c r="D673" s="382"/>
      <c r="E673" s="383"/>
      <c r="F673" s="383"/>
      <c r="G673" s="384"/>
      <c r="H673" s="382"/>
      <c r="I673" s="385"/>
    </row>
    <row r="674" spans="1:9" ht="69.95" customHeight="1" x14ac:dyDescent="0.2">
      <c r="A674" s="538"/>
      <c r="B674" s="539"/>
      <c r="C674" s="540">
        <f>A678</f>
        <v>43213</v>
      </c>
      <c r="D674" s="541"/>
      <c r="E674" s="542"/>
      <c r="F674" s="577">
        <f>F632</f>
        <v>2018</v>
      </c>
      <c r="G674" s="548" t="s">
        <v>0</v>
      </c>
      <c r="H674" s="549"/>
      <c r="I674" s="552">
        <f>WEEKNUM(A678,2)</f>
        <v>17</v>
      </c>
    </row>
    <row r="675" spans="1:9" ht="69.95" customHeight="1" thickBot="1" x14ac:dyDescent="0.25">
      <c r="A675" s="538"/>
      <c r="B675" s="539"/>
      <c r="C675" s="543"/>
      <c r="D675" s="544"/>
      <c r="E675" s="545"/>
      <c r="F675" s="578"/>
      <c r="G675" s="550"/>
      <c r="H675" s="551"/>
      <c r="I675" s="553"/>
    </row>
    <row r="676" spans="1:9" ht="69.95" customHeight="1" thickBot="1" x14ac:dyDescent="0.25">
      <c r="A676" s="538"/>
      <c r="B676" s="381"/>
      <c r="C676" s="369"/>
      <c r="D676" s="369"/>
      <c r="E676" s="369"/>
      <c r="F676" s="369"/>
      <c r="G676" s="369"/>
      <c r="H676" s="369"/>
      <c r="I676" s="369"/>
    </row>
    <row r="677" spans="1:9" ht="99.95" customHeight="1" thickBot="1" x14ac:dyDescent="0.25">
      <c r="A677" s="538"/>
      <c r="B677" s="381"/>
      <c r="C677" s="558" t="s">
        <v>1</v>
      </c>
      <c r="D677" s="559"/>
      <c r="E677" s="386" t="s">
        <v>2</v>
      </c>
      <c r="F677" s="371" t="s">
        <v>3</v>
      </c>
      <c r="G677" s="387" t="s">
        <v>4</v>
      </c>
      <c r="H677" s="372" t="s">
        <v>5</v>
      </c>
      <c r="I677" s="373" t="s">
        <v>6</v>
      </c>
    </row>
    <row r="678" spans="1:9" ht="69.95" customHeight="1" thickTop="1" x14ac:dyDescent="0.75">
      <c r="A678" s="572">
        <f>A666+2</f>
        <v>43213</v>
      </c>
      <c r="B678" s="375"/>
      <c r="C678" s="172">
        <v>4114</v>
      </c>
      <c r="D678" s="168">
        <v>4112</v>
      </c>
      <c r="E678" s="193" t="s">
        <v>7</v>
      </c>
      <c r="F678" s="194"/>
      <c r="G678" s="184"/>
      <c r="H678" s="190"/>
      <c r="I678" s="171"/>
    </row>
    <row r="679" spans="1:9" ht="69.95" customHeight="1" x14ac:dyDescent="0.55000000000000004">
      <c r="A679" s="573"/>
      <c r="B679" s="575" t="s">
        <v>9</v>
      </c>
      <c r="C679" s="305"/>
      <c r="D679" s="359"/>
      <c r="E679" s="88"/>
      <c r="F679" s="75" t="s">
        <v>11</v>
      </c>
      <c r="G679" s="356"/>
      <c r="H679" s="285"/>
      <c r="I679" s="423"/>
    </row>
    <row r="680" spans="1:9" ht="69.95" customHeight="1" x14ac:dyDescent="0.55000000000000004">
      <c r="A680" s="573"/>
      <c r="B680" s="575"/>
      <c r="C680" s="229"/>
      <c r="D680" s="230"/>
      <c r="E680" s="88"/>
      <c r="F680" s="88"/>
      <c r="G680" s="356"/>
      <c r="H680" s="285"/>
      <c r="I680" s="423"/>
    </row>
    <row r="681" spans="1:9" ht="69.95" customHeight="1" x14ac:dyDescent="0.2">
      <c r="A681" s="573"/>
      <c r="B681" s="376"/>
      <c r="C681" s="9">
        <v>4111</v>
      </c>
      <c r="D681" s="28"/>
      <c r="E681" s="32" t="s">
        <v>32</v>
      </c>
      <c r="F681" s="29"/>
      <c r="G681" s="20"/>
      <c r="H681" s="20" t="s">
        <v>29</v>
      </c>
      <c r="I681" s="195"/>
    </row>
    <row r="682" spans="1:9" ht="69.95" customHeight="1" x14ac:dyDescent="0.2">
      <c r="A682" s="573"/>
      <c r="B682" s="575" t="s">
        <v>9</v>
      </c>
      <c r="C682" s="248"/>
      <c r="D682" s="358"/>
      <c r="E682" s="356"/>
      <c r="F682" s="492" t="s">
        <v>11</v>
      </c>
      <c r="G682" s="356"/>
      <c r="H682" s="356"/>
      <c r="I682" s="423"/>
    </row>
    <row r="683" spans="1:9" ht="69.95" customHeight="1" thickBot="1" x14ac:dyDescent="0.25">
      <c r="A683" s="574"/>
      <c r="B683" s="576"/>
      <c r="C683" s="239"/>
      <c r="D683" s="299"/>
      <c r="E683" s="293"/>
      <c r="F683" s="491"/>
      <c r="G683" s="357"/>
      <c r="H683" s="293"/>
      <c r="I683" s="419"/>
    </row>
    <row r="684" spans="1:9" ht="69.95" customHeight="1" thickTop="1" x14ac:dyDescent="0.75">
      <c r="A684" s="572">
        <f>+A678+1</f>
        <v>43214</v>
      </c>
      <c r="B684" s="377"/>
      <c r="C684" s="172">
        <v>4110</v>
      </c>
      <c r="D684" s="173">
        <v>4109</v>
      </c>
      <c r="E684" s="194"/>
      <c r="F684" s="194"/>
      <c r="G684" s="184"/>
      <c r="H684" s="190"/>
      <c r="I684" s="171"/>
    </row>
    <row r="685" spans="1:9" ht="69.95" customHeight="1" x14ac:dyDescent="0.55000000000000004">
      <c r="A685" s="573"/>
      <c r="B685" s="536" t="s">
        <v>9</v>
      </c>
      <c r="C685" s="305"/>
      <c r="D685" s="306"/>
      <c r="E685" s="88"/>
      <c r="F685" s="75" t="s">
        <v>11</v>
      </c>
      <c r="G685" s="356"/>
      <c r="H685" s="285"/>
      <c r="I685" s="423"/>
    </row>
    <row r="686" spans="1:9" ht="69.95" customHeight="1" x14ac:dyDescent="0.55000000000000004">
      <c r="A686" s="573"/>
      <c r="B686" s="536"/>
      <c r="C686" s="226"/>
      <c r="D686" s="272"/>
      <c r="E686" s="88"/>
      <c r="F686" s="88"/>
      <c r="G686" s="356"/>
      <c r="H686" s="285"/>
      <c r="I686" s="423"/>
    </row>
    <row r="687" spans="1:9" ht="69.95" customHeight="1" x14ac:dyDescent="0.2">
      <c r="A687" s="573"/>
      <c r="B687" s="378"/>
      <c r="C687" s="9">
        <v>4108</v>
      </c>
      <c r="D687" s="178"/>
      <c r="E687" s="29"/>
      <c r="F687" s="29"/>
      <c r="G687" s="20"/>
      <c r="H687" s="20" t="s">
        <v>30</v>
      </c>
      <c r="I687" s="195"/>
    </row>
    <row r="688" spans="1:9" ht="69.95" customHeight="1" x14ac:dyDescent="0.2">
      <c r="A688" s="573"/>
      <c r="B688" s="536" t="s">
        <v>9</v>
      </c>
      <c r="C688" s="248"/>
      <c r="D688" s="302"/>
      <c r="E688" s="356"/>
      <c r="F688" s="492" t="s">
        <v>11</v>
      </c>
      <c r="G688" s="356"/>
      <c r="H688" s="356"/>
      <c r="I688" s="423"/>
    </row>
    <row r="689" spans="1:9" ht="69.95" customHeight="1" thickBot="1" x14ac:dyDescent="0.25">
      <c r="A689" s="574"/>
      <c r="B689" s="537"/>
      <c r="C689" s="239"/>
      <c r="D689" s="238" t="s">
        <v>11</v>
      </c>
      <c r="E689" s="293"/>
      <c r="F689" s="491"/>
      <c r="G689" s="357"/>
      <c r="H689" s="293"/>
      <c r="I689" s="419"/>
    </row>
    <row r="690" spans="1:9" ht="69.95" customHeight="1" thickTop="1" x14ac:dyDescent="0.75">
      <c r="A690" s="572">
        <f>+A684+1</f>
        <v>43215</v>
      </c>
      <c r="B690" s="377"/>
      <c r="C690" s="180">
        <v>4107</v>
      </c>
      <c r="D690" s="173">
        <v>4104</v>
      </c>
      <c r="E690" s="194"/>
      <c r="F690" s="194"/>
      <c r="G690" s="184"/>
      <c r="H690" s="190"/>
      <c r="I690" s="171"/>
    </row>
    <row r="691" spans="1:9" ht="69.95" customHeight="1" x14ac:dyDescent="0.55000000000000004">
      <c r="A691" s="573"/>
      <c r="B691" s="536" t="s">
        <v>9</v>
      </c>
      <c r="C691" s="307"/>
      <c r="D691" s="308"/>
      <c r="E691" s="88"/>
      <c r="F691" s="75" t="s">
        <v>11</v>
      </c>
      <c r="G691" s="356"/>
      <c r="H691" s="285"/>
      <c r="I691" s="423"/>
    </row>
    <row r="692" spans="1:9" ht="69.95" customHeight="1" x14ac:dyDescent="0.55000000000000004">
      <c r="A692" s="573"/>
      <c r="B692" s="536"/>
      <c r="C692" s="307"/>
      <c r="D692" s="308"/>
      <c r="E692" s="88"/>
      <c r="F692" s="88"/>
      <c r="G692" s="356"/>
      <c r="H692" s="285"/>
      <c r="I692" s="423"/>
    </row>
    <row r="693" spans="1:9" ht="69.95" customHeight="1" x14ac:dyDescent="0.2">
      <c r="A693" s="573"/>
      <c r="B693" s="378"/>
      <c r="C693" s="13">
        <v>4101</v>
      </c>
      <c r="D693" s="14"/>
      <c r="E693" s="29"/>
      <c r="F693" s="29"/>
      <c r="G693" s="20"/>
      <c r="H693" s="20" t="s">
        <v>31</v>
      </c>
      <c r="I693" s="195"/>
    </row>
    <row r="694" spans="1:9" ht="69.95" customHeight="1" x14ac:dyDescent="0.2">
      <c r="A694" s="573"/>
      <c r="B694" s="536" t="s">
        <v>9</v>
      </c>
      <c r="C694" s="233"/>
      <c r="D694" s="234"/>
      <c r="E694" s="356"/>
      <c r="F694" s="492" t="s">
        <v>11</v>
      </c>
      <c r="G694" s="356"/>
      <c r="H694" s="356"/>
      <c r="I694" s="423"/>
    </row>
    <row r="695" spans="1:9" ht="69.95" customHeight="1" thickBot="1" x14ac:dyDescent="0.25">
      <c r="A695" s="574"/>
      <c r="B695" s="537"/>
      <c r="C695" s="237"/>
      <c r="D695" s="238"/>
      <c r="E695" s="293"/>
      <c r="F695" s="491"/>
      <c r="G695" s="357"/>
      <c r="H695" s="293"/>
      <c r="I695" s="419"/>
    </row>
    <row r="696" spans="1:9" ht="69.95" customHeight="1" thickTop="1" x14ac:dyDescent="0.75">
      <c r="A696" s="572">
        <f>+A690+1</f>
        <v>43216</v>
      </c>
      <c r="B696" s="377"/>
      <c r="C696" s="182" t="s">
        <v>8</v>
      </c>
      <c r="D696" s="183" t="s">
        <v>12</v>
      </c>
      <c r="E696" s="194"/>
      <c r="F696" s="194"/>
      <c r="G696" s="184"/>
      <c r="H696" s="190"/>
      <c r="I696" s="171"/>
    </row>
    <row r="697" spans="1:9" ht="69.95" customHeight="1" x14ac:dyDescent="0.55000000000000004">
      <c r="A697" s="573"/>
      <c r="B697" s="536" t="s">
        <v>9</v>
      </c>
      <c r="C697" s="309"/>
      <c r="D697" s="310"/>
      <c r="E697" s="88"/>
      <c r="F697" s="75" t="s">
        <v>11</v>
      </c>
      <c r="G697" s="356"/>
      <c r="H697" s="285"/>
      <c r="I697" s="423"/>
    </row>
    <row r="698" spans="1:9" ht="69.95" customHeight="1" x14ac:dyDescent="0.55000000000000004">
      <c r="A698" s="573"/>
      <c r="B698" s="536"/>
      <c r="C698" s="271"/>
      <c r="D698" s="272"/>
      <c r="E698" s="88"/>
      <c r="F698" s="88"/>
      <c r="G698" s="356"/>
      <c r="H698" s="285"/>
      <c r="I698" s="423"/>
    </row>
    <row r="699" spans="1:9" ht="69.95" customHeight="1" x14ac:dyDescent="0.2">
      <c r="A699" s="573"/>
      <c r="B699" s="378"/>
      <c r="C699" s="19" t="s">
        <v>13</v>
      </c>
      <c r="D699" s="178"/>
      <c r="E699" s="29"/>
      <c r="F699" s="29"/>
      <c r="G699" s="20"/>
      <c r="H699" s="33" t="s">
        <v>32</v>
      </c>
      <c r="I699" s="195"/>
    </row>
    <row r="700" spans="1:9" ht="69.95" customHeight="1" x14ac:dyDescent="0.2">
      <c r="A700" s="573"/>
      <c r="B700" s="536" t="s">
        <v>9</v>
      </c>
      <c r="C700" s="274"/>
      <c r="D700" s="302"/>
      <c r="E700" s="356"/>
      <c r="F700" s="492" t="s">
        <v>11</v>
      </c>
      <c r="G700" s="356"/>
      <c r="H700" s="356"/>
      <c r="I700" s="423"/>
    </row>
    <row r="701" spans="1:9" ht="69.95" customHeight="1" thickBot="1" x14ac:dyDescent="0.25">
      <c r="A701" s="574"/>
      <c r="B701" s="537"/>
      <c r="C701" s="237"/>
      <c r="D701" s="238"/>
      <c r="E701" s="293"/>
      <c r="F701" s="491"/>
      <c r="G701" s="357"/>
      <c r="H701" s="293"/>
      <c r="I701" s="419"/>
    </row>
    <row r="702" spans="1:9" ht="69.95" customHeight="1" thickTop="1" x14ac:dyDescent="0.75">
      <c r="A702" s="572">
        <f>+A696+1</f>
        <v>43217</v>
      </c>
      <c r="B702" s="377"/>
      <c r="C702" s="185" t="s">
        <v>15</v>
      </c>
      <c r="D702" s="186" t="s">
        <v>16</v>
      </c>
      <c r="E702" s="194"/>
      <c r="F702" s="194"/>
      <c r="G702" s="184"/>
      <c r="H702" s="190"/>
      <c r="I702" s="171"/>
    </row>
    <row r="703" spans="1:9" ht="69.95" customHeight="1" x14ac:dyDescent="0.55000000000000004">
      <c r="A703" s="573"/>
      <c r="B703" s="536" t="s">
        <v>9</v>
      </c>
      <c r="C703" s="305"/>
      <c r="D703" s="306"/>
      <c r="E703" s="88"/>
      <c r="F703" s="75" t="s">
        <v>11</v>
      </c>
      <c r="G703" s="356"/>
      <c r="H703" s="285"/>
      <c r="I703" s="423"/>
    </row>
    <row r="704" spans="1:9" ht="69.95" customHeight="1" x14ac:dyDescent="0.55000000000000004">
      <c r="A704" s="573"/>
      <c r="B704" s="536"/>
      <c r="C704" s="226"/>
      <c r="D704" s="272"/>
      <c r="E704" s="88"/>
      <c r="F704" s="88"/>
      <c r="G704" s="356"/>
      <c r="H704" s="285"/>
      <c r="I704" s="423"/>
    </row>
    <row r="705" spans="1:9" ht="69.95" customHeight="1" x14ac:dyDescent="0.2">
      <c r="A705" s="573"/>
      <c r="B705" s="378"/>
      <c r="C705" s="22" t="s">
        <v>18</v>
      </c>
      <c r="D705" s="188"/>
      <c r="E705" s="30"/>
      <c r="F705" s="30"/>
      <c r="G705" s="31"/>
      <c r="H705" s="31"/>
      <c r="I705" s="196"/>
    </row>
    <row r="706" spans="1:9" ht="69.95" customHeight="1" x14ac:dyDescent="0.2">
      <c r="A706" s="573"/>
      <c r="B706" s="536" t="s">
        <v>9</v>
      </c>
      <c r="C706" s="248"/>
      <c r="D706" s="302"/>
      <c r="E706" s="356"/>
      <c r="F706" s="492" t="s">
        <v>11</v>
      </c>
      <c r="G706" s="356"/>
      <c r="H706" s="356"/>
      <c r="I706" s="423"/>
    </row>
    <row r="707" spans="1:9" ht="69.95" customHeight="1" thickBot="1" x14ac:dyDescent="0.25">
      <c r="A707" s="574"/>
      <c r="B707" s="537"/>
      <c r="C707" s="239"/>
      <c r="D707" s="238"/>
      <c r="E707" s="293"/>
      <c r="F707" s="491"/>
      <c r="G707" s="357"/>
      <c r="H707" s="293"/>
      <c r="I707" s="419"/>
    </row>
    <row r="708" spans="1:9" ht="69.95" customHeight="1" thickTop="1" x14ac:dyDescent="0.75">
      <c r="A708" s="572">
        <f>+A702+1</f>
        <v>43218</v>
      </c>
      <c r="B708" s="377"/>
      <c r="C708" s="182" t="s">
        <v>14</v>
      </c>
      <c r="D708" s="183" t="s">
        <v>17</v>
      </c>
      <c r="E708" s="189" t="s">
        <v>19</v>
      </c>
      <c r="F708" s="194"/>
      <c r="G708" s="184"/>
      <c r="H708" s="190"/>
      <c r="I708" s="171"/>
    </row>
    <row r="709" spans="1:9" ht="69.95" customHeight="1" x14ac:dyDescent="0.55000000000000004">
      <c r="A709" s="573"/>
      <c r="B709" s="536" t="s">
        <v>9</v>
      </c>
      <c r="C709" s="309"/>
      <c r="D709" s="310"/>
      <c r="E709" s="88"/>
      <c r="F709" s="75" t="s">
        <v>11</v>
      </c>
      <c r="G709" s="356"/>
      <c r="H709" s="285"/>
      <c r="I709" s="423"/>
    </row>
    <row r="710" spans="1:9" ht="69.95" customHeight="1" x14ac:dyDescent="0.55000000000000004">
      <c r="A710" s="573"/>
      <c r="B710" s="536"/>
      <c r="C710" s="283"/>
      <c r="D710" s="284"/>
      <c r="E710" s="88"/>
      <c r="F710" s="88"/>
      <c r="G710" s="356"/>
      <c r="H710" s="285"/>
      <c r="I710" s="423"/>
    </row>
    <row r="711" spans="1:9" ht="69.95" customHeight="1" x14ac:dyDescent="0.2">
      <c r="A711" s="573"/>
      <c r="B711" s="378"/>
      <c r="C711" s="26" t="s">
        <v>20</v>
      </c>
      <c r="D711" s="27"/>
      <c r="E711" s="30"/>
      <c r="F711" s="30"/>
      <c r="G711" s="31"/>
      <c r="H711" s="31"/>
      <c r="I711" s="196"/>
    </row>
    <row r="712" spans="1:9" ht="69.95" customHeight="1" x14ac:dyDescent="0.2">
      <c r="A712" s="573"/>
      <c r="B712" s="536" t="s">
        <v>9</v>
      </c>
      <c r="C712" s="274"/>
      <c r="D712" s="288"/>
      <c r="E712" s="356"/>
      <c r="F712" s="492" t="s">
        <v>11</v>
      </c>
      <c r="G712" s="356"/>
      <c r="H712" s="356"/>
      <c r="I712" s="423"/>
    </row>
    <row r="713" spans="1:9" ht="69.95" customHeight="1" thickBot="1" x14ac:dyDescent="0.25">
      <c r="A713" s="574"/>
      <c r="B713" s="537"/>
      <c r="C713" s="291"/>
      <c r="D713" s="292"/>
      <c r="E713" s="293"/>
      <c r="F713" s="491"/>
      <c r="G713" s="357"/>
      <c r="H713" s="293"/>
      <c r="I713" s="419"/>
    </row>
    <row r="714" spans="1:9" ht="69.95" hidden="1" customHeight="1" thickTop="1" x14ac:dyDescent="0.45">
      <c r="A714" s="96"/>
      <c r="B714" s="390"/>
      <c r="C714" s="391">
        <f>COUNTA(C711,C708,C705,C702,C699,C696,C693,C690,C687,C684,C678,)</f>
        <v>12</v>
      </c>
      <c r="D714" s="391">
        <f t="shared" ref="D714:E714" si="24">COUNTA(D711,D708,D705,D702,D699,D696,D693,D690,D687,D684,D678,)</f>
        <v>7</v>
      </c>
      <c r="E714" s="391">
        <f t="shared" si="24"/>
        <v>3</v>
      </c>
      <c r="F714" s="391">
        <f>COUNTA(F711,F708,F705,F702,F699,F696,F693,F690,F687,F684,F678)</f>
        <v>0</v>
      </c>
      <c r="G714" s="391">
        <f>COUNTA(G711,G708,G705,G702,G699,G696,G693,G690,G687,G684,G678)</f>
        <v>0</v>
      </c>
      <c r="H714" s="391">
        <f>COUNTA(H711,H708,H705,H702,H699,H696,H693,H690,H687,H684,H678)</f>
        <v>3</v>
      </c>
      <c r="I714" s="391">
        <f>COUNTA(I678:I713)</f>
        <v>0</v>
      </c>
    </row>
    <row r="715" spans="1:9" ht="69.95" customHeight="1" thickTop="1" thickBot="1" x14ac:dyDescent="0.25">
      <c r="A715" s="538"/>
      <c r="B715" s="381"/>
      <c r="C715" s="382"/>
      <c r="D715" s="382"/>
      <c r="E715" s="383"/>
      <c r="F715" s="383"/>
      <c r="G715" s="384"/>
      <c r="H715" s="382"/>
      <c r="I715" s="385"/>
    </row>
    <row r="716" spans="1:9" ht="69.95" customHeight="1" x14ac:dyDescent="0.2">
      <c r="A716" s="538"/>
      <c r="B716" s="539"/>
      <c r="C716" s="540">
        <f>A720</f>
        <v>43220</v>
      </c>
      <c r="D716" s="541"/>
      <c r="E716" s="542"/>
      <c r="F716" s="577">
        <f>F674</f>
        <v>2018</v>
      </c>
      <c r="G716" s="548" t="s">
        <v>0</v>
      </c>
      <c r="H716" s="549"/>
      <c r="I716" s="552">
        <f>WEEKNUM(A720,2)</f>
        <v>18</v>
      </c>
    </row>
    <row r="717" spans="1:9" ht="69.95" customHeight="1" thickBot="1" x14ac:dyDescent="0.25">
      <c r="A717" s="538"/>
      <c r="B717" s="539"/>
      <c r="C717" s="543"/>
      <c r="D717" s="544"/>
      <c r="E717" s="545"/>
      <c r="F717" s="578"/>
      <c r="G717" s="550"/>
      <c r="H717" s="551"/>
      <c r="I717" s="553"/>
    </row>
    <row r="718" spans="1:9" ht="69.95" customHeight="1" thickBot="1" x14ac:dyDescent="0.25">
      <c r="A718" s="538"/>
      <c r="B718" s="381"/>
      <c r="C718" s="369"/>
      <c r="D718" s="369"/>
      <c r="E718" s="369"/>
      <c r="F718" s="369"/>
      <c r="G718" s="369"/>
      <c r="H718" s="369"/>
      <c r="I718" s="369"/>
    </row>
    <row r="719" spans="1:9" ht="99.95" customHeight="1" thickBot="1" x14ac:dyDescent="0.25">
      <c r="A719" s="538"/>
      <c r="B719" s="381"/>
      <c r="C719" s="558" t="s">
        <v>1</v>
      </c>
      <c r="D719" s="559"/>
      <c r="E719" s="386" t="s">
        <v>2</v>
      </c>
      <c r="F719" s="371" t="s">
        <v>3</v>
      </c>
      <c r="G719" s="387" t="s">
        <v>4</v>
      </c>
      <c r="H719" s="372" t="s">
        <v>5</v>
      </c>
      <c r="I719" s="373" t="s">
        <v>6</v>
      </c>
    </row>
    <row r="720" spans="1:9" ht="69.95" customHeight="1" thickTop="1" x14ac:dyDescent="0.75">
      <c r="A720" s="572">
        <f>A708+2</f>
        <v>43220</v>
      </c>
      <c r="B720" s="375"/>
      <c r="C720" s="172">
        <v>4114</v>
      </c>
      <c r="D720" s="168">
        <v>4112</v>
      </c>
      <c r="E720" s="193" t="s">
        <v>7</v>
      </c>
      <c r="F720" s="194"/>
      <c r="G720" s="184"/>
      <c r="H720" s="190"/>
      <c r="I720" s="171"/>
    </row>
    <row r="721" spans="1:9" ht="69.95" customHeight="1" x14ac:dyDescent="0.55000000000000004">
      <c r="A721" s="573"/>
      <c r="B721" s="575" t="s">
        <v>9</v>
      </c>
      <c r="C721" s="305"/>
      <c r="D721" s="359"/>
      <c r="E721" s="88"/>
      <c r="F721" s="75" t="s">
        <v>11</v>
      </c>
      <c r="G721" s="356"/>
      <c r="H721" s="285"/>
      <c r="I721" s="423"/>
    </row>
    <row r="722" spans="1:9" ht="69.95" customHeight="1" x14ac:dyDescent="0.55000000000000004">
      <c r="A722" s="573"/>
      <c r="B722" s="575"/>
      <c r="C722" s="229"/>
      <c r="D722" s="230"/>
      <c r="E722" s="88"/>
      <c r="F722" s="88"/>
      <c r="G722" s="356"/>
      <c r="H722" s="285"/>
      <c r="I722" s="423"/>
    </row>
    <row r="723" spans="1:9" ht="69.95" customHeight="1" x14ac:dyDescent="0.2">
      <c r="A723" s="573"/>
      <c r="B723" s="376"/>
      <c r="C723" s="9">
        <v>4111</v>
      </c>
      <c r="D723" s="28"/>
      <c r="E723" s="29"/>
      <c r="F723" s="29"/>
      <c r="G723" s="20"/>
      <c r="H723" s="20"/>
      <c r="I723" s="195"/>
    </row>
    <row r="724" spans="1:9" ht="69.95" customHeight="1" x14ac:dyDescent="0.2">
      <c r="A724" s="573"/>
      <c r="B724" s="575" t="s">
        <v>9</v>
      </c>
      <c r="C724" s="248"/>
      <c r="D724" s="358"/>
      <c r="E724" s="356"/>
      <c r="F724" s="492" t="s">
        <v>11</v>
      </c>
      <c r="G724" s="356"/>
      <c r="H724" s="356"/>
      <c r="I724" s="423"/>
    </row>
    <row r="725" spans="1:9" ht="69.95" customHeight="1" thickBot="1" x14ac:dyDescent="0.25">
      <c r="A725" s="574"/>
      <c r="B725" s="576"/>
      <c r="C725" s="248"/>
      <c r="D725" s="358"/>
      <c r="E725" s="304"/>
      <c r="F725" s="493"/>
      <c r="G725" s="448"/>
      <c r="H725" s="304"/>
      <c r="I725" s="460"/>
    </row>
    <row r="726" spans="1:9" ht="69.95" customHeight="1" thickTop="1" x14ac:dyDescent="0.75">
      <c r="A726" s="572">
        <f>+A720+1</f>
        <v>43221</v>
      </c>
      <c r="B726" s="377"/>
      <c r="C726" s="464">
        <v>4110</v>
      </c>
      <c r="D726" s="465">
        <v>4109</v>
      </c>
      <c r="E726" s="510"/>
      <c r="F726" s="510"/>
      <c r="G726" s="511" t="s">
        <v>8</v>
      </c>
      <c r="H726" s="511"/>
      <c r="I726" s="470"/>
    </row>
    <row r="727" spans="1:9" ht="69.95" customHeight="1" x14ac:dyDescent="0.55000000000000004">
      <c r="A727" s="573"/>
      <c r="B727" s="536" t="s">
        <v>9</v>
      </c>
      <c r="C727" s="305"/>
      <c r="D727" s="306"/>
      <c r="E727" s="88"/>
      <c r="F727" s="75" t="s">
        <v>11</v>
      </c>
      <c r="G727" s="504"/>
      <c r="H727" s="285"/>
      <c r="I727" s="424"/>
    </row>
    <row r="728" spans="1:9" ht="69.95" customHeight="1" x14ac:dyDescent="0.55000000000000004">
      <c r="A728" s="573"/>
      <c r="B728" s="536"/>
      <c r="C728" s="226"/>
      <c r="D728" s="272"/>
      <c r="E728" s="88"/>
      <c r="F728" s="88"/>
      <c r="G728" s="504"/>
      <c r="H728" s="285"/>
      <c r="I728" s="424"/>
    </row>
    <row r="729" spans="1:9" ht="69.95" customHeight="1" x14ac:dyDescent="0.2">
      <c r="A729" s="573"/>
      <c r="B729" s="378"/>
      <c r="C729" s="9">
        <v>4108</v>
      </c>
      <c r="D729" s="178"/>
      <c r="E729" s="29" t="s">
        <v>8</v>
      </c>
      <c r="F729" s="29"/>
      <c r="G729" s="20"/>
      <c r="H729" s="20" t="s">
        <v>8</v>
      </c>
      <c r="I729" s="520"/>
    </row>
    <row r="730" spans="1:9" ht="69.95" customHeight="1" x14ac:dyDescent="0.2">
      <c r="A730" s="573"/>
      <c r="B730" s="536" t="s">
        <v>9</v>
      </c>
      <c r="C730" s="248"/>
      <c r="D730" s="302"/>
      <c r="E730" s="504"/>
      <c r="F730" s="517" t="s">
        <v>11</v>
      </c>
      <c r="G730" s="504"/>
      <c r="H730" s="504"/>
      <c r="I730" s="424"/>
    </row>
    <row r="731" spans="1:9" ht="69.95" customHeight="1" thickBot="1" x14ac:dyDescent="0.25">
      <c r="A731" s="574"/>
      <c r="B731" s="537"/>
      <c r="C731" s="472"/>
      <c r="D731" s="473"/>
      <c r="E731" s="513"/>
      <c r="F731" s="514" t="s">
        <v>11</v>
      </c>
      <c r="G731" s="515"/>
      <c r="H731" s="513"/>
      <c r="I731" s="477"/>
    </row>
    <row r="732" spans="1:9" ht="69.95" customHeight="1" thickTop="1" x14ac:dyDescent="0.75">
      <c r="A732" s="572">
        <f>+A726+1</f>
        <v>43222</v>
      </c>
      <c r="B732" s="377"/>
      <c r="C732" s="13">
        <v>4107</v>
      </c>
      <c r="D732" s="14">
        <v>4104</v>
      </c>
      <c r="E732" s="518"/>
      <c r="F732" s="518"/>
      <c r="G732" s="223" t="s">
        <v>12</v>
      </c>
      <c r="H732" s="519"/>
      <c r="I732" s="463"/>
    </row>
    <row r="733" spans="1:9" ht="69.95" customHeight="1" x14ac:dyDescent="0.55000000000000004">
      <c r="A733" s="573"/>
      <c r="B733" s="536" t="s">
        <v>9</v>
      </c>
      <c r="C733" s="307"/>
      <c r="D733" s="308"/>
      <c r="E733" s="88"/>
      <c r="F733" s="75" t="s">
        <v>11</v>
      </c>
      <c r="G733" s="356"/>
      <c r="H733" s="285"/>
      <c r="I733" s="423"/>
    </row>
    <row r="734" spans="1:9" ht="69.95" customHeight="1" x14ac:dyDescent="0.55000000000000004">
      <c r="A734" s="573"/>
      <c r="B734" s="536"/>
      <c r="C734" s="307"/>
      <c r="D734" s="308"/>
      <c r="E734" s="88"/>
      <c r="F734" s="88"/>
      <c r="G734" s="356"/>
      <c r="H734" s="285"/>
      <c r="I734" s="423"/>
    </row>
    <row r="735" spans="1:9" ht="69.95" customHeight="1" x14ac:dyDescent="0.2">
      <c r="A735" s="573"/>
      <c r="B735" s="378"/>
      <c r="C735" s="13">
        <v>4101</v>
      </c>
      <c r="D735" s="14"/>
      <c r="E735" s="29" t="s">
        <v>12</v>
      </c>
      <c r="F735" s="29"/>
      <c r="G735" s="20"/>
      <c r="H735" s="20" t="s">
        <v>12</v>
      </c>
      <c r="I735" s="195"/>
    </row>
    <row r="736" spans="1:9" ht="69.95" customHeight="1" x14ac:dyDescent="0.2">
      <c r="A736" s="573"/>
      <c r="B736" s="536" t="s">
        <v>9</v>
      </c>
      <c r="C736" s="233"/>
      <c r="D736" s="234"/>
      <c r="E736" s="356"/>
      <c r="F736" s="492" t="s">
        <v>11</v>
      </c>
      <c r="G736" s="356"/>
      <c r="H736" s="356"/>
      <c r="I736" s="423"/>
    </row>
    <row r="737" spans="1:9" ht="69.95" customHeight="1" thickBot="1" x14ac:dyDescent="0.25">
      <c r="A737" s="574"/>
      <c r="B737" s="537"/>
      <c r="C737" s="237"/>
      <c r="D737" s="238"/>
      <c r="E737" s="293"/>
      <c r="F737" s="491"/>
      <c r="G737" s="357"/>
      <c r="H737" s="293"/>
      <c r="I737" s="419"/>
    </row>
    <row r="738" spans="1:9" ht="69.95" customHeight="1" thickTop="1" x14ac:dyDescent="0.75">
      <c r="A738" s="572">
        <f>+A732+1</f>
        <v>43223</v>
      </c>
      <c r="B738" s="377"/>
      <c r="C738" s="182" t="s">
        <v>8</v>
      </c>
      <c r="D738" s="183" t="s">
        <v>12</v>
      </c>
      <c r="E738" s="194"/>
      <c r="F738" s="194"/>
      <c r="G738" s="184" t="s">
        <v>13</v>
      </c>
      <c r="H738" s="190"/>
      <c r="I738" s="171"/>
    </row>
    <row r="739" spans="1:9" ht="69.95" customHeight="1" x14ac:dyDescent="0.55000000000000004">
      <c r="A739" s="573"/>
      <c r="B739" s="536" t="s">
        <v>9</v>
      </c>
      <c r="C739" s="309"/>
      <c r="D739" s="310"/>
      <c r="E739" s="88"/>
      <c r="F739" s="75" t="s">
        <v>11</v>
      </c>
      <c r="G739" s="356"/>
      <c r="H739" s="285"/>
      <c r="I739" s="423"/>
    </row>
    <row r="740" spans="1:9" ht="69.95" customHeight="1" x14ac:dyDescent="0.55000000000000004">
      <c r="A740" s="573"/>
      <c r="B740" s="536"/>
      <c r="C740" s="271"/>
      <c r="D740" s="272"/>
      <c r="E740" s="88"/>
      <c r="F740" s="88"/>
      <c r="G740" s="356"/>
      <c r="H740" s="285"/>
      <c r="I740" s="423"/>
    </row>
    <row r="741" spans="1:9" ht="69.95" customHeight="1" x14ac:dyDescent="0.2">
      <c r="A741" s="573"/>
      <c r="B741" s="378"/>
      <c r="C741" s="19" t="s">
        <v>13</v>
      </c>
      <c r="D741" s="178"/>
      <c r="E741" s="29" t="s">
        <v>13</v>
      </c>
      <c r="F741" s="29"/>
      <c r="G741" s="20"/>
      <c r="H741" s="20" t="s">
        <v>13</v>
      </c>
      <c r="I741" s="195"/>
    </row>
    <row r="742" spans="1:9" ht="69.95" customHeight="1" x14ac:dyDescent="0.2">
      <c r="A742" s="573"/>
      <c r="B742" s="536" t="s">
        <v>9</v>
      </c>
      <c r="C742" s="274"/>
      <c r="D742" s="302"/>
      <c r="E742" s="356"/>
      <c r="F742" s="492" t="s">
        <v>11</v>
      </c>
      <c r="G742" s="356"/>
      <c r="H742" s="356"/>
      <c r="I742" s="423"/>
    </row>
    <row r="743" spans="1:9" ht="69.95" customHeight="1" thickBot="1" x14ac:dyDescent="0.25">
      <c r="A743" s="574"/>
      <c r="B743" s="537"/>
      <c r="C743" s="237"/>
      <c r="D743" s="238"/>
      <c r="E743" s="293"/>
      <c r="F743" s="491"/>
      <c r="G743" s="357"/>
      <c r="H743" s="293"/>
      <c r="I743" s="419"/>
    </row>
    <row r="744" spans="1:9" ht="69.95" customHeight="1" thickTop="1" x14ac:dyDescent="0.75">
      <c r="A744" s="572">
        <f>+A738+1</f>
        <v>43224</v>
      </c>
      <c r="B744" s="377"/>
      <c r="C744" s="185" t="s">
        <v>15</v>
      </c>
      <c r="D744" s="186" t="s">
        <v>16</v>
      </c>
      <c r="E744" s="194"/>
      <c r="F744" s="194"/>
      <c r="G744" s="184" t="s">
        <v>14</v>
      </c>
      <c r="H744" s="190"/>
      <c r="I744" s="171"/>
    </row>
    <row r="745" spans="1:9" ht="69.95" customHeight="1" x14ac:dyDescent="0.55000000000000004">
      <c r="A745" s="573"/>
      <c r="B745" s="536" t="s">
        <v>9</v>
      </c>
      <c r="C745" s="305"/>
      <c r="D745" s="306"/>
      <c r="E745" s="88"/>
      <c r="F745" s="75" t="s">
        <v>11</v>
      </c>
      <c r="G745" s="356"/>
      <c r="H745" s="285"/>
      <c r="I745" s="423"/>
    </row>
    <row r="746" spans="1:9" ht="69.95" customHeight="1" x14ac:dyDescent="0.55000000000000004">
      <c r="A746" s="573"/>
      <c r="B746" s="536"/>
      <c r="C746" s="226"/>
      <c r="D746" s="272"/>
      <c r="E746" s="88"/>
      <c r="F746" s="88"/>
      <c r="G746" s="356"/>
      <c r="H746" s="285"/>
      <c r="I746" s="423"/>
    </row>
    <row r="747" spans="1:9" ht="69.95" customHeight="1" x14ac:dyDescent="0.2">
      <c r="A747" s="573"/>
      <c r="B747" s="378"/>
      <c r="C747" s="22" t="s">
        <v>18</v>
      </c>
      <c r="D747" s="188"/>
      <c r="E747" s="29" t="s">
        <v>14</v>
      </c>
      <c r="F747" s="30"/>
      <c r="G747" s="31"/>
      <c r="H747" s="20"/>
      <c r="I747" s="196"/>
    </row>
    <row r="748" spans="1:9" ht="69.95" customHeight="1" x14ac:dyDescent="0.2">
      <c r="A748" s="573"/>
      <c r="B748" s="536" t="s">
        <v>9</v>
      </c>
      <c r="C748" s="248"/>
      <c r="D748" s="302"/>
      <c r="E748" s="356"/>
      <c r="F748" s="492" t="s">
        <v>11</v>
      </c>
      <c r="G748" s="356"/>
      <c r="H748" s="356"/>
      <c r="I748" s="423"/>
    </row>
    <row r="749" spans="1:9" ht="69.95" customHeight="1" thickBot="1" x14ac:dyDescent="0.25">
      <c r="A749" s="574"/>
      <c r="B749" s="537"/>
      <c r="C749" s="239"/>
      <c r="D749" s="238"/>
      <c r="E749" s="293"/>
      <c r="F749" s="491"/>
      <c r="G749" s="357"/>
      <c r="H749" s="293"/>
      <c r="I749" s="419"/>
    </row>
    <row r="750" spans="1:9" ht="69.95" customHeight="1" thickTop="1" x14ac:dyDescent="0.55000000000000004">
      <c r="A750" s="572">
        <f>+A744+1</f>
        <v>43225</v>
      </c>
      <c r="B750" s="377"/>
      <c r="C750" s="182" t="s">
        <v>14</v>
      </c>
      <c r="D750" s="183" t="s">
        <v>17</v>
      </c>
      <c r="E750" s="189" t="s">
        <v>19</v>
      </c>
      <c r="F750" s="197"/>
      <c r="G750" s="184" t="s">
        <v>17</v>
      </c>
      <c r="H750" s="199"/>
      <c r="I750" s="200"/>
    </row>
    <row r="751" spans="1:9" ht="69.95" customHeight="1" x14ac:dyDescent="0.55000000000000004">
      <c r="A751" s="573"/>
      <c r="B751" s="536" t="s">
        <v>9</v>
      </c>
      <c r="C751" s="309"/>
      <c r="D751" s="310"/>
      <c r="E751" s="88"/>
      <c r="F751" s="75" t="s">
        <v>11</v>
      </c>
      <c r="G751" s="356"/>
      <c r="H751" s="285"/>
      <c r="I751" s="423"/>
    </row>
    <row r="752" spans="1:9" ht="69.95" customHeight="1" x14ac:dyDescent="0.55000000000000004">
      <c r="A752" s="573"/>
      <c r="B752" s="536"/>
      <c r="C752" s="283"/>
      <c r="D752" s="284"/>
      <c r="E752" s="88"/>
      <c r="F752" s="88"/>
      <c r="G752" s="356"/>
      <c r="H752" s="285"/>
      <c r="I752" s="423"/>
    </row>
    <row r="753" spans="1:9" ht="69.95" customHeight="1" x14ac:dyDescent="0.2">
      <c r="A753" s="573"/>
      <c r="B753" s="378"/>
      <c r="C753" s="26" t="s">
        <v>20</v>
      </c>
      <c r="D753" s="27" t="s">
        <v>85</v>
      </c>
      <c r="E753" s="30"/>
      <c r="F753" s="30"/>
      <c r="G753" s="31"/>
      <c r="H753" s="20"/>
      <c r="I753" s="196"/>
    </row>
    <row r="754" spans="1:9" ht="69.95" customHeight="1" x14ac:dyDescent="0.2">
      <c r="A754" s="573"/>
      <c r="B754" s="536" t="s">
        <v>9</v>
      </c>
      <c r="C754" s="274"/>
      <c r="D754" s="288"/>
      <c r="E754" s="356"/>
      <c r="F754" s="492" t="s">
        <v>11</v>
      </c>
      <c r="G754" s="356"/>
      <c r="H754" s="356"/>
      <c r="I754" s="423"/>
    </row>
    <row r="755" spans="1:9" ht="69.95" customHeight="1" thickBot="1" x14ac:dyDescent="0.25">
      <c r="A755" s="574"/>
      <c r="B755" s="537"/>
      <c r="C755" s="291"/>
      <c r="D755" s="292"/>
      <c r="E755" s="293"/>
      <c r="F755" s="491"/>
      <c r="G755" s="357"/>
      <c r="H755" s="293"/>
      <c r="I755" s="419"/>
    </row>
    <row r="756" spans="1:9" ht="69.95" hidden="1" customHeight="1" thickTop="1" x14ac:dyDescent="0.2">
      <c r="A756" s="96"/>
      <c r="B756" s="388"/>
      <c r="C756" s="326">
        <f>COUNTA(C753,C750,C747,C744,C741,C738,C735,C732,C729,C726,C723,C720)</f>
        <v>12</v>
      </c>
      <c r="D756" s="326">
        <f t="shared" ref="D756:H756" si="25">COUNTA(D753,D750,D747,D744,D741,D738,D735,D732,D729,D726,D723,D720)</f>
        <v>7</v>
      </c>
      <c r="E756" s="326">
        <f t="shared" si="25"/>
        <v>6</v>
      </c>
      <c r="F756" s="326">
        <f t="shared" si="25"/>
        <v>0</v>
      </c>
      <c r="G756" s="326">
        <f t="shared" si="25"/>
        <v>5</v>
      </c>
      <c r="H756" s="326">
        <f t="shared" si="25"/>
        <v>3</v>
      </c>
      <c r="I756" s="326">
        <f>COUNTA(I720:I755)</f>
        <v>0</v>
      </c>
    </row>
    <row r="757" spans="1:9" ht="69.95" customHeight="1" thickTop="1" thickBot="1" x14ac:dyDescent="0.25">
      <c r="A757" s="96"/>
      <c r="B757" s="381"/>
      <c r="C757" s="382"/>
      <c r="D757" s="382"/>
      <c r="E757" s="383"/>
      <c r="F757" s="383"/>
      <c r="G757" s="384"/>
      <c r="H757" s="382"/>
      <c r="I757" s="385"/>
    </row>
    <row r="758" spans="1:9" ht="69.95" customHeight="1" x14ac:dyDescent="0.2">
      <c r="A758" s="96"/>
      <c r="B758" s="539"/>
      <c r="C758" s="540">
        <f>A762</f>
        <v>43227</v>
      </c>
      <c r="D758" s="541"/>
      <c r="E758" s="542"/>
      <c r="F758" s="577">
        <f>F716</f>
        <v>2018</v>
      </c>
      <c r="G758" s="548" t="s">
        <v>0</v>
      </c>
      <c r="H758" s="549"/>
      <c r="I758" s="552">
        <f>WEEKNUM(A762,2)</f>
        <v>19</v>
      </c>
    </row>
    <row r="759" spans="1:9" ht="69.95" customHeight="1" thickBot="1" x14ac:dyDescent="0.25">
      <c r="A759" s="96"/>
      <c r="B759" s="539"/>
      <c r="C759" s="543"/>
      <c r="D759" s="544"/>
      <c r="E759" s="545"/>
      <c r="F759" s="578"/>
      <c r="G759" s="550"/>
      <c r="H759" s="551"/>
      <c r="I759" s="553"/>
    </row>
    <row r="760" spans="1:9" ht="69.95" customHeight="1" thickBot="1" x14ac:dyDescent="0.25">
      <c r="A760" s="96"/>
      <c r="B760" s="381"/>
      <c r="C760" s="369"/>
      <c r="D760" s="369"/>
      <c r="E760" s="369"/>
      <c r="F760" s="369"/>
      <c r="G760" s="369"/>
      <c r="H760" s="369"/>
      <c r="I760" s="369"/>
    </row>
    <row r="761" spans="1:9" ht="99.95" customHeight="1" thickBot="1" x14ac:dyDescent="0.25">
      <c r="A761" s="96"/>
      <c r="B761" s="381"/>
      <c r="C761" s="558" t="s">
        <v>1</v>
      </c>
      <c r="D761" s="559"/>
      <c r="E761" s="386" t="s">
        <v>2</v>
      </c>
      <c r="F761" s="371" t="s">
        <v>3</v>
      </c>
      <c r="G761" s="387" t="s">
        <v>4</v>
      </c>
      <c r="H761" s="372" t="s">
        <v>5</v>
      </c>
      <c r="I761" s="373" t="s">
        <v>6</v>
      </c>
    </row>
    <row r="762" spans="1:9" ht="69.95" customHeight="1" thickTop="1" x14ac:dyDescent="0.55000000000000004">
      <c r="A762" s="572">
        <f>A750+2</f>
        <v>43227</v>
      </c>
      <c r="B762" s="375"/>
      <c r="C762" s="172">
        <v>4114</v>
      </c>
      <c r="D762" s="168">
        <v>4112</v>
      </c>
      <c r="E762" s="193" t="s">
        <v>7</v>
      </c>
      <c r="F762" s="197"/>
      <c r="G762" s="184" t="s">
        <v>20</v>
      </c>
      <c r="H762" s="199"/>
      <c r="I762" s="200"/>
    </row>
    <row r="763" spans="1:9" ht="69.95" customHeight="1" x14ac:dyDescent="0.55000000000000004">
      <c r="A763" s="573"/>
      <c r="B763" s="575" t="s">
        <v>9</v>
      </c>
      <c r="C763" s="305"/>
      <c r="D763" s="359"/>
      <c r="E763" s="88"/>
      <c r="F763" s="75" t="s">
        <v>11</v>
      </c>
      <c r="G763" s="356"/>
      <c r="H763" s="285"/>
      <c r="I763" s="423"/>
    </row>
    <row r="764" spans="1:9" ht="69.95" customHeight="1" x14ac:dyDescent="0.55000000000000004">
      <c r="A764" s="573"/>
      <c r="B764" s="575"/>
      <c r="C764" s="229"/>
      <c r="D764" s="230"/>
      <c r="E764" s="88"/>
      <c r="F764" s="88"/>
      <c r="G764" s="356"/>
      <c r="H764" s="285"/>
      <c r="I764" s="423"/>
    </row>
    <row r="765" spans="1:9" ht="69.95" customHeight="1" x14ac:dyDescent="0.2">
      <c r="A765" s="573"/>
      <c r="B765" s="376"/>
      <c r="C765" s="9">
        <v>4111</v>
      </c>
      <c r="D765" s="28"/>
      <c r="E765" s="29" t="s">
        <v>17</v>
      </c>
      <c r="F765" s="29"/>
      <c r="G765" s="20"/>
      <c r="H765" s="20" t="s">
        <v>14</v>
      </c>
      <c r="I765" s="195"/>
    </row>
    <row r="766" spans="1:9" ht="69.95" customHeight="1" x14ac:dyDescent="0.2">
      <c r="A766" s="573"/>
      <c r="B766" s="575" t="s">
        <v>9</v>
      </c>
      <c r="C766" s="248"/>
      <c r="D766" s="358"/>
      <c r="E766" s="356"/>
      <c r="F766" s="492" t="s">
        <v>11</v>
      </c>
      <c r="G766" s="356"/>
      <c r="H766" s="356"/>
      <c r="I766" s="423"/>
    </row>
    <row r="767" spans="1:9" ht="69.95" customHeight="1" thickBot="1" x14ac:dyDescent="0.25">
      <c r="A767" s="574"/>
      <c r="B767" s="576"/>
      <c r="C767" s="239"/>
      <c r="D767" s="299"/>
      <c r="E767" s="293"/>
      <c r="F767" s="491"/>
      <c r="G767" s="357"/>
      <c r="H767" s="293"/>
      <c r="I767" s="419"/>
    </row>
    <row r="768" spans="1:9" ht="69.95" customHeight="1" thickTop="1" x14ac:dyDescent="0.55000000000000004">
      <c r="A768" s="572">
        <f>+A762+1</f>
        <v>43228</v>
      </c>
      <c r="B768" s="377"/>
      <c r="C768" s="172">
        <v>4110</v>
      </c>
      <c r="D768" s="173">
        <v>4109</v>
      </c>
      <c r="E768" s="197"/>
      <c r="F768" s="197"/>
      <c r="G768" s="184" t="s">
        <v>22</v>
      </c>
      <c r="H768" s="199"/>
      <c r="I768" s="200"/>
    </row>
    <row r="769" spans="1:9" ht="69.95" customHeight="1" x14ac:dyDescent="0.55000000000000004">
      <c r="A769" s="573"/>
      <c r="B769" s="536" t="s">
        <v>9</v>
      </c>
      <c r="C769" s="305"/>
      <c r="D769" s="306"/>
      <c r="E769" s="88"/>
      <c r="F769" s="75" t="s">
        <v>11</v>
      </c>
      <c r="G769" s="356"/>
      <c r="H769" s="285"/>
      <c r="I769" s="423"/>
    </row>
    <row r="770" spans="1:9" ht="69.95" customHeight="1" x14ac:dyDescent="0.55000000000000004">
      <c r="A770" s="573"/>
      <c r="B770" s="536"/>
      <c r="C770" s="226"/>
      <c r="D770" s="272"/>
      <c r="E770" s="88"/>
      <c r="F770" s="88"/>
      <c r="G770" s="356"/>
      <c r="H770" s="285"/>
      <c r="I770" s="423"/>
    </row>
    <row r="771" spans="1:9" ht="69.95" customHeight="1" x14ac:dyDescent="0.2">
      <c r="A771" s="573"/>
      <c r="B771" s="378"/>
      <c r="C771" s="9">
        <v>4108</v>
      </c>
      <c r="D771" s="178"/>
      <c r="E771" s="29" t="s">
        <v>20</v>
      </c>
      <c r="F771" s="29"/>
      <c r="G771" s="20"/>
      <c r="H771" s="20" t="s">
        <v>17</v>
      </c>
      <c r="I771" s="195"/>
    </row>
    <row r="772" spans="1:9" ht="69.95" customHeight="1" x14ac:dyDescent="0.2">
      <c r="A772" s="573"/>
      <c r="B772" s="536" t="s">
        <v>9</v>
      </c>
      <c r="C772" s="248"/>
      <c r="D772" s="302"/>
      <c r="E772" s="356"/>
      <c r="F772" s="492" t="s">
        <v>11</v>
      </c>
      <c r="G772" s="356"/>
      <c r="H772" s="356"/>
      <c r="I772" s="423"/>
    </row>
    <row r="773" spans="1:9" ht="69.95" customHeight="1" thickBot="1" x14ac:dyDescent="0.25">
      <c r="A773" s="574"/>
      <c r="B773" s="537"/>
      <c r="C773" s="239"/>
      <c r="D773" s="238"/>
      <c r="E773" s="293"/>
      <c r="F773" s="491"/>
      <c r="G773" s="357"/>
      <c r="H773" s="293"/>
      <c r="I773" s="419"/>
    </row>
    <row r="774" spans="1:9" ht="69.95" customHeight="1" thickTop="1" x14ac:dyDescent="0.55000000000000004">
      <c r="A774" s="572">
        <f>+A768+1</f>
        <v>43229</v>
      </c>
      <c r="B774" s="377"/>
      <c r="C774" s="180">
        <v>4107</v>
      </c>
      <c r="D774" s="173">
        <v>4104</v>
      </c>
      <c r="E774" s="197"/>
      <c r="F774" s="197"/>
      <c r="G774" s="184" t="s">
        <v>24</v>
      </c>
      <c r="H774" s="199"/>
      <c r="I774" s="200"/>
    </row>
    <row r="775" spans="1:9" ht="69.95" customHeight="1" x14ac:dyDescent="0.55000000000000004">
      <c r="A775" s="573"/>
      <c r="B775" s="536" t="s">
        <v>9</v>
      </c>
      <c r="C775" s="210"/>
      <c r="D775" s="211"/>
      <c r="E775" s="88"/>
      <c r="F775" s="88" t="s">
        <v>11</v>
      </c>
      <c r="G775" s="348"/>
      <c r="H775" s="81"/>
      <c r="I775" s="426"/>
    </row>
    <row r="776" spans="1:9" ht="69.95" customHeight="1" x14ac:dyDescent="0.55000000000000004">
      <c r="A776" s="573"/>
      <c r="B776" s="536"/>
      <c r="C776" s="210"/>
      <c r="D776" s="211"/>
      <c r="E776" s="88"/>
      <c r="F776" s="88"/>
      <c r="G776" s="348"/>
      <c r="H776" s="81"/>
      <c r="I776" s="426"/>
    </row>
    <row r="777" spans="1:9" ht="69.95" customHeight="1" x14ac:dyDescent="0.2">
      <c r="A777" s="573"/>
      <c r="B777" s="378"/>
      <c r="C777" s="13">
        <v>4101</v>
      </c>
      <c r="D777" s="14"/>
      <c r="E777" s="29" t="s">
        <v>22</v>
      </c>
      <c r="F777" s="29" t="s">
        <v>11</v>
      </c>
      <c r="G777" s="20"/>
      <c r="H777" s="20" t="s">
        <v>20</v>
      </c>
      <c r="I777" s="195"/>
    </row>
    <row r="778" spans="1:9" ht="69.95" customHeight="1" x14ac:dyDescent="0.2">
      <c r="A778" s="573"/>
      <c r="B778" s="536" t="s">
        <v>9</v>
      </c>
      <c r="C778" s="53"/>
      <c r="D778" s="54"/>
      <c r="E778" s="348"/>
      <c r="F778" s="522" t="s">
        <v>11</v>
      </c>
      <c r="G778" s="348"/>
      <c r="H778" s="348"/>
      <c r="I778" s="426"/>
    </row>
    <row r="779" spans="1:9" ht="69.95" customHeight="1" thickBot="1" x14ac:dyDescent="0.25">
      <c r="A779" s="574"/>
      <c r="B779" s="537"/>
      <c r="C779" s="58"/>
      <c r="D779" s="59"/>
      <c r="E779" s="86"/>
      <c r="F779" s="521"/>
      <c r="G779" s="349"/>
      <c r="H779" s="86"/>
      <c r="I779" s="427"/>
    </row>
    <row r="780" spans="1:9" ht="69.95" customHeight="1" thickTop="1" x14ac:dyDescent="0.55000000000000004">
      <c r="A780" s="579">
        <f>+A774+1</f>
        <v>43230</v>
      </c>
      <c r="B780" s="389"/>
      <c r="C780" s="201" t="s">
        <v>8</v>
      </c>
      <c r="D780" s="202" t="s">
        <v>12</v>
      </c>
      <c r="E780" s="203"/>
      <c r="F780" s="203"/>
      <c r="G780" s="223" t="s">
        <v>25</v>
      </c>
      <c r="H780" s="205"/>
      <c r="I780" s="206"/>
    </row>
    <row r="781" spans="1:9" ht="69.95" customHeight="1" x14ac:dyDescent="0.55000000000000004">
      <c r="A781" s="579"/>
      <c r="B781" s="536" t="s">
        <v>9</v>
      </c>
      <c r="C781" s="212"/>
      <c r="D781" s="213"/>
      <c r="E781" s="88"/>
      <c r="F781" s="75" t="s">
        <v>11</v>
      </c>
      <c r="G781" s="348"/>
      <c r="H781" s="81"/>
      <c r="I781" s="428"/>
    </row>
    <row r="782" spans="1:9" ht="69.95" customHeight="1" x14ac:dyDescent="0.55000000000000004">
      <c r="A782" s="579"/>
      <c r="B782" s="536"/>
      <c r="C782" s="70"/>
      <c r="D782" s="71"/>
      <c r="E782" s="88"/>
      <c r="F782" s="88"/>
      <c r="G782" s="348"/>
      <c r="H782" s="81"/>
      <c r="I782" s="428"/>
    </row>
    <row r="783" spans="1:9" ht="69.95" customHeight="1" x14ac:dyDescent="0.2">
      <c r="A783" s="579"/>
      <c r="B783" s="378"/>
      <c r="C783" s="19" t="s">
        <v>13</v>
      </c>
      <c r="D783" s="178"/>
      <c r="E783" s="29" t="s">
        <v>24</v>
      </c>
      <c r="F783" s="30"/>
      <c r="G783" s="31"/>
      <c r="H783" s="20" t="s">
        <v>22</v>
      </c>
      <c r="I783" s="207"/>
    </row>
    <row r="784" spans="1:9" ht="69.95" customHeight="1" x14ac:dyDescent="0.2">
      <c r="A784" s="579"/>
      <c r="B784" s="536" t="s">
        <v>9</v>
      </c>
      <c r="C784" s="72"/>
      <c r="D784" s="91"/>
      <c r="E784" s="348"/>
      <c r="F784" s="522" t="s">
        <v>11</v>
      </c>
      <c r="G784" s="348"/>
      <c r="H784" s="348"/>
      <c r="I784" s="428"/>
    </row>
    <row r="785" spans="1:9" ht="69.95" customHeight="1" thickBot="1" x14ac:dyDescent="0.25">
      <c r="A785" s="579"/>
      <c r="B785" s="554"/>
      <c r="C785" s="90"/>
      <c r="D785" s="91"/>
      <c r="E785" s="92"/>
      <c r="F785" s="523"/>
      <c r="G785" s="350"/>
      <c r="H785" s="92"/>
      <c r="I785" s="429"/>
    </row>
    <row r="786" spans="1:9" ht="69.95" customHeight="1" thickTop="1" x14ac:dyDescent="0.55000000000000004">
      <c r="A786" s="572">
        <f>+A780+1</f>
        <v>43231</v>
      </c>
      <c r="B786" s="377"/>
      <c r="C786" s="185" t="s">
        <v>15</v>
      </c>
      <c r="D786" s="186" t="s">
        <v>16</v>
      </c>
      <c r="E786" s="197"/>
      <c r="F786" s="197"/>
      <c r="G786" s="184" t="s">
        <v>26</v>
      </c>
      <c r="H786" s="199"/>
      <c r="I786" s="200"/>
    </row>
    <row r="787" spans="1:9" ht="69.95" customHeight="1" x14ac:dyDescent="0.55000000000000004">
      <c r="A787" s="573"/>
      <c r="B787" s="536" t="s">
        <v>9</v>
      </c>
      <c r="C787" s="208"/>
      <c r="D787" s="209"/>
      <c r="E787" s="88"/>
      <c r="F787" s="75" t="s">
        <v>11</v>
      </c>
      <c r="G787" s="348"/>
      <c r="H787" s="81"/>
      <c r="I787" s="426"/>
    </row>
    <row r="788" spans="1:9" ht="69.95" customHeight="1" x14ac:dyDescent="0.55000000000000004">
      <c r="A788" s="573"/>
      <c r="B788" s="536"/>
      <c r="C788" s="125"/>
      <c r="D788" s="71"/>
      <c r="E788" s="88"/>
      <c r="F788" s="88"/>
      <c r="G788" s="348"/>
      <c r="H788" s="81"/>
      <c r="I788" s="426"/>
    </row>
    <row r="789" spans="1:9" ht="69.95" customHeight="1" x14ac:dyDescent="0.2">
      <c r="A789" s="573"/>
      <c r="B789" s="378"/>
      <c r="C789" s="22" t="s">
        <v>18</v>
      </c>
      <c r="D789" s="188"/>
      <c r="E789" s="29" t="s">
        <v>25</v>
      </c>
      <c r="F789" s="30"/>
      <c r="G789" s="31"/>
      <c r="H789" s="31"/>
      <c r="I789" s="196"/>
    </row>
    <row r="790" spans="1:9" ht="69.95" customHeight="1" x14ac:dyDescent="0.2">
      <c r="A790" s="573"/>
      <c r="B790" s="536" t="s">
        <v>9</v>
      </c>
      <c r="C790" s="65"/>
      <c r="D790" s="91"/>
      <c r="E790" s="348"/>
      <c r="F790" s="522" t="s">
        <v>11</v>
      </c>
      <c r="G790" s="348"/>
      <c r="H790" s="348"/>
      <c r="I790" s="426"/>
    </row>
    <row r="791" spans="1:9" ht="69.95" customHeight="1" thickBot="1" x14ac:dyDescent="0.25">
      <c r="A791" s="574"/>
      <c r="B791" s="537"/>
      <c r="C791" s="60"/>
      <c r="D791" s="59"/>
      <c r="E791" s="86"/>
      <c r="F791" s="521"/>
      <c r="G791" s="349"/>
      <c r="H791" s="86"/>
      <c r="I791" s="427"/>
    </row>
    <row r="792" spans="1:9" ht="69.95" customHeight="1" thickTop="1" x14ac:dyDescent="0.55000000000000004">
      <c r="A792" s="572">
        <f>+A786+1</f>
        <v>43232</v>
      </c>
      <c r="B792" s="377"/>
      <c r="C792" s="182" t="s">
        <v>14</v>
      </c>
      <c r="D792" s="183" t="s">
        <v>17</v>
      </c>
      <c r="E792" s="189" t="s">
        <v>19</v>
      </c>
      <c r="F792" s="197"/>
      <c r="G792" s="184" t="s">
        <v>27</v>
      </c>
      <c r="H792" s="199"/>
      <c r="I792" s="200"/>
    </row>
    <row r="793" spans="1:9" ht="69.95" customHeight="1" x14ac:dyDescent="0.55000000000000004">
      <c r="A793" s="573"/>
      <c r="B793" s="536" t="s">
        <v>9</v>
      </c>
      <c r="C793" s="212"/>
      <c r="D793" s="213"/>
      <c r="E793" s="88"/>
      <c r="F793" s="75" t="s">
        <v>11</v>
      </c>
      <c r="G793" s="348"/>
      <c r="H793" s="81"/>
      <c r="I793" s="426"/>
    </row>
    <row r="794" spans="1:9" ht="69.95" customHeight="1" x14ac:dyDescent="0.55000000000000004">
      <c r="A794" s="573"/>
      <c r="B794" s="536"/>
      <c r="C794" s="79"/>
      <c r="D794" s="80"/>
      <c r="E794" s="88"/>
      <c r="F794" s="88"/>
      <c r="G794" s="348"/>
      <c r="H794" s="81"/>
      <c r="I794" s="426"/>
    </row>
    <row r="795" spans="1:9" ht="69.95" customHeight="1" x14ac:dyDescent="0.2">
      <c r="A795" s="573"/>
      <c r="B795" s="378"/>
      <c r="C795" s="26" t="s">
        <v>20</v>
      </c>
      <c r="D795" s="27"/>
      <c r="E795" s="30"/>
      <c r="F795" s="30"/>
      <c r="G795" s="31"/>
      <c r="H795" s="31"/>
      <c r="I795" s="196"/>
    </row>
    <row r="796" spans="1:9" ht="69.95" customHeight="1" x14ac:dyDescent="0.2">
      <c r="A796" s="573"/>
      <c r="B796" s="536" t="s">
        <v>9</v>
      </c>
      <c r="C796" s="72"/>
      <c r="D796" s="83"/>
      <c r="E796" s="348"/>
      <c r="F796" s="522" t="s">
        <v>11</v>
      </c>
      <c r="G796" s="348"/>
      <c r="H796" s="348"/>
      <c r="I796" s="426"/>
    </row>
    <row r="797" spans="1:9" ht="69.95" customHeight="1" thickBot="1" x14ac:dyDescent="0.25">
      <c r="A797" s="574"/>
      <c r="B797" s="537"/>
      <c r="C797" s="84"/>
      <c r="D797" s="85"/>
      <c r="E797" s="86"/>
      <c r="F797" s="521"/>
      <c r="G797" s="349"/>
      <c r="H797" s="86"/>
      <c r="I797" s="427"/>
    </row>
    <row r="798" spans="1:9" ht="69.95" hidden="1" customHeight="1" thickTop="1" x14ac:dyDescent="0.2">
      <c r="A798" s="134"/>
      <c r="B798" s="388"/>
      <c r="C798" s="326">
        <f>COUNTA(C795,C792,C789,C786,C783,C780,C777,C774,C771,C768,C765,C762)</f>
        <v>12</v>
      </c>
      <c r="D798" s="326">
        <f t="shared" ref="D798:H798" si="26">COUNTA(D795,D792,D789,D786,D783,D780,D777,D774,D771,D768,D765,D762)</f>
        <v>6</v>
      </c>
      <c r="E798" s="326">
        <f t="shared" si="26"/>
        <v>7</v>
      </c>
      <c r="F798" s="326">
        <f t="shared" si="26"/>
        <v>1</v>
      </c>
      <c r="G798" s="326">
        <f t="shared" si="26"/>
        <v>6</v>
      </c>
      <c r="H798" s="326">
        <f t="shared" si="26"/>
        <v>4</v>
      </c>
      <c r="I798" s="326">
        <f>COUNTA(I762:I797)</f>
        <v>0</v>
      </c>
    </row>
    <row r="799" spans="1:9" ht="69.95" customHeight="1" thickTop="1" thickBot="1" x14ac:dyDescent="0.5">
      <c r="A799" s="136"/>
    </row>
    <row r="800" spans="1:9" ht="69.95" customHeight="1" x14ac:dyDescent="0.2">
      <c r="A800" s="134"/>
      <c r="B800" s="539"/>
      <c r="C800" s="540">
        <f>A804</f>
        <v>43234</v>
      </c>
      <c r="D800" s="541"/>
      <c r="E800" s="542"/>
      <c r="F800" s="577">
        <f>F758</f>
        <v>2018</v>
      </c>
      <c r="G800" s="548" t="s">
        <v>0</v>
      </c>
      <c r="H800" s="549"/>
      <c r="I800" s="552">
        <f>WEEKNUM(A804,2)</f>
        <v>20</v>
      </c>
    </row>
    <row r="801" spans="1:9" ht="69.95" customHeight="1" thickBot="1" x14ac:dyDescent="0.25">
      <c r="A801" s="135"/>
      <c r="B801" s="539"/>
      <c r="C801" s="543"/>
      <c r="D801" s="544"/>
      <c r="E801" s="545"/>
      <c r="F801" s="578"/>
      <c r="G801" s="550"/>
      <c r="H801" s="551"/>
      <c r="I801" s="553"/>
    </row>
    <row r="802" spans="1:9" ht="69.95" customHeight="1" thickBot="1" x14ac:dyDescent="0.25">
      <c r="A802" s="135"/>
      <c r="B802" s="381"/>
      <c r="C802" s="369"/>
      <c r="D802" s="369"/>
      <c r="E802" s="369"/>
      <c r="F802" s="369"/>
      <c r="G802" s="369"/>
      <c r="H802" s="369"/>
      <c r="I802" s="369"/>
    </row>
    <row r="803" spans="1:9" ht="99.95" customHeight="1" thickBot="1" x14ac:dyDescent="0.25">
      <c r="A803" s="134"/>
      <c r="B803" s="381"/>
      <c r="C803" s="558" t="s">
        <v>1</v>
      </c>
      <c r="D803" s="559"/>
      <c r="E803" s="386" t="s">
        <v>2</v>
      </c>
      <c r="F803" s="371" t="s">
        <v>3</v>
      </c>
      <c r="G803" s="387" t="s">
        <v>4</v>
      </c>
      <c r="H803" s="372" t="s">
        <v>5</v>
      </c>
      <c r="I803" s="373" t="s">
        <v>6</v>
      </c>
    </row>
    <row r="804" spans="1:9" ht="69.95" customHeight="1" thickTop="1" x14ac:dyDescent="0.55000000000000004">
      <c r="A804" s="572">
        <f>A792+2</f>
        <v>43234</v>
      </c>
      <c r="B804" s="375"/>
      <c r="C804" s="172">
        <v>4114</v>
      </c>
      <c r="D804" s="168">
        <v>4112</v>
      </c>
      <c r="E804" s="193" t="s">
        <v>7</v>
      </c>
      <c r="F804" s="197"/>
      <c r="G804" s="184" t="s">
        <v>28</v>
      </c>
      <c r="H804" s="199"/>
      <c r="I804" s="200"/>
    </row>
    <row r="805" spans="1:9" ht="69.95" customHeight="1" x14ac:dyDescent="0.55000000000000004">
      <c r="A805" s="573"/>
      <c r="B805" s="575" t="s">
        <v>9</v>
      </c>
      <c r="C805" s="208"/>
      <c r="D805" s="355"/>
      <c r="E805" s="88"/>
      <c r="F805" s="75" t="s">
        <v>11</v>
      </c>
      <c r="G805" s="348"/>
      <c r="H805" s="81"/>
      <c r="I805" s="426"/>
    </row>
    <row r="806" spans="1:9" ht="69.95" customHeight="1" x14ac:dyDescent="0.55000000000000004">
      <c r="A806" s="573"/>
      <c r="B806" s="575"/>
      <c r="C806" s="52"/>
      <c r="D806" s="127"/>
      <c r="E806" s="88"/>
      <c r="F806" s="88"/>
      <c r="G806" s="348"/>
      <c r="H806" s="81"/>
      <c r="I806" s="426"/>
    </row>
    <row r="807" spans="1:9" ht="69.95" customHeight="1" x14ac:dyDescent="0.2">
      <c r="A807" s="573"/>
      <c r="B807" s="376"/>
      <c r="C807" s="9">
        <v>4111</v>
      </c>
      <c r="D807" s="28"/>
      <c r="E807" s="29" t="s">
        <v>26</v>
      </c>
      <c r="F807" s="30"/>
      <c r="G807" s="31"/>
      <c r="H807" s="20" t="s">
        <v>24</v>
      </c>
      <c r="I807" s="196"/>
    </row>
    <row r="808" spans="1:9" ht="69.95" customHeight="1" x14ac:dyDescent="0.2">
      <c r="A808" s="573"/>
      <c r="B808" s="575" t="s">
        <v>9</v>
      </c>
      <c r="C808" s="65"/>
      <c r="D808" s="354"/>
      <c r="E808" s="348"/>
      <c r="F808" s="522" t="s">
        <v>11</v>
      </c>
      <c r="G808" s="348"/>
      <c r="H808" s="348"/>
      <c r="I808" s="426"/>
    </row>
    <row r="809" spans="1:9" ht="69.95" customHeight="1" thickBot="1" x14ac:dyDescent="0.25">
      <c r="A809" s="574"/>
      <c r="B809" s="576"/>
      <c r="C809" s="60"/>
      <c r="D809" s="89"/>
      <c r="E809" s="86"/>
      <c r="F809" s="521"/>
      <c r="G809" s="349"/>
      <c r="H809" s="86"/>
      <c r="I809" s="427"/>
    </row>
    <row r="810" spans="1:9" ht="69.95" customHeight="1" thickTop="1" x14ac:dyDescent="0.55000000000000004">
      <c r="A810" s="572">
        <f>+A804+1</f>
        <v>43235</v>
      </c>
      <c r="B810" s="377"/>
      <c r="C810" s="172">
        <v>4110</v>
      </c>
      <c r="D810" s="173">
        <v>4109</v>
      </c>
      <c r="E810" s="197"/>
      <c r="F810" s="197"/>
      <c r="G810" s="184" t="s">
        <v>29</v>
      </c>
      <c r="H810" s="199"/>
      <c r="I810" s="200"/>
    </row>
    <row r="811" spans="1:9" ht="69.95" customHeight="1" x14ac:dyDescent="0.55000000000000004">
      <c r="A811" s="573"/>
      <c r="B811" s="536" t="s">
        <v>9</v>
      </c>
      <c r="C811" s="208"/>
      <c r="D811" s="209"/>
      <c r="E811" s="88"/>
      <c r="F811" s="75" t="s">
        <v>11</v>
      </c>
      <c r="G811" s="348"/>
      <c r="H811" s="81"/>
      <c r="I811" s="426"/>
    </row>
    <row r="812" spans="1:9" ht="69.95" customHeight="1" x14ac:dyDescent="0.55000000000000004">
      <c r="A812" s="573"/>
      <c r="B812" s="536"/>
      <c r="C812" s="125"/>
      <c r="D812" s="71"/>
      <c r="E812" s="88"/>
      <c r="F812" s="88"/>
      <c r="G812" s="348"/>
      <c r="H812" s="81"/>
      <c r="I812" s="426"/>
    </row>
    <row r="813" spans="1:9" ht="69.95" customHeight="1" x14ac:dyDescent="0.2">
      <c r="A813" s="573"/>
      <c r="B813" s="378"/>
      <c r="C813" s="9">
        <v>4108</v>
      </c>
      <c r="D813" s="178"/>
      <c r="E813" s="29" t="s">
        <v>27</v>
      </c>
      <c r="F813" s="30"/>
      <c r="G813" s="31"/>
      <c r="H813" s="20" t="s">
        <v>25</v>
      </c>
      <c r="I813" s="196"/>
    </row>
    <row r="814" spans="1:9" ht="69.95" customHeight="1" x14ac:dyDescent="0.2">
      <c r="A814" s="573"/>
      <c r="B814" s="536" t="s">
        <v>9</v>
      </c>
      <c r="C814" s="65"/>
      <c r="D814" s="91"/>
      <c r="E814" s="348"/>
      <c r="F814" s="522" t="s">
        <v>11</v>
      </c>
      <c r="G814" s="348"/>
      <c r="H814" s="348"/>
      <c r="I814" s="426"/>
    </row>
    <row r="815" spans="1:9" ht="69.95" customHeight="1" thickBot="1" x14ac:dyDescent="0.25">
      <c r="A815" s="574"/>
      <c r="B815" s="537"/>
      <c r="C815" s="60"/>
      <c r="D815" s="59"/>
      <c r="E815" s="86"/>
      <c r="F815" s="521"/>
      <c r="G815" s="349"/>
      <c r="H815" s="86"/>
      <c r="I815" s="427"/>
    </row>
    <row r="816" spans="1:9" ht="69.95" customHeight="1" thickTop="1" x14ac:dyDescent="0.55000000000000004">
      <c r="A816" s="572">
        <f>+A810+1</f>
        <v>43236</v>
      </c>
      <c r="B816" s="377"/>
      <c r="C816" s="180">
        <v>4107</v>
      </c>
      <c r="D816" s="173">
        <v>4104</v>
      </c>
      <c r="E816" s="197"/>
      <c r="F816" s="197"/>
      <c r="G816" s="184" t="s">
        <v>30</v>
      </c>
      <c r="H816" s="199"/>
      <c r="I816" s="200"/>
    </row>
    <row r="817" spans="1:9" ht="69.95" customHeight="1" x14ac:dyDescent="0.55000000000000004">
      <c r="A817" s="573"/>
      <c r="B817" s="536" t="s">
        <v>9</v>
      </c>
      <c r="C817" s="210"/>
      <c r="D817" s="211"/>
      <c r="E817" s="88"/>
      <c r="F817" s="75" t="s">
        <v>11</v>
      </c>
      <c r="G817" s="348"/>
      <c r="H817" s="81"/>
      <c r="I817" s="426"/>
    </row>
    <row r="818" spans="1:9" ht="69.95" customHeight="1" x14ac:dyDescent="0.55000000000000004">
      <c r="A818" s="573"/>
      <c r="B818" s="536"/>
      <c r="C818" s="210"/>
      <c r="D818" s="211"/>
      <c r="E818" s="88"/>
      <c r="F818" s="88"/>
      <c r="G818" s="348"/>
      <c r="H818" s="81"/>
      <c r="I818" s="426"/>
    </row>
    <row r="819" spans="1:9" ht="69.95" customHeight="1" x14ac:dyDescent="0.2">
      <c r="A819" s="573"/>
      <c r="B819" s="378"/>
      <c r="C819" s="13">
        <v>4101</v>
      </c>
      <c r="D819" s="14"/>
      <c r="E819" s="29" t="s">
        <v>28</v>
      </c>
      <c r="F819" s="30"/>
      <c r="G819" s="31"/>
      <c r="H819" s="20" t="s">
        <v>26</v>
      </c>
      <c r="I819" s="196"/>
    </row>
    <row r="820" spans="1:9" ht="69.95" customHeight="1" x14ac:dyDescent="0.2">
      <c r="A820" s="573"/>
      <c r="B820" s="536" t="s">
        <v>9</v>
      </c>
      <c r="C820" s="53"/>
      <c r="D820" s="54"/>
      <c r="E820" s="348"/>
      <c r="F820" s="522" t="s">
        <v>11</v>
      </c>
      <c r="G820" s="348"/>
      <c r="H820" s="348"/>
      <c r="I820" s="426"/>
    </row>
    <row r="821" spans="1:9" ht="69.95" customHeight="1" thickBot="1" x14ac:dyDescent="0.25">
      <c r="A821" s="574"/>
      <c r="B821" s="537"/>
      <c r="C821" s="58"/>
      <c r="D821" s="59"/>
      <c r="E821" s="86"/>
      <c r="F821" s="521"/>
      <c r="G821" s="349"/>
      <c r="H821" s="86"/>
      <c r="I821" s="427"/>
    </row>
    <row r="822" spans="1:9" ht="69.95" customHeight="1" thickTop="1" x14ac:dyDescent="0.55000000000000004">
      <c r="A822" s="572">
        <f>+A816+1</f>
        <v>43237</v>
      </c>
      <c r="B822" s="377"/>
      <c r="C822" s="182" t="s">
        <v>8</v>
      </c>
      <c r="D822" s="183" t="s">
        <v>12</v>
      </c>
      <c r="E822" s="197"/>
      <c r="F822" s="197"/>
      <c r="G822" s="184" t="s">
        <v>31</v>
      </c>
      <c r="H822" s="199"/>
      <c r="I822" s="200"/>
    </row>
    <row r="823" spans="1:9" ht="69.95" customHeight="1" x14ac:dyDescent="0.55000000000000004">
      <c r="A823" s="573"/>
      <c r="B823" s="536" t="s">
        <v>9</v>
      </c>
      <c r="C823" s="212"/>
      <c r="D823" s="213"/>
      <c r="E823" s="88"/>
      <c r="F823" s="75" t="s">
        <v>11</v>
      </c>
      <c r="G823" s="348"/>
      <c r="H823" s="81"/>
      <c r="I823" s="426"/>
    </row>
    <row r="824" spans="1:9" ht="69.95" customHeight="1" x14ac:dyDescent="0.55000000000000004">
      <c r="A824" s="573"/>
      <c r="B824" s="536"/>
      <c r="C824" s="70"/>
      <c r="D824" s="71"/>
      <c r="E824" s="88"/>
      <c r="F824" s="88"/>
      <c r="G824" s="348"/>
      <c r="H824" s="81"/>
      <c r="I824" s="426"/>
    </row>
    <row r="825" spans="1:9" ht="69.95" customHeight="1" x14ac:dyDescent="0.2">
      <c r="A825" s="573"/>
      <c r="B825" s="378"/>
      <c r="C825" s="19" t="s">
        <v>13</v>
      </c>
      <c r="D825" s="178"/>
      <c r="E825" s="29" t="s">
        <v>29</v>
      </c>
      <c r="F825" s="30"/>
      <c r="G825" s="31"/>
      <c r="H825" s="20" t="s">
        <v>27</v>
      </c>
      <c r="I825" s="196"/>
    </row>
    <row r="826" spans="1:9" ht="69.95" customHeight="1" x14ac:dyDescent="0.2">
      <c r="A826" s="573"/>
      <c r="B826" s="536" t="s">
        <v>9</v>
      </c>
      <c r="C826" s="72"/>
      <c r="D826" s="91"/>
      <c r="E826" s="348"/>
      <c r="F826" s="522" t="s">
        <v>11</v>
      </c>
      <c r="G826" s="348"/>
      <c r="H826" s="348"/>
      <c r="I826" s="426"/>
    </row>
    <row r="827" spans="1:9" ht="69.95" customHeight="1" thickBot="1" x14ac:dyDescent="0.25">
      <c r="A827" s="574"/>
      <c r="B827" s="537"/>
      <c r="C827" s="58"/>
      <c r="D827" s="59"/>
      <c r="E827" s="86"/>
      <c r="F827" s="521"/>
      <c r="G827" s="349"/>
      <c r="H827" s="86"/>
      <c r="I827" s="427"/>
    </row>
    <row r="828" spans="1:9" ht="69.95" customHeight="1" thickTop="1" x14ac:dyDescent="0.55000000000000004">
      <c r="A828" s="572">
        <f>+A822+1</f>
        <v>43238</v>
      </c>
      <c r="B828" s="377"/>
      <c r="C828" s="185" t="s">
        <v>15</v>
      </c>
      <c r="D828" s="186" t="s">
        <v>16</v>
      </c>
      <c r="E828" s="197"/>
      <c r="F828" s="197"/>
      <c r="G828" s="184" t="s">
        <v>15</v>
      </c>
      <c r="H828" s="199"/>
      <c r="I828" s="200"/>
    </row>
    <row r="829" spans="1:9" ht="69.95" customHeight="1" x14ac:dyDescent="0.55000000000000004">
      <c r="A829" s="573"/>
      <c r="B829" s="536" t="s">
        <v>9</v>
      </c>
      <c r="C829" s="208"/>
      <c r="D829" s="209"/>
      <c r="E829" s="88"/>
      <c r="F829" s="75" t="s">
        <v>11</v>
      </c>
      <c r="G829" s="348"/>
      <c r="H829" s="81"/>
      <c r="I829" s="426"/>
    </row>
    <row r="830" spans="1:9" ht="69.95" customHeight="1" x14ac:dyDescent="0.55000000000000004">
      <c r="A830" s="573"/>
      <c r="B830" s="536"/>
      <c r="C830" s="125"/>
      <c r="D830" s="71"/>
      <c r="E830" s="88" t="s">
        <v>11</v>
      </c>
      <c r="F830" s="88"/>
      <c r="G830" s="348"/>
      <c r="H830" s="81"/>
      <c r="I830" s="426"/>
    </row>
    <row r="831" spans="1:9" ht="69.95" customHeight="1" x14ac:dyDescent="0.2">
      <c r="A831" s="573"/>
      <c r="B831" s="378"/>
      <c r="C831" s="22" t="s">
        <v>18</v>
      </c>
      <c r="D831" s="188"/>
      <c r="E831" s="29" t="s">
        <v>30</v>
      </c>
      <c r="F831" s="30"/>
      <c r="G831" s="31"/>
      <c r="H831" s="31"/>
      <c r="I831" s="196"/>
    </row>
    <row r="832" spans="1:9" ht="69.95" customHeight="1" x14ac:dyDescent="0.2">
      <c r="A832" s="573"/>
      <c r="B832" s="536" t="s">
        <v>9</v>
      </c>
      <c r="C832" s="65"/>
      <c r="D832" s="91"/>
      <c r="E832" s="348"/>
      <c r="F832" s="522" t="s">
        <v>11</v>
      </c>
      <c r="G832" s="348"/>
      <c r="H832" s="348"/>
      <c r="I832" s="426"/>
    </row>
    <row r="833" spans="1:9" ht="69.95" customHeight="1" thickBot="1" x14ac:dyDescent="0.25">
      <c r="A833" s="574"/>
      <c r="B833" s="537"/>
      <c r="C833" s="60"/>
      <c r="D833" s="59"/>
      <c r="E833" s="86"/>
      <c r="F833" s="521"/>
      <c r="G833" s="349"/>
      <c r="H833" s="86"/>
      <c r="I833" s="427"/>
    </row>
    <row r="834" spans="1:9" ht="69.95" customHeight="1" thickTop="1" x14ac:dyDescent="0.55000000000000004">
      <c r="A834" s="572">
        <f>+A828+1</f>
        <v>43239</v>
      </c>
      <c r="B834" s="377"/>
      <c r="C834" s="182" t="s">
        <v>14</v>
      </c>
      <c r="D834" s="183" t="s">
        <v>17</v>
      </c>
      <c r="E834" s="189" t="s">
        <v>19</v>
      </c>
      <c r="F834" s="197"/>
      <c r="G834" s="198"/>
      <c r="H834" s="199"/>
      <c r="I834" s="200"/>
    </row>
    <row r="835" spans="1:9" ht="69.95" customHeight="1" x14ac:dyDescent="0.55000000000000004">
      <c r="A835" s="573"/>
      <c r="B835" s="536" t="s">
        <v>9</v>
      </c>
      <c r="C835" s="212"/>
      <c r="D835" s="213"/>
      <c r="E835" s="88"/>
      <c r="F835" s="75" t="s">
        <v>11</v>
      </c>
      <c r="G835" s="348"/>
      <c r="H835" s="81"/>
      <c r="I835" s="426"/>
    </row>
    <row r="836" spans="1:9" ht="69.95" customHeight="1" x14ac:dyDescent="0.55000000000000004">
      <c r="A836" s="573"/>
      <c r="B836" s="536"/>
      <c r="C836" s="79"/>
      <c r="D836" s="80"/>
      <c r="E836" s="88"/>
      <c r="F836" s="88"/>
      <c r="G836" s="348"/>
      <c r="H836" s="81"/>
      <c r="I836" s="426"/>
    </row>
    <row r="837" spans="1:9" ht="69.95" customHeight="1" x14ac:dyDescent="0.2">
      <c r="A837" s="573"/>
      <c r="B837" s="378"/>
      <c r="C837" s="26" t="s">
        <v>20</v>
      </c>
      <c r="D837" s="27" t="s">
        <v>83</v>
      </c>
      <c r="E837" s="30"/>
      <c r="F837" s="30"/>
      <c r="G837" s="31"/>
      <c r="H837" s="31"/>
      <c r="I837" s="196"/>
    </row>
    <row r="838" spans="1:9" ht="69.95" customHeight="1" x14ac:dyDescent="0.2">
      <c r="A838" s="573"/>
      <c r="B838" s="536" t="s">
        <v>9</v>
      </c>
      <c r="C838" s="72"/>
      <c r="D838" s="83"/>
      <c r="E838" s="348"/>
      <c r="F838" s="522" t="s">
        <v>11</v>
      </c>
      <c r="G838" s="348"/>
      <c r="H838" s="348"/>
      <c r="I838" s="426"/>
    </row>
    <row r="839" spans="1:9" ht="69.95" customHeight="1" thickBot="1" x14ac:dyDescent="0.25">
      <c r="A839" s="574"/>
      <c r="B839" s="537"/>
      <c r="C839" s="84"/>
      <c r="D839" s="85"/>
      <c r="E839" s="86"/>
      <c r="F839" s="521"/>
      <c r="G839" s="349"/>
      <c r="H839" s="86"/>
      <c r="I839" s="427"/>
    </row>
    <row r="840" spans="1:9" ht="69.95" hidden="1" customHeight="1" thickTop="1" x14ac:dyDescent="0.45">
      <c r="C840" s="403">
        <f>COUNTA(C837,C834,C831,C828,C825,C822,C819,C816,C813,C810,C807,C804)</f>
        <v>12</v>
      </c>
      <c r="D840" s="403">
        <f t="shared" ref="D840:H840" si="27">COUNTA(D837,D834,D831,D828,D825,D822,D819,D816,D813,D810,D807,D804)</f>
        <v>7</v>
      </c>
      <c r="E840" s="403">
        <f t="shared" si="27"/>
        <v>7</v>
      </c>
      <c r="F840" s="403">
        <f t="shared" si="27"/>
        <v>0</v>
      </c>
      <c r="G840" s="403">
        <f t="shared" si="27"/>
        <v>5</v>
      </c>
      <c r="H840" s="403">
        <f t="shared" si="27"/>
        <v>4</v>
      </c>
      <c r="I840" s="403">
        <f>COUNTA(I804:I839)</f>
        <v>0</v>
      </c>
    </row>
    <row r="841" spans="1:9" ht="69.95" customHeight="1" thickTop="1" thickBot="1" x14ac:dyDescent="0.5">
      <c r="C841" s="366"/>
      <c r="D841" s="366"/>
      <c r="E841" s="366"/>
      <c r="F841" s="366"/>
      <c r="G841" s="366"/>
      <c r="H841" s="366"/>
      <c r="I841" s="367"/>
    </row>
    <row r="842" spans="1:9" ht="69.95" customHeight="1" x14ac:dyDescent="0.45">
      <c r="C842" s="540">
        <f>A846</f>
        <v>43241</v>
      </c>
      <c r="D842" s="541"/>
      <c r="E842" s="542"/>
      <c r="F842" s="546">
        <f>F800</f>
        <v>2018</v>
      </c>
      <c r="G842" s="548" t="s">
        <v>0</v>
      </c>
      <c r="H842" s="549"/>
      <c r="I842" s="552">
        <f>WEEKNUM(A846,2)</f>
        <v>21</v>
      </c>
    </row>
    <row r="843" spans="1:9" ht="69.95" customHeight="1" thickBot="1" x14ac:dyDescent="0.5">
      <c r="C843" s="543"/>
      <c r="D843" s="544"/>
      <c r="E843" s="545"/>
      <c r="F843" s="547"/>
      <c r="G843" s="550"/>
      <c r="H843" s="551"/>
      <c r="I843" s="553"/>
    </row>
    <row r="844" spans="1:9" ht="69.95" customHeight="1" thickBot="1" x14ac:dyDescent="0.5">
      <c r="C844" s="369"/>
      <c r="D844" s="369"/>
      <c r="E844" s="369"/>
      <c r="F844" s="369"/>
      <c r="G844" s="369"/>
      <c r="H844" s="369"/>
      <c r="I844" s="369"/>
    </row>
    <row r="845" spans="1:9" ht="99.95" customHeight="1" thickBot="1" x14ac:dyDescent="0.5">
      <c r="C845" s="558" t="s">
        <v>1</v>
      </c>
      <c r="D845" s="559"/>
      <c r="E845" s="370" t="s">
        <v>2</v>
      </c>
      <c r="F845" s="371" t="s">
        <v>3</v>
      </c>
      <c r="G845" s="372" t="s">
        <v>4</v>
      </c>
      <c r="H845" s="372" t="s">
        <v>5</v>
      </c>
      <c r="I845" s="373" t="s">
        <v>6</v>
      </c>
    </row>
    <row r="846" spans="1:9" ht="69.95" customHeight="1" thickTop="1" x14ac:dyDescent="0.2">
      <c r="A846" s="564">
        <f>A834+2</f>
        <v>43241</v>
      </c>
      <c r="B846" s="377"/>
      <c r="C846" s="172">
        <v>4114</v>
      </c>
      <c r="D846" s="168">
        <v>4112</v>
      </c>
      <c r="E846" s="193" t="s">
        <v>7</v>
      </c>
      <c r="F846" s="168"/>
      <c r="G846" s="169"/>
      <c r="H846" s="187"/>
      <c r="I846" s="171"/>
    </row>
    <row r="847" spans="1:9" ht="69.95" customHeight="1" x14ac:dyDescent="0.2">
      <c r="A847" s="565"/>
      <c r="B847" s="536" t="s">
        <v>9</v>
      </c>
      <c r="C847" s="208"/>
      <c r="D847" s="355" t="s">
        <v>11</v>
      </c>
      <c r="E847" s="125"/>
      <c r="F847" s="525" t="s">
        <v>11</v>
      </c>
      <c r="G847" s="126"/>
      <c r="H847" s="214"/>
      <c r="I847" s="426"/>
    </row>
    <row r="848" spans="1:9" ht="69.95" customHeight="1" x14ac:dyDescent="0.2">
      <c r="A848" s="565"/>
      <c r="B848" s="536"/>
      <c r="C848" s="52" t="s">
        <v>11</v>
      </c>
      <c r="D848" s="127"/>
      <c r="E848" s="52"/>
      <c r="F848" s="524"/>
      <c r="G848" s="128"/>
      <c r="H848" s="129"/>
      <c r="I848" s="426"/>
    </row>
    <row r="849" spans="1:9" ht="69.95" customHeight="1" thickBot="1" x14ac:dyDescent="0.8">
      <c r="A849" s="565"/>
      <c r="B849" s="378"/>
      <c r="C849" s="2">
        <v>4111</v>
      </c>
      <c r="D849" s="3"/>
      <c r="E849" s="4" t="s">
        <v>31</v>
      </c>
      <c r="F849" s="5"/>
      <c r="G849" s="6"/>
      <c r="H849" s="7" t="s">
        <v>28</v>
      </c>
      <c r="I849" s="8"/>
    </row>
    <row r="850" spans="1:9" ht="69.95" customHeight="1" x14ac:dyDescent="0.55000000000000004">
      <c r="A850" s="565"/>
      <c r="B850" s="536" t="s">
        <v>9</v>
      </c>
      <c r="C850" s="53"/>
      <c r="D850" s="54"/>
      <c r="E850" s="55"/>
      <c r="F850" s="527" t="s">
        <v>11</v>
      </c>
      <c r="G850" s="56"/>
      <c r="H850" s="57"/>
      <c r="I850" s="430"/>
    </row>
    <row r="851" spans="1:9" ht="69.95" customHeight="1" thickBot="1" x14ac:dyDescent="0.6">
      <c r="A851" s="566"/>
      <c r="B851" s="537"/>
      <c r="C851" s="58"/>
      <c r="D851" s="59"/>
      <c r="E851" s="60"/>
      <c r="F851" s="526"/>
      <c r="G851" s="61"/>
      <c r="H851" s="62"/>
      <c r="I851" s="427"/>
    </row>
    <row r="852" spans="1:9" ht="69.95" customHeight="1" thickTop="1" x14ac:dyDescent="0.75">
      <c r="A852" s="564">
        <f>A846+1</f>
        <v>43242</v>
      </c>
      <c r="B852" s="375"/>
      <c r="C852" s="172">
        <v>4110</v>
      </c>
      <c r="D852" s="173">
        <v>4109</v>
      </c>
      <c r="E852" s="174"/>
      <c r="F852" s="175"/>
      <c r="G852" s="176"/>
      <c r="H852" s="177"/>
      <c r="I852" s="171"/>
    </row>
    <row r="853" spans="1:9" ht="69.95" customHeight="1" x14ac:dyDescent="0.55000000000000004">
      <c r="A853" s="565"/>
      <c r="B853" s="554" t="s">
        <v>9</v>
      </c>
      <c r="C853" s="208"/>
      <c r="D853" s="209"/>
      <c r="E853" s="64"/>
      <c r="F853" s="495" t="s">
        <v>11</v>
      </c>
      <c r="G853" s="215"/>
      <c r="H853" s="351"/>
      <c r="I853" s="426"/>
    </row>
    <row r="854" spans="1:9" ht="69.95" customHeight="1" x14ac:dyDescent="0.55000000000000004">
      <c r="A854" s="565"/>
      <c r="B854" s="567"/>
      <c r="C854" s="125"/>
      <c r="D854" s="71"/>
      <c r="E854" s="64"/>
      <c r="F854" s="494"/>
      <c r="G854" s="93"/>
      <c r="H854" s="216"/>
      <c r="I854" s="426"/>
    </row>
    <row r="855" spans="1:9" ht="69.95" customHeight="1" x14ac:dyDescent="0.2">
      <c r="A855" s="565"/>
      <c r="B855" s="376"/>
      <c r="C855" s="9">
        <v>4108</v>
      </c>
      <c r="D855" s="178"/>
      <c r="E855" s="47" t="s">
        <v>32</v>
      </c>
      <c r="F855" s="11"/>
      <c r="G855" s="179"/>
      <c r="H855" s="12" t="s">
        <v>29</v>
      </c>
      <c r="I855" s="8"/>
    </row>
    <row r="856" spans="1:9" ht="69.95" customHeight="1" x14ac:dyDescent="0.2">
      <c r="A856" s="565"/>
      <c r="B856" s="554" t="s">
        <v>9</v>
      </c>
      <c r="C856" s="65"/>
      <c r="D856" s="91"/>
      <c r="E856" s="66"/>
      <c r="F856" s="529" t="s">
        <v>11</v>
      </c>
      <c r="G856" s="73"/>
      <c r="H856" s="353"/>
      <c r="I856" s="430"/>
    </row>
    <row r="857" spans="1:9" ht="69.95" customHeight="1" thickBot="1" x14ac:dyDescent="0.25">
      <c r="A857" s="566"/>
      <c r="B857" s="555"/>
      <c r="C857" s="60"/>
      <c r="D857" s="59"/>
      <c r="E857" s="60"/>
      <c r="F857" s="528"/>
      <c r="G857" s="67"/>
      <c r="H857" s="68"/>
      <c r="I857" s="427"/>
    </row>
    <row r="858" spans="1:9" ht="69.95" customHeight="1" thickTop="1" x14ac:dyDescent="0.2">
      <c r="A858" s="564">
        <f>A852+1</f>
        <v>43243</v>
      </c>
      <c r="B858" s="377"/>
      <c r="C858" s="180">
        <v>4107</v>
      </c>
      <c r="D858" s="173">
        <v>4104</v>
      </c>
      <c r="E858" s="172"/>
      <c r="F858" s="177"/>
      <c r="G858" s="176"/>
      <c r="H858" s="181"/>
      <c r="I858" s="171"/>
    </row>
    <row r="859" spans="1:9" ht="69.95" customHeight="1" x14ac:dyDescent="0.2">
      <c r="A859" s="565"/>
      <c r="B859" s="554" t="s">
        <v>9</v>
      </c>
      <c r="C859" s="210"/>
      <c r="D859" s="211"/>
      <c r="E859" s="52"/>
      <c r="F859" s="531" t="s">
        <v>11</v>
      </c>
      <c r="G859" s="217"/>
      <c r="H859" s="218"/>
      <c r="I859" s="426"/>
    </row>
    <row r="860" spans="1:9" ht="69.95" customHeight="1" x14ac:dyDescent="0.2">
      <c r="A860" s="565"/>
      <c r="B860" s="567"/>
      <c r="C860" s="210"/>
      <c r="D860" s="211"/>
      <c r="E860" s="52"/>
      <c r="F860" s="530"/>
      <c r="G860" s="217"/>
      <c r="H860" s="218"/>
      <c r="I860" s="426"/>
    </row>
    <row r="861" spans="1:9" ht="69.95" customHeight="1" x14ac:dyDescent="0.2">
      <c r="A861" s="565"/>
      <c r="B861" s="378"/>
      <c r="C861" s="13">
        <v>4101</v>
      </c>
      <c r="D861" s="14"/>
      <c r="E861" s="15"/>
      <c r="F861" s="16"/>
      <c r="G861" s="18"/>
      <c r="H861" s="18" t="s">
        <v>30</v>
      </c>
      <c r="I861" s="8"/>
    </row>
    <row r="862" spans="1:9" ht="69.95" customHeight="1" x14ac:dyDescent="0.2">
      <c r="A862" s="565"/>
      <c r="B862" s="554" t="s">
        <v>9</v>
      </c>
      <c r="C862" s="53"/>
      <c r="D862" s="54"/>
      <c r="E862" s="66"/>
      <c r="F862" s="529" t="s">
        <v>11</v>
      </c>
      <c r="G862" s="69"/>
      <c r="H862" s="69"/>
      <c r="I862" s="430"/>
    </row>
    <row r="863" spans="1:9" ht="69.95" customHeight="1" thickBot="1" x14ac:dyDescent="0.25">
      <c r="A863" s="566"/>
      <c r="B863" s="555"/>
      <c r="C863" s="58"/>
      <c r="D863" s="59"/>
      <c r="E863" s="60"/>
      <c r="F863" s="528"/>
      <c r="G863" s="67"/>
      <c r="H863" s="74"/>
      <c r="I863" s="427"/>
    </row>
    <row r="864" spans="1:9" ht="69.95" customHeight="1" thickTop="1" x14ac:dyDescent="0.2">
      <c r="A864" s="564">
        <f t="shared" ref="A864" si="28">A858+1</f>
        <v>43244</v>
      </c>
      <c r="B864" s="377"/>
      <c r="C864" s="182" t="s">
        <v>8</v>
      </c>
      <c r="D864" s="183" t="s">
        <v>12</v>
      </c>
      <c r="E864" s="172"/>
      <c r="F864" s="177"/>
      <c r="G864" s="184"/>
      <c r="H864" s="181"/>
      <c r="I864" s="171"/>
    </row>
    <row r="865" spans="1:9" ht="69.95" customHeight="1" x14ac:dyDescent="0.2">
      <c r="A865" s="565"/>
      <c r="B865" s="554" t="s">
        <v>9</v>
      </c>
      <c r="C865" s="212"/>
      <c r="D865" s="213"/>
      <c r="E865" s="125"/>
      <c r="F865" s="525" t="s">
        <v>11</v>
      </c>
      <c r="G865" s="219"/>
      <c r="H865" s="352"/>
      <c r="I865" s="426"/>
    </row>
    <row r="866" spans="1:9" ht="69.95" customHeight="1" x14ac:dyDescent="0.2">
      <c r="A866" s="565"/>
      <c r="B866" s="567"/>
      <c r="C866" s="70"/>
      <c r="D866" s="71"/>
      <c r="E866" s="125"/>
      <c r="F866" s="532"/>
      <c r="G866" s="348"/>
      <c r="H866" s="82"/>
      <c r="I866" s="426"/>
    </row>
    <row r="867" spans="1:9" ht="69.95" customHeight="1" x14ac:dyDescent="0.2">
      <c r="A867" s="565"/>
      <c r="B867" s="378"/>
      <c r="C867" s="19" t="s">
        <v>13</v>
      </c>
      <c r="D867" s="178"/>
      <c r="E867" s="10"/>
      <c r="F867" s="11"/>
      <c r="G867" s="20"/>
      <c r="H867" s="21" t="s">
        <v>31</v>
      </c>
      <c r="I867" s="8"/>
    </row>
    <row r="868" spans="1:9" ht="69.95" customHeight="1" x14ac:dyDescent="0.2">
      <c r="A868" s="565"/>
      <c r="B868" s="554" t="s">
        <v>9</v>
      </c>
      <c r="C868" s="72"/>
      <c r="D868" s="91"/>
      <c r="E868" s="66"/>
      <c r="F868" s="529" t="s">
        <v>11</v>
      </c>
      <c r="G868" s="350"/>
      <c r="H868" s="73"/>
      <c r="I868" s="430"/>
    </row>
    <row r="869" spans="1:9" ht="69.95" customHeight="1" thickBot="1" x14ac:dyDescent="0.25">
      <c r="A869" s="566"/>
      <c r="B869" s="555"/>
      <c r="C869" s="58"/>
      <c r="D869" s="59"/>
      <c r="E869" s="60"/>
      <c r="F869" s="528"/>
      <c r="G869" s="349"/>
      <c r="H869" s="74"/>
      <c r="I869" s="427"/>
    </row>
    <row r="870" spans="1:9" ht="69.95" customHeight="1" thickTop="1" x14ac:dyDescent="0.2">
      <c r="A870" s="564">
        <f t="shared" ref="A870" si="29">A864+1</f>
        <v>43245</v>
      </c>
      <c r="B870" s="377"/>
      <c r="C870" s="185" t="s">
        <v>15</v>
      </c>
      <c r="D870" s="186" t="s">
        <v>16</v>
      </c>
      <c r="E870" s="181"/>
      <c r="F870" s="187"/>
      <c r="G870" s="184"/>
      <c r="H870" s="181"/>
      <c r="I870" s="171"/>
    </row>
    <row r="871" spans="1:9" ht="69.95" customHeight="1" x14ac:dyDescent="0.2">
      <c r="A871" s="565"/>
      <c r="B871" s="554" t="s">
        <v>9</v>
      </c>
      <c r="C871" s="208"/>
      <c r="D871" s="209"/>
      <c r="E871" s="82"/>
      <c r="F871" s="533" t="s">
        <v>11</v>
      </c>
      <c r="G871" s="219"/>
      <c r="H871" s="352"/>
      <c r="I871" s="426"/>
    </row>
    <row r="872" spans="1:9" ht="69.95" customHeight="1" x14ac:dyDescent="0.55000000000000004">
      <c r="A872" s="565"/>
      <c r="B872" s="567"/>
      <c r="C872" s="125"/>
      <c r="D872" s="71"/>
      <c r="E872" s="75"/>
      <c r="F872" s="532"/>
      <c r="G872" s="76"/>
      <c r="H872" s="75"/>
      <c r="I872" s="426"/>
    </row>
    <row r="873" spans="1:9" ht="69.95" customHeight="1" x14ac:dyDescent="0.75">
      <c r="A873" s="565"/>
      <c r="B873" s="378"/>
      <c r="C873" s="22" t="s">
        <v>18</v>
      </c>
      <c r="D873" s="188"/>
      <c r="E873" s="23"/>
      <c r="F873" s="24"/>
      <c r="G873" s="25"/>
      <c r="H873" s="21"/>
      <c r="I873" s="8"/>
    </row>
    <row r="874" spans="1:9" ht="69.95" customHeight="1" x14ac:dyDescent="0.55000000000000004">
      <c r="A874" s="565"/>
      <c r="B874" s="554" t="s">
        <v>9</v>
      </c>
      <c r="C874" s="65"/>
      <c r="D874" s="91"/>
      <c r="E874" s="75"/>
      <c r="F874" s="75" t="s">
        <v>11</v>
      </c>
      <c r="G874" s="77"/>
      <c r="H874" s="78"/>
      <c r="I874" s="430"/>
    </row>
    <row r="875" spans="1:9" ht="69.95" customHeight="1" thickBot="1" x14ac:dyDescent="0.6">
      <c r="A875" s="566"/>
      <c r="B875" s="555"/>
      <c r="C875" s="60"/>
      <c r="D875" s="59"/>
      <c r="E875" s="74"/>
      <c r="F875" s="501"/>
      <c r="G875" s="349"/>
      <c r="H875" s="74"/>
      <c r="I875" s="427"/>
    </row>
    <row r="876" spans="1:9" ht="69.95" customHeight="1" thickTop="1" x14ac:dyDescent="0.2">
      <c r="A876" s="564">
        <f>A870+1</f>
        <v>43246</v>
      </c>
      <c r="B876" s="377"/>
      <c r="C876" s="182" t="s">
        <v>14</v>
      </c>
      <c r="D876" s="183" t="s">
        <v>17</v>
      </c>
      <c r="E876" s="189" t="s">
        <v>19</v>
      </c>
      <c r="F876" s="190"/>
      <c r="G876" s="191"/>
      <c r="H876" s="181"/>
      <c r="I876" s="171"/>
    </row>
    <row r="877" spans="1:9" ht="69.95" customHeight="1" x14ac:dyDescent="0.2">
      <c r="A877" s="565"/>
      <c r="B877" s="554" t="s">
        <v>9</v>
      </c>
      <c r="C877" s="212"/>
      <c r="D877" s="213"/>
      <c r="E877" s="220"/>
      <c r="F877" s="533" t="s">
        <v>11</v>
      </c>
      <c r="G877" s="219"/>
      <c r="H877" s="352"/>
      <c r="I877" s="426"/>
    </row>
    <row r="878" spans="1:9" ht="69.95" customHeight="1" x14ac:dyDescent="0.2">
      <c r="A878" s="565"/>
      <c r="B878" s="567"/>
      <c r="C878" s="79"/>
      <c r="D878" s="80"/>
      <c r="E878" s="81"/>
      <c r="F878" s="534"/>
      <c r="G878" s="348"/>
      <c r="H878" s="82"/>
      <c r="I878" s="426"/>
    </row>
    <row r="879" spans="1:9" ht="69.95" customHeight="1" x14ac:dyDescent="0.2">
      <c r="A879" s="565"/>
      <c r="B879" s="378"/>
      <c r="C879" s="26" t="s">
        <v>20</v>
      </c>
      <c r="D879" s="27"/>
      <c r="E879" s="192"/>
      <c r="F879" s="192"/>
      <c r="G879" s="192"/>
      <c r="H879" s="21"/>
      <c r="I879" s="8"/>
    </row>
    <row r="880" spans="1:9" ht="69.95" customHeight="1" x14ac:dyDescent="0.2">
      <c r="A880" s="565"/>
      <c r="B880" s="554" t="s">
        <v>9</v>
      </c>
      <c r="C880" s="72"/>
      <c r="D880" s="83"/>
      <c r="E880" s="221"/>
      <c r="F880" s="533" t="s">
        <v>11</v>
      </c>
      <c r="G880" s="221"/>
      <c r="H880" s="73"/>
      <c r="I880" s="430"/>
    </row>
    <row r="881" spans="1:9" ht="69.95" customHeight="1" thickBot="1" x14ac:dyDescent="0.25">
      <c r="A881" s="566"/>
      <c r="B881" s="555"/>
      <c r="C881" s="84"/>
      <c r="D881" s="85"/>
      <c r="E881" s="86"/>
      <c r="F881" s="535"/>
      <c r="G881" s="86"/>
      <c r="H881" s="74"/>
      <c r="I881" s="427"/>
    </row>
    <row r="882" spans="1:9" ht="69.95" hidden="1" customHeight="1" thickTop="1" x14ac:dyDescent="0.55000000000000004">
      <c r="A882" s="95"/>
      <c r="B882" s="379"/>
      <c r="C882" s="402">
        <f>COUNTA(C879,C876,C873,C870,C867,C864,C861,C858,C855,C852,C849,C846)</f>
        <v>12</v>
      </c>
      <c r="D882" s="402">
        <f t="shared" ref="D882:H882" si="30">COUNTA(D879,D876,D873,D870,D867,D864,D861,D858,D855,D852,D849,D846)</f>
        <v>6</v>
      </c>
      <c r="E882" s="402">
        <f t="shared" si="30"/>
        <v>4</v>
      </c>
      <c r="F882" s="402">
        <f t="shared" si="30"/>
        <v>0</v>
      </c>
      <c r="G882" s="402">
        <f t="shared" si="30"/>
        <v>0</v>
      </c>
      <c r="H882" s="402">
        <f t="shared" si="30"/>
        <v>4</v>
      </c>
      <c r="I882" s="402">
        <f>COUNTA(I846:I881)</f>
        <v>0</v>
      </c>
    </row>
    <row r="883" spans="1:9" ht="69.95" customHeight="1" thickTop="1" thickBot="1" x14ac:dyDescent="0.25">
      <c r="A883" s="538"/>
      <c r="B883" s="381"/>
      <c r="C883" s="382"/>
      <c r="D883" s="382"/>
      <c r="E883" s="383"/>
      <c r="F883" s="383"/>
      <c r="G883" s="384"/>
      <c r="H883" s="382"/>
      <c r="I883" s="385"/>
    </row>
    <row r="884" spans="1:9" ht="69.95" customHeight="1" x14ac:dyDescent="0.2">
      <c r="A884" s="538"/>
      <c r="B884" s="539"/>
      <c r="C884" s="540">
        <f>A888</f>
        <v>43248</v>
      </c>
      <c r="D884" s="541"/>
      <c r="E884" s="542"/>
      <c r="F884" s="577">
        <f>F842</f>
        <v>2018</v>
      </c>
      <c r="G884" s="548" t="s">
        <v>0</v>
      </c>
      <c r="H884" s="549"/>
      <c r="I884" s="552">
        <f>WEEKNUM(A888,2)</f>
        <v>22</v>
      </c>
    </row>
    <row r="885" spans="1:9" ht="69.95" customHeight="1" thickBot="1" x14ac:dyDescent="0.25">
      <c r="A885" s="538"/>
      <c r="B885" s="539"/>
      <c r="C885" s="543"/>
      <c r="D885" s="544"/>
      <c r="E885" s="545"/>
      <c r="F885" s="578"/>
      <c r="G885" s="550"/>
      <c r="H885" s="551"/>
      <c r="I885" s="553"/>
    </row>
    <row r="886" spans="1:9" ht="69.95" customHeight="1" thickBot="1" x14ac:dyDescent="0.25">
      <c r="A886" s="538"/>
      <c r="B886" s="381"/>
      <c r="C886" s="369"/>
      <c r="D886" s="369"/>
      <c r="E886" s="369"/>
      <c r="F886" s="369"/>
      <c r="G886" s="369"/>
      <c r="H886" s="369"/>
      <c r="I886" s="369"/>
    </row>
    <row r="887" spans="1:9" ht="99.95" customHeight="1" thickBot="1" x14ac:dyDescent="0.25">
      <c r="A887" s="538"/>
      <c r="B887" s="381"/>
      <c r="C887" s="558" t="s">
        <v>1</v>
      </c>
      <c r="D887" s="559"/>
      <c r="E887" s="386" t="s">
        <v>2</v>
      </c>
      <c r="F887" s="371" t="s">
        <v>3</v>
      </c>
      <c r="G887" s="387" t="s">
        <v>4</v>
      </c>
      <c r="H887" s="372" t="s">
        <v>5</v>
      </c>
      <c r="I887" s="373" t="s">
        <v>6</v>
      </c>
    </row>
    <row r="888" spans="1:9" ht="69.95" customHeight="1" thickTop="1" x14ac:dyDescent="0.75">
      <c r="A888" s="572">
        <f>A876+2</f>
        <v>43248</v>
      </c>
      <c r="B888" s="375"/>
      <c r="C888" s="172">
        <v>4114</v>
      </c>
      <c r="D888" s="168">
        <v>4112</v>
      </c>
      <c r="E888" s="193" t="s">
        <v>7</v>
      </c>
      <c r="F888" s="194"/>
      <c r="G888" s="184"/>
      <c r="H888" s="189" t="s">
        <v>32</v>
      </c>
      <c r="I888" s="171"/>
    </row>
    <row r="889" spans="1:9" ht="69.95" customHeight="1" x14ac:dyDescent="0.55000000000000004">
      <c r="A889" s="573"/>
      <c r="B889" s="575" t="s">
        <v>9</v>
      </c>
      <c r="C889" s="208"/>
      <c r="D889" s="355"/>
      <c r="E889" s="88"/>
      <c r="F889" s="75" t="s">
        <v>11</v>
      </c>
      <c r="G889" s="348"/>
      <c r="H889" s="81"/>
      <c r="I889" s="426"/>
    </row>
    <row r="890" spans="1:9" ht="69.95" customHeight="1" x14ac:dyDescent="0.55000000000000004">
      <c r="A890" s="573"/>
      <c r="B890" s="575"/>
      <c r="C890" s="52"/>
      <c r="D890" s="127"/>
      <c r="E890" s="88"/>
      <c r="F890" s="88"/>
      <c r="G890" s="348"/>
      <c r="H890" s="81"/>
      <c r="I890" s="426"/>
    </row>
    <row r="891" spans="1:9" ht="69.95" customHeight="1" x14ac:dyDescent="0.2">
      <c r="A891" s="573"/>
      <c r="B891" s="376"/>
      <c r="C891" s="9">
        <v>4111</v>
      </c>
      <c r="D891" s="28"/>
      <c r="E891" s="29"/>
      <c r="F891" s="29"/>
      <c r="G891" s="20"/>
      <c r="H891" s="20"/>
      <c r="I891" s="195"/>
    </row>
    <row r="892" spans="1:9" ht="69.95" customHeight="1" x14ac:dyDescent="0.2">
      <c r="A892" s="573"/>
      <c r="B892" s="575" t="s">
        <v>9</v>
      </c>
      <c r="C892" s="65"/>
      <c r="D892" s="354"/>
      <c r="E892" s="348"/>
      <c r="F892" s="522" t="s">
        <v>11</v>
      </c>
      <c r="G892" s="348"/>
      <c r="H892" s="348"/>
      <c r="I892" s="426"/>
    </row>
    <row r="893" spans="1:9" ht="69.95" customHeight="1" thickBot="1" x14ac:dyDescent="0.25">
      <c r="A893" s="574"/>
      <c r="B893" s="576"/>
      <c r="C893" s="60"/>
      <c r="D893" s="89"/>
      <c r="E893" s="86"/>
      <c r="F893" s="521"/>
      <c r="G893" s="349"/>
      <c r="H893" s="86"/>
      <c r="I893" s="427"/>
    </row>
    <row r="894" spans="1:9" ht="69.95" customHeight="1" thickTop="1" x14ac:dyDescent="0.75">
      <c r="A894" s="572">
        <f>+A888+1</f>
        <v>43249</v>
      </c>
      <c r="B894" s="377"/>
      <c r="C894" s="172">
        <v>4110</v>
      </c>
      <c r="D894" s="173">
        <v>4109</v>
      </c>
      <c r="E894" s="194"/>
      <c r="F894" s="194"/>
      <c r="G894" s="184"/>
      <c r="H894" s="190"/>
      <c r="I894" s="171"/>
    </row>
    <row r="895" spans="1:9" ht="69.95" customHeight="1" x14ac:dyDescent="0.55000000000000004">
      <c r="A895" s="573"/>
      <c r="B895" s="536" t="s">
        <v>9</v>
      </c>
      <c r="C895" s="208"/>
      <c r="D895" s="209"/>
      <c r="E895" s="88"/>
      <c r="F895" s="75" t="s">
        <v>11</v>
      </c>
      <c r="G895" s="348"/>
      <c r="H895" s="81"/>
      <c r="I895" s="426"/>
    </row>
    <row r="896" spans="1:9" ht="69.95" customHeight="1" x14ac:dyDescent="0.55000000000000004">
      <c r="A896" s="573"/>
      <c r="B896" s="536"/>
      <c r="C896" s="125"/>
      <c r="D896" s="71"/>
      <c r="E896" s="88"/>
      <c r="F896" s="88"/>
      <c r="G896" s="348"/>
      <c r="H896" s="81"/>
      <c r="I896" s="426"/>
    </row>
    <row r="897" spans="1:9" ht="69.95" customHeight="1" x14ac:dyDescent="0.2">
      <c r="A897" s="573"/>
      <c r="B897" s="378"/>
      <c r="C897" s="9">
        <v>4108</v>
      </c>
      <c r="D897" s="178"/>
      <c r="E897" s="29"/>
      <c r="F897" s="29"/>
      <c r="G897" s="20"/>
      <c r="H897" s="20"/>
      <c r="I897" s="195"/>
    </row>
    <row r="898" spans="1:9" ht="69.95" customHeight="1" x14ac:dyDescent="0.2">
      <c r="A898" s="573"/>
      <c r="B898" s="536" t="s">
        <v>9</v>
      </c>
      <c r="C898" s="65"/>
      <c r="D898" s="91"/>
      <c r="E898" s="348"/>
      <c r="F898" s="522" t="s">
        <v>11</v>
      </c>
      <c r="G898" s="348"/>
      <c r="H898" s="348"/>
      <c r="I898" s="426"/>
    </row>
    <row r="899" spans="1:9" ht="69.95" customHeight="1" thickBot="1" x14ac:dyDescent="0.25">
      <c r="A899" s="574"/>
      <c r="B899" s="537"/>
      <c r="C899" s="60"/>
      <c r="D899" s="59" t="s">
        <v>11</v>
      </c>
      <c r="E899" s="86"/>
      <c r="F899" s="521"/>
      <c r="G899" s="349"/>
      <c r="H899" s="86"/>
      <c r="I899" s="427"/>
    </row>
    <row r="900" spans="1:9" ht="69.95" customHeight="1" thickTop="1" x14ac:dyDescent="0.75">
      <c r="A900" s="572">
        <f>+A894+1</f>
        <v>43250</v>
      </c>
      <c r="B900" s="377"/>
      <c r="C900" s="180">
        <v>4107</v>
      </c>
      <c r="D900" s="173">
        <v>4104</v>
      </c>
      <c r="E900" s="194"/>
      <c r="F900" s="194"/>
      <c r="G900" s="184"/>
      <c r="H900" s="190"/>
      <c r="I900" s="171"/>
    </row>
    <row r="901" spans="1:9" ht="69.95" customHeight="1" x14ac:dyDescent="0.55000000000000004">
      <c r="A901" s="573"/>
      <c r="B901" s="536" t="s">
        <v>9</v>
      </c>
      <c r="C901" s="210"/>
      <c r="D901" s="211"/>
      <c r="E901" s="88"/>
      <c r="F901" s="75" t="s">
        <v>11</v>
      </c>
      <c r="G901" s="348"/>
      <c r="H901" s="81"/>
      <c r="I901" s="426"/>
    </row>
    <row r="902" spans="1:9" ht="69.95" customHeight="1" x14ac:dyDescent="0.55000000000000004">
      <c r="A902" s="573"/>
      <c r="B902" s="536"/>
      <c r="C902" s="210"/>
      <c r="D902" s="211"/>
      <c r="E902" s="88"/>
      <c r="F902" s="88"/>
      <c r="G902" s="348"/>
      <c r="H902" s="81"/>
      <c r="I902" s="426"/>
    </row>
    <row r="903" spans="1:9" ht="69.95" customHeight="1" x14ac:dyDescent="0.2">
      <c r="A903" s="573"/>
      <c r="B903" s="378"/>
      <c r="C903" s="13">
        <v>4101</v>
      </c>
      <c r="D903" s="14"/>
      <c r="E903" s="29"/>
      <c r="F903" s="29"/>
      <c r="G903" s="20"/>
      <c r="H903" s="20"/>
      <c r="I903" s="195"/>
    </row>
    <row r="904" spans="1:9" ht="69.95" customHeight="1" x14ac:dyDescent="0.2">
      <c r="A904" s="573"/>
      <c r="B904" s="536" t="s">
        <v>9</v>
      </c>
      <c r="C904" s="53"/>
      <c r="D904" s="54"/>
      <c r="E904" s="348"/>
      <c r="F904" s="522" t="s">
        <v>11</v>
      </c>
      <c r="G904" s="348"/>
      <c r="H904" s="348"/>
      <c r="I904" s="426"/>
    </row>
    <row r="905" spans="1:9" ht="69.95" customHeight="1" thickBot="1" x14ac:dyDescent="0.25">
      <c r="A905" s="574"/>
      <c r="B905" s="537"/>
      <c r="C905" s="58"/>
      <c r="D905" s="59"/>
      <c r="E905" s="86"/>
      <c r="F905" s="521"/>
      <c r="G905" s="349"/>
      <c r="H905" s="86"/>
      <c r="I905" s="427"/>
    </row>
    <row r="906" spans="1:9" ht="69.95" customHeight="1" thickTop="1" x14ac:dyDescent="0.75">
      <c r="A906" s="572">
        <f>+A900+1</f>
        <v>43251</v>
      </c>
      <c r="B906" s="377"/>
      <c r="C906" s="182" t="s">
        <v>8</v>
      </c>
      <c r="D906" s="183" t="s">
        <v>12</v>
      </c>
      <c r="E906" s="194"/>
      <c r="F906" s="194"/>
      <c r="G906" s="184"/>
      <c r="H906" s="190"/>
      <c r="I906" s="171"/>
    </row>
    <row r="907" spans="1:9" ht="69.95" customHeight="1" x14ac:dyDescent="0.55000000000000004">
      <c r="A907" s="573"/>
      <c r="B907" s="536" t="s">
        <v>9</v>
      </c>
      <c r="C907" s="212"/>
      <c r="D907" s="213"/>
      <c r="E907" s="88"/>
      <c r="F907" s="75" t="s">
        <v>11</v>
      </c>
      <c r="G907" s="348"/>
      <c r="H907" s="81"/>
      <c r="I907" s="426"/>
    </row>
    <row r="908" spans="1:9" ht="69.95" customHeight="1" x14ac:dyDescent="0.55000000000000004">
      <c r="A908" s="573"/>
      <c r="B908" s="536"/>
      <c r="C908" s="70"/>
      <c r="D908" s="71"/>
      <c r="E908" s="88"/>
      <c r="F908" s="88"/>
      <c r="G908" s="348"/>
      <c r="H908" s="81"/>
      <c r="I908" s="426"/>
    </row>
    <row r="909" spans="1:9" ht="69.95" customHeight="1" x14ac:dyDescent="0.2">
      <c r="A909" s="573"/>
      <c r="B909" s="378"/>
      <c r="C909" s="19" t="s">
        <v>13</v>
      </c>
      <c r="D909" s="178"/>
      <c r="E909" s="29"/>
      <c r="F909" s="29"/>
      <c r="G909" s="20"/>
      <c r="H909" s="20"/>
      <c r="I909" s="195"/>
    </row>
    <row r="910" spans="1:9" ht="69.95" customHeight="1" x14ac:dyDescent="0.2">
      <c r="A910" s="573"/>
      <c r="B910" s="536" t="s">
        <v>9</v>
      </c>
      <c r="C910" s="72"/>
      <c r="D910" s="91"/>
      <c r="E910" s="348"/>
      <c r="F910" s="522" t="s">
        <v>11</v>
      </c>
      <c r="G910" s="348"/>
      <c r="H910" s="348"/>
      <c r="I910" s="426"/>
    </row>
    <row r="911" spans="1:9" ht="69.95" customHeight="1" thickBot="1" x14ac:dyDescent="0.25">
      <c r="A911" s="574"/>
      <c r="B911" s="537"/>
      <c r="C911" s="58"/>
      <c r="D911" s="59"/>
      <c r="E911" s="86"/>
      <c r="F911" s="521"/>
      <c r="G911" s="349"/>
      <c r="H911" s="86"/>
      <c r="I911" s="427"/>
    </row>
    <row r="912" spans="1:9" ht="69.95" customHeight="1" thickTop="1" x14ac:dyDescent="0.75">
      <c r="A912" s="572">
        <f>+A906+1</f>
        <v>43252</v>
      </c>
      <c r="B912" s="377"/>
      <c r="C912" s="185" t="s">
        <v>15</v>
      </c>
      <c r="D912" s="186" t="s">
        <v>16</v>
      </c>
      <c r="E912" s="194"/>
      <c r="F912" s="194"/>
      <c r="G912" s="184" t="s">
        <v>8</v>
      </c>
      <c r="H912" s="190"/>
      <c r="I912" s="171"/>
    </row>
    <row r="913" spans="1:9" ht="69.95" customHeight="1" x14ac:dyDescent="0.55000000000000004">
      <c r="A913" s="573"/>
      <c r="B913" s="536" t="s">
        <v>9</v>
      </c>
      <c r="C913" s="208"/>
      <c r="D913" s="209"/>
      <c r="E913" s="88"/>
      <c r="F913" s="75" t="s">
        <v>11</v>
      </c>
      <c r="G913" s="348"/>
      <c r="H913" s="81"/>
      <c r="I913" s="426"/>
    </row>
    <row r="914" spans="1:9" ht="69.95" customHeight="1" x14ac:dyDescent="0.55000000000000004">
      <c r="A914" s="573"/>
      <c r="B914" s="536"/>
      <c r="C914" s="125"/>
      <c r="D914" s="71"/>
      <c r="E914" s="88"/>
      <c r="F914" s="88"/>
      <c r="G914" s="348"/>
      <c r="H914" s="81"/>
      <c r="I914" s="426"/>
    </row>
    <row r="915" spans="1:9" ht="69.95" customHeight="1" x14ac:dyDescent="0.2">
      <c r="A915" s="573"/>
      <c r="B915" s="378"/>
      <c r="C915" s="22" t="s">
        <v>18</v>
      </c>
      <c r="D915" s="188"/>
      <c r="E915" s="29" t="s">
        <v>8</v>
      </c>
      <c r="F915" s="30"/>
      <c r="G915" s="31"/>
      <c r="H915" s="31"/>
      <c r="I915" s="196"/>
    </row>
    <row r="916" spans="1:9" ht="69.95" customHeight="1" x14ac:dyDescent="0.2">
      <c r="A916" s="573"/>
      <c r="B916" s="536" t="s">
        <v>9</v>
      </c>
      <c r="C916" s="65"/>
      <c r="D916" s="91"/>
      <c r="E916" s="348"/>
      <c r="F916" s="522" t="s">
        <v>11</v>
      </c>
      <c r="G916" s="348"/>
      <c r="H916" s="348"/>
      <c r="I916" s="426"/>
    </row>
    <row r="917" spans="1:9" ht="69.95" customHeight="1" thickBot="1" x14ac:dyDescent="0.25">
      <c r="A917" s="574"/>
      <c r="B917" s="537"/>
      <c r="C917" s="60"/>
      <c r="D917" s="59"/>
      <c r="E917" s="86"/>
      <c r="F917" s="521"/>
      <c r="G917" s="349"/>
      <c r="H917" s="86"/>
      <c r="I917" s="427"/>
    </row>
    <row r="918" spans="1:9" ht="69.95" customHeight="1" thickTop="1" x14ac:dyDescent="0.75">
      <c r="A918" s="572">
        <f>+A912+1</f>
        <v>43253</v>
      </c>
      <c r="B918" s="377"/>
      <c r="C918" s="182" t="s">
        <v>14</v>
      </c>
      <c r="D918" s="183" t="s">
        <v>17</v>
      </c>
      <c r="E918" s="189" t="s">
        <v>19</v>
      </c>
      <c r="F918" s="194"/>
      <c r="G918" s="184" t="s">
        <v>12</v>
      </c>
      <c r="H918" s="190"/>
      <c r="I918" s="171"/>
    </row>
    <row r="919" spans="1:9" ht="69.95" customHeight="1" x14ac:dyDescent="0.55000000000000004">
      <c r="A919" s="573"/>
      <c r="B919" s="536" t="s">
        <v>9</v>
      </c>
      <c r="C919" s="212"/>
      <c r="D919" s="213"/>
      <c r="E919" s="88"/>
      <c r="F919" s="75" t="s">
        <v>11</v>
      </c>
      <c r="G919" s="348"/>
      <c r="H919" s="81"/>
      <c r="I919" s="426"/>
    </row>
    <row r="920" spans="1:9" ht="69.95" customHeight="1" x14ac:dyDescent="0.55000000000000004">
      <c r="A920" s="573"/>
      <c r="B920" s="536"/>
      <c r="C920" s="79"/>
      <c r="D920" s="80"/>
      <c r="E920" s="88"/>
      <c r="F920" s="88"/>
      <c r="G920" s="348"/>
      <c r="H920" s="81"/>
      <c r="I920" s="426"/>
    </row>
    <row r="921" spans="1:9" ht="69.95" customHeight="1" x14ac:dyDescent="0.2">
      <c r="A921" s="573"/>
      <c r="B921" s="378"/>
      <c r="C921" s="26" t="s">
        <v>20</v>
      </c>
      <c r="D921" s="27" t="s">
        <v>85</v>
      </c>
      <c r="E921" s="30"/>
      <c r="F921" s="30"/>
      <c r="G921" s="31"/>
      <c r="H921" s="31"/>
      <c r="I921" s="196"/>
    </row>
    <row r="922" spans="1:9" ht="69.95" customHeight="1" x14ac:dyDescent="0.2">
      <c r="A922" s="573"/>
      <c r="B922" s="536" t="s">
        <v>9</v>
      </c>
      <c r="C922" s="72"/>
      <c r="D922" s="83"/>
      <c r="E922" s="348" t="s">
        <v>11</v>
      </c>
      <c r="F922" s="522" t="s">
        <v>11</v>
      </c>
      <c r="G922" s="348"/>
      <c r="H922" s="348"/>
      <c r="I922" s="426"/>
    </row>
    <row r="923" spans="1:9" ht="69.95" customHeight="1" thickBot="1" x14ac:dyDescent="0.25">
      <c r="A923" s="574"/>
      <c r="B923" s="537"/>
      <c r="C923" s="84"/>
      <c r="D923" s="85"/>
      <c r="E923" s="86"/>
      <c r="F923" s="521" t="s">
        <v>11</v>
      </c>
      <c r="G923" s="349"/>
      <c r="H923" s="86"/>
      <c r="I923" s="427"/>
    </row>
    <row r="924" spans="1:9" ht="69.95" hidden="1" customHeight="1" thickTop="1" x14ac:dyDescent="0.45">
      <c r="A924" s="96"/>
      <c r="B924" s="390"/>
      <c r="C924" s="391">
        <f>COUNTA(C921,C918,C915,C912,C909,C906,C903,C900,C897,C894,C891,C888)</f>
        <v>12</v>
      </c>
      <c r="D924" s="391">
        <f t="shared" ref="D924:H924" si="31">COUNTA(D921,D918,D915,D912,D909,D906,D903,D900,D897,D894,D891,D888)</f>
        <v>7</v>
      </c>
      <c r="E924" s="391">
        <f t="shared" si="31"/>
        <v>3</v>
      </c>
      <c r="F924" s="391">
        <f t="shared" si="31"/>
        <v>0</v>
      </c>
      <c r="G924" s="391">
        <f t="shared" si="31"/>
        <v>2</v>
      </c>
      <c r="H924" s="391">
        <f t="shared" si="31"/>
        <v>1</v>
      </c>
      <c r="I924" s="391">
        <f>COUNTA(I888:I923)</f>
        <v>0</v>
      </c>
    </row>
    <row r="925" spans="1:9" ht="69.95" customHeight="1" thickTop="1" thickBot="1" x14ac:dyDescent="0.25">
      <c r="A925" s="538"/>
      <c r="B925" s="381"/>
      <c r="C925" s="382"/>
      <c r="D925" s="382"/>
      <c r="E925" s="383"/>
      <c r="F925" s="383"/>
      <c r="G925" s="384"/>
      <c r="H925" s="382"/>
      <c r="I925" s="385"/>
    </row>
    <row r="926" spans="1:9" ht="69.95" customHeight="1" x14ac:dyDescent="0.2">
      <c r="A926" s="538"/>
      <c r="B926" s="539"/>
      <c r="C926" s="540">
        <f>A930</f>
        <v>43255</v>
      </c>
      <c r="D926" s="541"/>
      <c r="E926" s="542"/>
      <c r="F926" s="577">
        <f>F884</f>
        <v>2018</v>
      </c>
      <c r="G926" s="548" t="s">
        <v>0</v>
      </c>
      <c r="H926" s="549"/>
      <c r="I926" s="552">
        <f>WEEKNUM(A930,2)</f>
        <v>23</v>
      </c>
    </row>
    <row r="927" spans="1:9" ht="69.95" customHeight="1" thickBot="1" x14ac:dyDescent="0.25">
      <c r="A927" s="538"/>
      <c r="B927" s="539"/>
      <c r="C927" s="543"/>
      <c r="D927" s="544"/>
      <c r="E927" s="545"/>
      <c r="F927" s="578"/>
      <c r="G927" s="550"/>
      <c r="H927" s="551"/>
      <c r="I927" s="553"/>
    </row>
    <row r="928" spans="1:9" ht="69.95" customHeight="1" thickBot="1" x14ac:dyDescent="0.25">
      <c r="A928" s="538"/>
      <c r="B928" s="381"/>
      <c r="C928" s="369"/>
      <c r="D928" s="369"/>
      <c r="E928" s="369"/>
      <c r="F928" s="369"/>
      <c r="G928" s="369"/>
      <c r="H928" s="369"/>
      <c r="I928" s="369"/>
    </row>
    <row r="929" spans="1:9" ht="99.95" customHeight="1" thickBot="1" x14ac:dyDescent="0.25">
      <c r="A929" s="538"/>
      <c r="B929" s="381"/>
      <c r="C929" s="558" t="s">
        <v>1</v>
      </c>
      <c r="D929" s="559"/>
      <c r="E929" s="386" t="s">
        <v>2</v>
      </c>
      <c r="F929" s="371" t="s">
        <v>3</v>
      </c>
      <c r="G929" s="387" t="s">
        <v>4</v>
      </c>
      <c r="H929" s="372" t="s">
        <v>5</v>
      </c>
      <c r="I929" s="373" t="s">
        <v>6</v>
      </c>
    </row>
    <row r="930" spans="1:9" ht="69.95" customHeight="1" thickTop="1" x14ac:dyDescent="0.75">
      <c r="A930" s="572">
        <f>A918+2</f>
        <v>43255</v>
      </c>
      <c r="B930" s="375"/>
      <c r="C930" s="172">
        <v>4114</v>
      </c>
      <c r="D930" s="168">
        <v>4112</v>
      </c>
      <c r="E930" s="193" t="s">
        <v>7</v>
      </c>
      <c r="F930" s="194"/>
      <c r="G930" s="184" t="s">
        <v>31</v>
      </c>
      <c r="H930" s="190"/>
      <c r="I930" s="171"/>
    </row>
    <row r="931" spans="1:9" ht="69.95" customHeight="1" x14ac:dyDescent="0.55000000000000004">
      <c r="A931" s="573"/>
      <c r="B931" s="575" t="s">
        <v>9</v>
      </c>
      <c r="C931" s="208"/>
      <c r="D931" s="355"/>
      <c r="E931" s="88"/>
      <c r="F931" s="75" t="s">
        <v>11</v>
      </c>
      <c r="G931" s="348"/>
      <c r="H931" s="81"/>
      <c r="I931" s="426"/>
    </row>
    <row r="932" spans="1:9" ht="69.95" customHeight="1" x14ac:dyDescent="0.55000000000000004">
      <c r="A932" s="573"/>
      <c r="B932" s="575"/>
      <c r="C932" s="52"/>
      <c r="D932" s="127"/>
      <c r="E932" s="88"/>
      <c r="F932" s="88"/>
      <c r="G932" s="348"/>
      <c r="H932" s="81"/>
      <c r="I932" s="426"/>
    </row>
    <row r="933" spans="1:9" ht="69.95" customHeight="1" x14ac:dyDescent="0.2">
      <c r="A933" s="573"/>
      <c r="B933" s="376"/>
      <c r="C933" s="9">
        <v>4111</v>
      </c>
      <c r="D933" s="28"/>
      <c r="E933" s="29" t="s">
        <v>13</v>
      </c>
      <c r="F933" s="29"/>
      <c r="G933" s="20"/>
      <c r="H933" s="20" t="s">
        <v>13</v>
      </c>
      <c r="I933" s="195"/>
    </row>
    <row r="934" spans="1:9" ht="69.95" customHeight="1" x14ac:dyDescent="0.2">
      <c r="A934" s="573"/>
      <c r="B934" s="575" t="s">
        <v>9</v>
      </c>
      <c r="C934" s="65"/>
      <c r="D934" s="354"/>
      <c r="E934" s="348"/>
      <c r="F934" s="522" t="s">
        <v>11</v>
      </c>
      <c r="G934" s="348"/>
      <c r="H934" s="348"/>
      <c r="I934" s="426"/>
    </row>
    <row r="935" spans="1:9" ht="69.95" customHeight="1" thickBot="1" x14ac:dyDescent="0.25">
      <c r="A935" s="574"/>
      <c r="B935" s="576"/>
      <c r="C935" s="60"/>
      <c r="D935" s="89"/>
      <c r="E935" s="86"/>
      <c r="F935" s="521"/>
      <c r="G935" s="349"/>
      <c r="H935" s="86"/>
      <c r="I935" s="427"/>
    </row>
    <row r="936" spans="1:9" ht="69.95" customHeight="1" thickTop="1" x14ac:dyDescent="0.75">
      <c r="A936" s="572">
        <f>+A930+1</f>
        <v>43256</v>
      </c>
      <c r="B936" s="377"/>
      <c r="C936" s="172">
        <v>4110</v>
      </c>
      <c r="D936" s="173">
        <v>4109</v>
      </c>
      <c r="E936" s="194"/>
      <c r="F936" s="194"/>
      <c r="G936" s="184" t="s">
        <v>14</v>
      </c>
      <c r="H936" s="190"/>
      <c r="I936" s="171"/>
    </row>
    <row r="937" spans="1:9" ht="69.95" customHeight="1" x14ac:dyDescent="0.55000000000000004">
      <c r="A937" s="573"/>
      <c r="B937" s="536" t="s">
        <v>9</v>
      </c>
      <c r="C937" s="208"/>
      <c r="D937" s="209"/>
      <c r="E937" s="88"/>
      <c r="F937" s="75" t="s">
        <v>11</v>
      </c>
      <c r="G937" s="348"/>
      <c r="H937" s="81"/>
      <c r="I937" s="426"/>
    </row>
    <row r="938" spans="1:9" ht="69.95" customHeight="1" x14ac:dyDescent="0.55000000000000004">
      <c r="A938" s="573"/>
      <c r="B938" s="536"/>
      <c r="C938" s="125"/>
      <c r="D938" s="71"/>
      <c r="E938" s="88"/>
      <c r="F938" s="88"/>
      <c r="G938" s="348"/>
      <c r="H938" s="81"/>
      <c r="I938" s="426"/>
    </row>
    <row r="939" spans="1:9" ht="69.95" customHeight="1" x14ac:dyDescent="0.2">
      <c r="A939" s="573"/>
      <c r="B939" s="378"/>
      <c r="C939" s="9">
        <v>4108</v>
      </c>
      <c r="D939" s="178"/>
      <c r="E939" s="29"/>
      <c r="F939" s="29"/>
      <c r="G939" s="20"/>
      <c r="H939" s="20"/>
      <c r="I939" s="195"/>
    </row>
    <row r="940" spans="1:9" ht="69.95" customHeight="1" x14ac:dyDescent="0.2">
      <c r="A940" s="573"/>
      <c r="B940" s="536" t="s">
        <v>9</v>
      </c>
      <c r="C940" s="65"/>
      <c r="D940" s="91"/>
      <c r="E940" s="348"/>
      <c r="F940" s="522" t="s">
        <v>11</v>
      </c>
      <c r="G940" s="348"/>
      <c r="H940" s="348"/>
      <c r="I940" s="431"/>
    </row>
    <row r="941" spans="1:9" ht="69.95" customHeight="1" thickBot="1" x14ac:dyDescent="0.25">
      <c r="A941" s="574"/>
      <c r="B941" s="537"/>
      <c r="C941" s="60"/>
      <c r="D941" s="59"/>
      <c r="E941" s="86"/>
      <c r="F941" s="521"/>
      <c r="G941" s="349"/>
      <c r="H941" s="86"/>
      <c r="I941" s="432"/>
    </row>
    <row r="942" spans="1:9" ht="69.95" customHeight="1" thickTop="1" x14ac:dyDescent="0.75">
      <c r="A942" s="572">
        <f>+A936+1</f>
        <v>43257</v>
      </c>
      <c r="B942" s="377"/>
      <c r="C942" s="180">
        <v>4107</v>
      </c>
      <c r="D942" s="173">
        <v>4104</v>
      </c>
      <c r="E942" s="194"/>
      <c r="F942" s="194"/>
      <c r="G942" s="184" t="s">
        <v>17</v>
      </c>
      <c r="H942" s="190"/>
      <c r="I942" s="171"/>
    </row>
    <row r="943" spans="1:9" ht="69.95" customHeight="1" x14ac:dyDescent="0.55000000000000004">
      <c r="A943" s="573"/>
      <c r="B943" s="536" t="s">
        <v>9</v>
      </c>
      <c r="C943" s="210"/>
      <c r="D943" s="211"/>
      <c r="E943" s="88"/>
      <c r="F943" s="75" t="s">
        <v>11</v>
      </c>
      <c r="G943" s="348"/>
      <c r="H943" s="81"/>
      <c r="I943" s="426"/>
    </row>
    <row r="944" spans="1:9" ht="69.95" customHeight="1" x14ac:dyDescent="0.55000000000000004">
      <c r="A944" s="573"/>
      <c r="B944" s="536"/>
      <c r="C944" s="210"/>
      <c r="D944" s="211"/>
      <c r="E944" s="88"/>
      <c r="F944" s="88" t="s">
        <v>11</v>
      </c>
      <c r="G944" s="348"/>
      <c r="H944" s="81"/>
      <c r="I944" s="426"/>
    </row>
    <row r="945" spans="1:9" ht="69.95" customHeight="1" x14ac:dyDescent="0.2">
      <c r="A945" s="573"/>
      <c r="B945" s="378"/>
      <c r="C945" s="13">
        <v>4101</v>
      </c>
      <c r="D945" s="14"/>
      <c r="E945" s="29" t="s">
        <v>14</v>
      </c>
      <c r="F945" s="29"/>
      <c r="G945" s="20"/>
      <c r="H945" s="20" t="s">
        <v>8</v>
      </c>
      <c r="I945" s="195"/>
    </row>
    <row r="946" spans="1:9" ht="69.95" customHeight="1" x14ac:dyDescent="0.2">
      <c r="A946" s="573"/>
      <c r="B946" s="536" t="s">
        <v>9</v>
      </c>
      <c r="C946" s="53"/>
      <c r="D946" s="54"/>
      <c r="E946" s="348"/>
      <c r="F946" s="522" t="s">
        <v>11</v>
      </c>
      <c r="G946" s="348"/>
      <c r="H946" s="348"/>
      <c r="I946" s="426"/>
    </row>
    <row r="947" spans="1:9" ht="69.95" customHeight="1" thickBot="1" x14ac:dyDescent="0.25">
      <c r="A947" s="574"/>
      <c r="B947" s="537"/>
      <c r="C947" s="58"/>
      <c r="D947" s="59"/>
      <c r="E947" s="86"/>
      <c r="F947" s="521"/>
      <c r="G947" s="349"/>
      <c r="H947" s="86"/>
      <c r="I947" s="427"/>
    </row>
    <row r="948" spans="1:9" ht="69.95" customHeight="1" thickTop="1" x14ac:dyDescent="0.75">
      <c r="A948" s="572">
        <f>+A942+1</f>
        <v>43258</v>
      </c>
      <c r="B948" s="377"/>
      <c r="C948" s="182" t="s">
        <v>8</v>
      </c>
      <c r="D948" s="183" t="s">
        <v>12</v>
      </c>
      <c r="E948" s="194"/>
      <c r="F948" s="194"/>
      <c r="G948" s="184" t="s">
        <v>20</v>
      </c>
      <c r="H948" s="190"/>
      <c r="I948" s="171"/>
    </row>
    <row r="949" spans="1:9" ht="69.95" customHeight="1" x14ac:dyDescent="0.55000000000000004">
      <c r="A949" s="573"/>
      <c r="B949" s="536" t="s">
        <v>9</v>
      </c>
      <c r="C949" s="212"/>
      <c r="D949" s="213"/>
      <c r="E949" s="88"/>
      <c r="F949" s="75" t="s">
        <v>11</v>
      </c>
      <c r="G949" s="348"/>
      <c r="H949" s="81"/>
      <c r="I949" s="426"/>
    </row>
    <row r="950" spans="1:9" ht="69.95" customHeight="1" x14ac:dyDescent="0.55000000000000004">
      <c r="A950" s="573"/>
      <c r="B950" s="536"/>
      <c r="C950" s="70"/>
      <c r="D950" s="71"/>
      <c r="E950" s="88"/>
      <c r="F950" s="88"/>
      <c r="G950" s="348"/>
      <c r="H950" s="81"/>
      <c r="I950" s="426"/>
    </row>
    <row r="951" spans="1:9" ht="69.95" customHeight="1" x14ac:dyDescent="0.2">
      <c r="A951" s="573"/>
      <c r="B951" s="378"/>
      <c r="C951" s="19" t="s">
        <v>13</v>
      </c>
      <c r="D951" s="178"/>
      <c r="E951" s="29" t="s">
        <v>17</v>
      </c>
      <c r="F951" s="29"/>
      <c r="G951" s="20"/>
      <c r="H951" s="20" t="s">
        <v>14</v>
      </c>
      <c r="I951" s="195"/>
    </row>
    <row r="952" spans="1:9" ht="69.95" customHeight="1" x14ac:dyDescent="0.2">
      <c r="A952" s="573"/>
      <c r="B952" s="536" t="s">
        <v>9</v>
      </c>
      <c r="C952" s="72"/>
      <c r="D952" s="91"/>
      <c r="E952" s="348"/>
      <c r="F952" s="522" t="s">
        <v>11</v>
      </c>
      <c r="G952" s="348"/>
      <c r="H952" s="348"/>
      <c r="I952" s="426"/>
    </row>
    <row r="953" spans="1:9" ht="69.95" customHeight="1" thickBot="1" x14ac:dyDescent="0.25">
      <c r="A953" s="574"/>
      <c r="B953" s="537"/>
      <c r="C953" s="58"/>
      <c r="D953" s="59"/>
      <c r="E953" s="86"/>
      <c r="F953" s="521"/>
      <c r="G953" s="349"/>
      <c r="H953" s="86"/>
      <c r="I953" s="427"/>
    </row>
    <row r="954" spans="1:9" ht="69.95" customHeight="1" thickTop="1" x14ac:dyDescent="0.75">
      <c r="A954" s="572">
        <f>+A948+1</f>
        <v>43259</v>
      </c>
      <c r="B954" s="377"/>
      <c r="C954" s="185" t="s">
        <v>15</v>
      </c>
      <c r="D954" s="186" t="s">
        <v>16</v>
      </c>
      <c r="E954" s="194"/>
      <c r="F954" s="194"/>
      <c r="G954" s="184" t="s">
        <v>22</v>
      </c>
      <c r="H954" s="190"/>
      <c r="I954" s="171"/>
    </row>
    <row r="955" spans="1:9" ht="69.95" customHeight="1" x14ac:dyDescent="0.55000000000000004">
      <c r="A955" s="573"/>
      <c r="B955" s="536" t="s">
        <v>9</v>
      </c>
      <c r="C955" s="208"/>
      <c r="D955" s="209"/>
      <c r="E955" s="88"/>
      <c r="F955" s="75" t="s">
        <v>11</v>
      </c>
      <c r="G955" s="348"/>
      <c r="H955" s="81"/>
      <c r="I955" s="426"/>
    </row>
    <row r="956" spans="1:9" ht="69.95" customHeight="1" x14ac:dyDescent="0.55000000000000004">
      <c r="A956" s="573"/>
      <c r="B956" s="536"/>
      <c r="C956" s="125"/>
      <c r="D956" s="71"/>
      <c r="E956" s="88"/>
      <c r="F956" s="88"/>
      <c r="G956" s="348"/>
      <c r="H956" s="81"/>
      <c r="I956" s="426"/>
    </row>
    <row r="957" spans="1:9" ht="69.95" customHeight="1" x14ac:dyDescent="0.2">
      <c r="A957" s="573"/>
      <c r="B957" s="378"/>
      <c r="C957" s="22" t="s">
        <v>18</v>
      </c>
      <c r="D957" s="188"/>
      <c r="E957" s="29" t="s">
        <v>20</v>
      </c>
      <c r="F957" s="30"/>
      <c r="G957" s="31"/>
      <c r="H957" s="31"/>
      <c r="I957" s="196"/>
    </row>
    <row r="958" spans="1:9" ht="69.95" customHeight="1" x14ac:dyDescent="0.2">
      <c r="A958" s="573"/>
      <c r="B958" s="536" t="s">
        <v>9</v>
      </c>
      <c r="C958" s="65"/>
      <c r="D958" s="91"/>
      <c r="E958" s="348"/>
      <c r="F958" s="522" t="s">
        <v>11</v>
      </c>
      <c r="G958" s="348"/>
      <c r="H958" s="348"/>
      <c r="I958" s="426"/>
    </row>
    <row r="959" spans="1:9" ht="69.95" customHeight="1" thickBot="1" x14ac:dyDescent="0.25">
      <c r="A959" s="574"/>
      <c r="B959" s="537"/>
      <c r="C959" s="60"/>
      <c r="D959" s="59"/>
      <c r="E959" s="86"/>
      <c r="F959" s="521"/>
      <c r="G959" s="349"/>
      <c r="H959" s="86"/>
      <c r="I959" s="427"/>
    </row>
    <row r="960" spans="1:9" ht="69.95" customHeight="1" thickTop="1" x14ac:dyDescent="0.55000000000000004">
      <c r="A960" s="572">
        <f>+A954+1</f>
        <v>43260</v>
      </c>
      <c r="B960" s="377"/>
      <c r="C960" s="182" t="s">
        <v>14</v>
      </c>
      <c r="D960" s="183" t="s">
        <v>17</v>
      </c>
      <c r="E960" s="189" t="s">
        <v>19</v>
      </c>
      <c r="F960" s="197"/>
      <c r="G960" s="184" t="s">
        <v>24</v>
      </c>
      <c r="H960" s="199"/>
      <c r="I960" s="200"/>
    </row>
    <row r="961" spans="1:9" ht="69.95" customHeight="1" x14ac:dyDescent="0.55000000000000004">
      <c r="A961" s="573"/>
      <c r="B961" s="536" t="s">
        <v>9</v>
      </c>
      <c r="C961" s="212"/>
      <c r="D961" s="213"/>
      <c r="E961" s="88"/>
      <c r="F961" s="75" t="s">
        <v>11</v>
      </c>
      <c r="G961" s="348"/>
      <c r="H961" s="81"/>
      <c r="I961" s="426"/>
    </row>
    <row r="962" spans="1:9" ht="69.95" customHeight="1" x14ac:dyDescent="0.55000000000000004">
      <c r="A962" s="573"/>
      <c r="B962" s="536"/>
      <c r="C962" s="79"/>
      <c r="D962" s="80"/>
      <c r="E962" s="88"/>
      <c r="F962" s="75"/>
      <c r="G962" s="348"/>
      <c r="H962" s="81"/>
      <c r="I962" s="426"/>
    </row>
    <row r="963" spans="1:9" ht="69.95" customHeight="1" x14ac:dyDescent="0.2">
      <c r="A963" s="573"/>
      <c r="B963" s="378"/>
      <c r="C963" s="26" t="s">
        <v>20</v>
      </c>
      <c r="D963" s="27" t="s">
        <v>83</v>
      </c>
      <c r="E963" s="30"/>
      <c r="F963" s="30"/>
      <c r="G963" s="31"/>
      <c r="H963" s="31" t="s">
        <v>11</v>
      </c>
      <c r="I963" s="196"/>
    </row>
    <row r="964" spans="1:9" ht="69.95" customHeight="1" x14ac:dyDescent="0.2">
      <c r="A964" s="573"/>
      <c r="B964" s="536" t="s">
        <v>9</v>
      </c>
      <c r="C964" s="72"/>
      <c r="D964" s="83"/>
      <c r="E964" s="348"/>
      <c r="F964" s="522" t="s">
        <v>11</v>
      </c>
      <c r="G964" s="348"/>
      <c r="H964" s="348"/>
      <c r="I964" s="426"/>
    </row>
    <row r="965" spans="1:9" ht="69.95" customHeight="1" thickBot="1" x14ac:dyDescent="0.25">
      <c r="A965" s="574"/>
      <c r="B965" s="537"/>
      <c r="C965" s="84"/>
      <c r="D965" s="85"/>
      <c r="E965" s="86"/>
      <c r="F965" s="521"/>
      <c r="G965" s="349"/>
      <c r="H965" s="86"/>
      <c r="I965" s="427"/>
    </row>
    <row r="966" spans="1:9" ht="69.95" hidden="1" customHeight="1" thickTop="1" x14ac:dyDescent="0.2">
      <c r="A966" s="96"/>
      <c r="B966" s="388"/>
      <c r="C966" s="326">
        <f>COUNTA(C963,C960,C957,C954,C951,C948,C945,C942,C939,C936,C933,C930)</f>
        <v>12</v>
      </c>
      <c r="D966" s="326">
        <f t="shared" ref="D966:H966" si="32">COUNTA(D963,D960,D957,D954,D951,D948,D945,D942,D939,D936,D933,D930)</f>
        <v>7</v>
      </c>
      <c r="E966" s="326">
        <f t="shared" si="32"/>
        <v>6</v>
      </c>
      <c r="F966" s="326">
        <f t="shared" si="32"/>
        <v>0</v>
      </c>
      <c r="G966" s="326">
        <f t="shared" si="32"/>
        <v>6</v>
      </c>
      <c r="H966" s="326">
        <f t="shared" si="32"/>
        <v>4</v>
      </c>
      <c r="I966" s="326">
        <f>COUNTA(I930:I965)</f>
        <v>0</v>
      </c>
    </row>
    <row r="967" spans="1:9" ht="69.95" customHeight="1" thickTop="1" thickBot="1" x14ac:dyDescent="0.25">
      <c r="A967" s="96"/>
      <c r="B967" s="381"/>
      <c r="C967" s="382"/>
      <c r="D967" s="382"/>
      <c r="E967" s="383"/>
      <c r="F967" s="383"/>
      <c r="G967" s="384"/>
      <c r="H967" s="382"/>
      <c r="I967" s="385"/>
    </row>
    <row r="968" spans="1:9" ht="69.95" customHeight="1" x14ac:dyDescent="0.2">
      <c r="A968" s="96"/>
      <c r="B968" s="539"/>
      <c r="C968" s="540">
        <f>A972</f>
        <v>43262</v>
      </c>
      <c r="D968" s="541"/>
      <c r="E968" s="542"/>
      <c r="F968" s="577">
        <f>F926</f>
        <v>2018</v>
      </c>
      <c r="G968" s="548" t="s">
        <v>0</v>
      </c>
      <c r="H968" s="549"/>
      <c r="I968" s="552">
        <f>WEEKNUM(A972,2)</f>
        <v>24</v>
      </c>
    </row>
    <row r="969" spans="1:9" ht="69.95" customHeight="1" thickBot="1" x14ac:dyDescent="0.25">
      <c r="A969" s="96"/>
      <c r="B969" s="539"/>
      <c r="C969" s="543"/>
      <c r="D969" s="544"/>
      <c r="E969" s="545"/>
      <c r="F969" s="578"/>
      <c r="G969" s="550"/>
      <c r="H969" s="551"/>
      <c r="I969" s="553"/>
    </row>
    <row r="970" spans="1:9" ht="69.95" customHeight="1" thickBot="1" x14ac:dyDescent="0.25">
      <c r="A970" s="96"/>
      <c r="B970" s="381"/>
      <c r="C970" s="369"/>
      <c r="D970" s="369"/>
      <c r="E970" s="369"/>
      <c r="F970" s="369"/>
      <c r="G970" s="369"/>
      <c r="H970" s="369"/>
      <c r="I970" s="369"/>
    </row>
    <row r="971" spans="1:9" ht="99.95" customHeight="1" thickBot="1" x14ac:dyDescent="0.25">
      <c r="A971" s="96"/>
      <c r="B971" s="381"/>
      <c r="C971" s="558" t="s">
        <v>1</v>
      </c>
      <c r="D971" s="559"/>
      <c r="E971" s="386" t="s">
        <v>2</v>
      </c>
      <c r="F971" s="371" t="s">
        <v>3</v>
      </c>
      <c r="G971" s="387" t="s">
        <v>4</v>
      </c>
      <c r="H971" s="372" t="s">
        <v>5</v>
      </c>
      <c r="I971" s="373" t="s">
        <v>6</v>
      </c>
    </row>
    <row r="972" spans="1:9" ht="69.95" customHeight="1" thickTop="1" x14ac:dyDescent="0.55000000000000004">
      <c r="A972" s="572">
        <f>A960+2</f>
        <v>43262</v>
      </c>
      <c r="B972" s="375"/>
      <c r="C972" s="172">
        <v>4114</v>
      </c>
      <c r="D972" s="168">
        <v>4112</v>
      </c>
      <c r="E972" s="193" t="s">
        <v>7</v>
      </c>
      <c r="F972" s="197"/>
      <c r="G972" s="184" t="s">
        <v>25</v>
      </c>
      <c r="H972" s="199"/>
      <c r="I972" s="200"/>
    </row>
    <row r="973" spans="1:9" ht="69.95" customHeight="1" x14ac:dyDescent="0.55000000000000004">
      <c r="A973" s="573"/>
      <c r="B973" s="575" t="s">
        <v>9</v>
      </c>
      <c r="C973" s="208"/>
      <c r="D973" s="355"/>
      <c r="E973" s="88"/>
      <c r="F973" s="75" t="s">
        <v>11</v>
      </c>
      <c r="G973" s="348"/>
      <c r="H973" s="81"/>
      <c r="I973" s="426"/>
    </row>
    <row r="974" spans="1:9" ht="69.95" customHeight="1" x14ac:dyDescent="0.55000000000000004">
      <c r="A974" s="573"/>
      <c r="B974" s="575"/>
      <c r="C974" s="52"/>
      <c r="D974" s="127"/>
      <c r="E974" s="88"/>
      <c r="F974" s="88"/>
      <c r="G974" s="348"/>
      <c r="H974" s="81"/>
      <c r="I974" s="426"/>
    </row>
    <row r="975" spans="1:9" ht="69.95" customHeight="1" x14ac:dyDescent="0.2">
      <c r="A975" s="573"/>
      <c r="B975" s="376"/>
      <c r="C975" s="9">
        <v>4111</v>
      </c>
      <c r="D975" s="28"/>
      <c r="E975" s="29" t="s">
        <v>22</v>
      </c>
      <c r="F975" s="29"/>
      <c r="G975" s="20"/>
      <c r="H975" s="20" t="s">
        <v>17</v>
      </c>
      <c r="I975" s="195"/>
    </row>
    <row r="976" spans="1:9" ht="69.95" customHeight="1" x14ac:dyDescent="0.2">
      <c r="A976" s="573"/>
      <c r="B976" s="575" t="s">
        <v>9</v>
      </c>
      <c r="C976" s="65"/>
      <c r="D976" s="354"/>
      <c r="E976" s="348"/>
      <c r="F976" s="522" t="s">
        <v>11</v>
      </c>
      <c r="G976" s="348"/>
      <c r="H976" s="348"/>
      <c r="I976" s="426"/>
    </row>
    <row r="977" spans="1:9" ht="69.95" customHeight="1" thickBot="1" x14ac:dyDescent="0.25">
      <c r="A977" s="574"/>
      <c r="B977" s="576"/>
      <c r="C977" s="60"/>
      <c r="D977" s="89"/>
      <c r="E977" s="86"/>
      <c r="F977" s="521"/>
      <c r="G977" s="349"/>
      <c r="H977" s="86"/>
      <c r="I977" s="427"/>
    </row>
    <row r="978" spans="1:9" ht="69.95" customHeight="1" thickTop="1" x14ac:dyDescent="0.55000000000000004">
      <c r="A978" s="572">
        <f>+A972+1</f>
        <v>43263</v>
      </c>
      <c r="B978" s="377"/>
      <c r="C978" s="172">
        <v>4110</v>
      </c>
      <c r="D978" s="173">
        <v>4109</v>
      </c>
      <c r="E978" s="197"/>
      <c r="F978" s="197"/>
      <c r="G978" s="184" t="s">
        <v>26</v>
      </c>
      <c r="H978" s="199"/>
      <c r="I978" s="200"/>
    </row>
    <row r="979" spans="1:9" ht="69.95" customHeight="1" x14ac:dyDescent="0.55000000000000004">
      <c r="A979" s="573"/>
      <c r="B979" s="536" t="s">
        <v>9</v>
      </c>
      <c r="C979" s="208"/>
      <c r="D979" s="209"/>
      <c r="E979" s="88"/>
      <c r="F979" s="75" t="s">
        <v>11</v>
      </c>
      <c r="G979" s="348"/>
      <c r="H979" s="81"/>
      <c r="I979" s="426"/>
    </row>
    <row r="980" spans="1:9" ht="69.95" customHeight="1" x14ac:dyDescent="0.55000000000000004">
      <c r="A980" s="573"/>
      <c r="B980" s="536"/>
      <c r="C980" s="125"/>
      <c r="D980" s="71"/>
      <c r="E980" s="88"/>
      <c r="F980" s="88"/>
      <c r="G980" s="348"/>
      <c r="H980" s="81"/>
      <c r="I980" s="426"/>
    </row>
    <row r="981" spans="1:9" ht="69.95" customHeight="1" x14ac:dyDescent="0.2">
      <c r="A981" s="573"/>
      <c r="B981" s="378"/>
      <c r="C981" s="9">
        <v>4108</v>
      </c>
      <c r="D981" s="178"/>
      <c r="E981" s="29" t="s">
        <v>24</v>
      </c>
      <c r="F981" s="29"/>
      <c r="G981" s="20"/>
      <c r="H981" s="20" t="s">
        <v>20</v>
      </c>
      <c r="I981" s="195"/>
    </row>
    <row r="982" spans="1:9" ht="69.95" customHeight="1" x14ac:dyDescent="0.2">
      <c r="A982" s="573"/>
      <c r="B982" s="536" t="s">
        <v>9</v>
      </c>
      <c r="C982" s="65"/>
      <c r="D982" s="91"/>
      <c r="E982" s="348"/>
      <c r="F982" s="522" t="s">
        <v>11</v>
      </c>
      <c r="G982" s="348"/>
      <c r="H982" s="348"/>
      <c r="I982" s="426"/>
    </row>
    <row r="983" spans="1:9" ht="69.95" customHeight="1" thickBot="1" x14ac:dyDescent="0.25">
      <c r="A983" s="574"/>
      <c r="B983" s="537"/>
      <c r="C983" s="60"/>
      <c r="D983" s="59"/>
      <c r="E983" s="86"/>
      <c r="F983" s="521"/>
      <c r="G983" s="349"/>
      <c r="H983" s="86"/>
      <c r="I983" s="427"/>
    </row>
    <row r="984" spans="1:9" ht="69.95" customHeight="1" thickTop="1" x14ac:dyDescent="0.55000000000000004">
      <c r="A984" s="572">
        <f>+A978+1</f>
        <v>43264</v>
      </c>
      <c r="B984" s="377"/>
      <c r="C984" s="180">
        <v>4107</v>
      </c>
      <c r="D984" s="173">
        <v>4104</v>
      </c>
      <c r="E984" s="197"/>
      <c r="F984" s="197"/>
      <c r="G984" s="184" t="s">
        <v>27</v>
      </c>
      <c r="H984" s="199"/>
      <c r="I984" s="200"/>
    </row>
    <row r="985" spans="1:9" ht="69.95" customHeight="1" x14ac:dyDescent="0.55000000000000004">
      <c r="A985" s="573"/>
      <c r="B985" s="536" t="s">
        <v>9</v>
      </c>
      <c r="C985" s="210"/>
      <c r="D985" s="211"/>
      <c r="E985" s="88"/>
      <c r="F985" s="75" t="s">
        <v>11</v>
      </c>
      <c r="G985" s="348"/>
      <c r="H985" s="81"/>
      <c r="I985" s="426"/>
    </row>
    <row r="986" spans="1:9" ht="69.95" customHeight="1" x14ac:dyDescent="0.55000000000000004">
      <c r="A986" s="573"/>
      <c r="B986" s="536"/>
      <c r="C986" s="210"/>
      <c r="D986" s="211"/>
      <c r="E986" s="88"/>
      <c r="F986" s="88"/>
      <c r="G986" s="348"/>
      <c r="H986" s="81"/>
      <c r="I986" s="426"/>
    </row>
    <row r="987" spans="1:9" ht="69.95" customHeight="1" x14ac:dyDescent="0.2">
      <c r="A987" s="573"/>
      <c r="B987" s="378"/>
      <c r="C987" s="13">
        <v>4101</v>
      </c>
      <c r="D987" s="14"/>
      <c r="E987" s="29" t="s">
        <v>25</v>
      </c>
      <c r="F987" s="29"/>
      <c r="G987" s="20"/>
      <c r="H987" s="20" t="s">
        <v>22</v>
      </c>
      <c r="I987" s="195"/>
    </row>
    <row r="988" spans="1:9" ht="69.95" customHeight="1" x14ac:dyDescent="0.2">
      <c r="A988" s="573"/>
      <c r="B988" s="536" t="s">
        <v>9</v>
      </c>
      <c r="C988" s="53"/>
      <c r="D988" s="54"/>
      <c r="E988" s="348"/>
      <c r="F988" s="522" t="s">
        <v>11</v>
      </c>
      <c r="G988" s="348"/>
      <c r="H988" s="348"/>
      <c r="I988" s="426"/>
    </row>
    <row r="989" spans="1:9" ht="69.95" customHeight="1" thickBot="1" x14ac:dyDescent="0.25">
      <c r="A989" s="574"/>
      <c r="B989" s="537"/>
      <c r="C989" s="58"/>
      <c r="D989" s="59"/>
      <c r="E989" s="86"/>
      <c r="F989" s="521"/>
      <c r="G989" s="349"/>
      <c r="H989" s="86"/>
      <c r="I989" s="427"/>
    </row>
    <row r="990" spans="1:9" ht="69.95" customHeight="1" thickTop="1" x14ac:dyDescent="0.55000000000000004">
      <c r="A990" s="579">
        <f>+A984+1</f>
        <v>43265</v>
      </c>
      <c r="B990" s="389"/>
      <c r="C990" s="201" t="s">
        <v>8</v>
      </c>
      <c r="D990" s="202" t="s">
        <v>12</v>
      </c>
      <c r="E990" s="203"/>
      <c r="F990" s="203"/>
      <c r="G990" s="223" t="s">
        <v>28</v>
      </c>
      <c r="H990" s="205"/>
      <c r="I990" s="206"/>
    </row>
    <row r="991" spans="1:9" ht="69.95" customHeight="1" x14ac:dyDescent="0.55000000000000004">
      <c r="A991" s="579"/>
      <c r="B991" s="536" t="s">
        <v>9</v>
      </c>
      <c r="C991" s="212"/>
      <c r="D991" s="213"/>
      <c r="E991" s="88"/>
      <c r="F991" s="75" t="s">
        <v>11</v>
      </c>
      <c r="G991" s="348"/>
      <c r="H991" s="81"/>
      <c r="I991" s="428"/>
    </row>
    <row r="992" spans="1:9" ht="69.95" customHeight="1" x14ac:dyDescent="0.55000000000000004">
      <c r="A992" s="579"/>
      <c r="B992" s="536"/>
      <c r="C992" s="70"/>
      <c r="D992" s="71"/>
      <c r="E992" s="88"/>
      <c r="F992" s="88"/>
      <c r="G992" s="348"/>
      <c r="H992" s="81"/>
      <c r="I992" s="428"/>
    </row>
    <row r="993" spans="1:9" ht="69.95" customHeight="1" x14ac:dyDescent="0.2">
      <c r="A993" s="579"/>
      <c r="B993" s="378"/>
      <c r="C993" s="19" t="s">
        <v>13</v>
      </c>
      <c r="D993" s="178"/>
      <c r="E993" s="29" t="s">
        <v>26</v>
      </c>
      <c r="F993" s="30"/>
      <c r="G993" s="31"/>
      <c r="H993" s="20" t="s">
        <v>24</v>
      </c>
      <c r="I993" s="207"/>
    </row>
    <row r="994" spans="1:9" ht="69.95" customHeight="1" x14ac:dyDescent="0.2">
      <c r="A994" s="579"/>
      <c r="B994" s="536" t="s">
        <v>9</v>
      </c>
      <c r="C994" s="72"/>
      <c r="D994" s="91"/>
      <c r="E994" s="348"/>
      <c r="F994" s="522" t="s">
        <v>11</v>
      </c>
      <c r="G994" s="348"/>
      <c r="H994" s="348"/>
      <c r="I994" s="428"/>
    </row>
    <row r="995" spans="1:9" ht="69.95" customHeight="1" thickBot="1" x14ac:dyDescent="0.25">
      <c r="A995" s="579"/>
      <c r="B995" s="554"/>
      <c r="C995" s="90"/>
      <c r="D995" s="91"/>
      <c r="E995" s="92"/>
      <c r="F995" s="523"/>
      <c r="G995" s="350"/>
      <c r="H995" s="92"/>
      <c r="I995" s="429"/>
    </row>
    <row r="996" spans="1:9" ht="69.95" customHeight="1" thickTop="1" x14ac:dyDescent="0.55000000000000004">
      <c r="A996" s="572">
        <f>+A990+1</f>
        <v>43266</v>
      </c>
      <c r="B996" s="377"/>
      <c r="C996" s="185" t="s">
        <v>15</v>
      </c>
      <c r="D996" s="186" t="s">
        <v>16</v>
      </c>
      <c r="E996" s="197"/>
      <c r="F996" s="197"/>
      <c r="G996" s="184" t="s">
        <v>29</v>
      </c>
      <c r="H996" s="199"/>
      <c r="I996" s="200"/>
    </row>
    <row r="997" spans="1:9" ht="69.95" customHeight="1" x14ac:dyDescent="0.55000000000000004">
      <c r="A997" s="573"/>
      <c r="B997" s="536" t="s">
        <v>9</v>
      </c>
      <c r="C997" s="208"/>
      <c r="D997" s="209"/>
      <c r="E997" s="88"/>
      <c r="F997" s="75" t="s">
        <v>11</v>
      </c>
      <c r="G997" s="348"/>
      <c r="H997" s="81"/>
      <c r="I997" s="426"/>
    </row>
    <row r="998" spans="1:9" ht="69.95" customHeight="1" x14ac:dyDescent="0.55000000000000004">
      <c r="A998" s="573"/>
      <c r="B998" s="536"/>
      <c r="C998" s="125"/>
      <c r="D998" s="71"/>
      <c r="E998" s="88"/>
      <c r="F998" s="88"/>
      <c r="G998" s="348"/>
      <c r="H998" s="81"/>
      <c r="I998" s="426"/>
    </row>
    <row r="999" spans="1:9" ht="69.95" customHeight="1" x14ac:dyDescent="0.2">
      <c r="A999" s="573"/>
      <c r="B999" s="378"/>
      <c r="C999" s="22" t="s">
        <v>18</v>
      </c>
      <c r="D999" s="188"/>
      <c r="E999" s="29" t="s">
        <v>27</v>
      </c>
      <c r="F999" s="30"/>
      <c r="G999" s="31"/>
      <c r="H999" s="31"/>
      <c r="I999" s="196"/>
    </row>
    <row r="1000" spans="1:9" ht="69.95" customHeight="1" x14ac:dyDescent="0.2">
      <c r="A1000" s="573"/>
      <c r="B1000" s="536" t="s">
        <v>9</v>
      </c>
      <c r="C1000" s="65"/>
      <c r="D1000" s="91"/>
      <c r="E1000" s="348"/>
      <c r="F1000" s="522" t="s">
        <v>11</v>
      </c>
      <c r="G1000" s="348"/>
      <c r="H1000" s="348"/>
      <c r="I1000" s="426"/>
    </row>
    <row r="1001" spans="1:9" ht="69.95" customHeight="1" thickBot="1" x14ac:dyDescent="0.25">
      <c r="A1001" s="574"/>
      <c r="B1001" s="537"/>
      <c r="C1001" s="60"/>
      <c r="D1001" s="59"/>
      <c r="E1001" s="86"/>
      <c r="F1001" s="521"/>
      <c r="G1001" s="349"/>
      <c r="H1001" s="86"/>
      <c r="I1001" s="427"/>
    </row>
    <row r="1002" spans="1:9" ht="69.95" customHeight="1" thickTop="1" x14ac:dyDescent="0.55000000000000004">
      <c r="A1002" s="572">
        <f>+A996+1</f>
        <v>43267</v>
      </c>
      <c r="B1002" s="377"/>
      <c r="C1002" s="182" t="s">
        <v>14</v>
      </c>
      <c r="D1002" s="183" t="s">
        <v>17</v>
      </c>
      <c r="E1002" s="189" t="s">
        <v>19</v>
      </c>
      <c r="F1002" s="197"/>
      <c r="G1002" s="184" t="s">
        <v>30</v>
      </c>
      <c r="H1002" s="199"/>
      <c r="I1002" s="200"/>
    </row>
    <row r="1003" spans="1:9" ht="69.95" customHeight="1" x14ac:dyDescent="0.55000000000000004">
      <c r="A1003" s="573"/>
      <c r="B1003" s="536" t="s">
        <v>9</v>
      </c>
      <c r="C1003" s="212"/>
      <c r="D1003" s="213"/>
      <c r="E1003" s="88"/>
      <c r="F1003" s="75" t="s">
        <v>11</v>
      </c>
      <c r="G1003" s="348"/>
      <c r="H1003" s="81"/>
      <c r="I1003" s="426"/>
    </row>
    <row r="1004" spans="1:9" ht="69.95" customHeight="1" x14ac:dyDescent="0.55000000000000004">
      <c r="A1004" s="573"/>
      <c r="B1004" s="536"/>
      <c r="C1004" s="79"/>
      <c r="D1004" s="80"/>
      <c r="E1004" s="88"/>
      <c r="F1004" s="88"/>
      <c r="G1004" s="348"/>
      <c r="H1004" s="81"/>
      <c r="I1004" s="426"/>
    </row>
    <row r="1005" spans="1:9" ht="69.95" customHeight="1" x14ac:dyDescent="0.2">
      <c r="A1005" s="573"/>
      <c r="B1005" s="378"/>
      <c r="C1005" s="26" t="s">
        <v>20</v>
      </c>
      <c r="D1005" s="27"/>
      <c r="E1005" s="30"/>
      <c r="F1005" s="30"/>
      <c r="G1005" s="31"/>
      <c r="H1005" s="31"/>
      <c r="I1005" s="196"/>
    </row>
    <row r="1006" spans="1:9" ht="69.95" customHeight="1" x14ac:dyDescent="0.2">
      <c r="A1006" s="573"/>
      <c r="B1006" s="536" t="s">
        <v>9</v>
      </c>
      <c r="C1006" s="72"/>
      <c r="D1006" s="83"/>
      <c r="E1006" s="348"/>
      <c r="F1006" s="522" t="s">
        <v>11</v>
      </c>
      <c r="G1006" s="348"/>
      <c r="H1006" s="348"/>
      <c r="I1006" s="426"/>
    </row>
    <row r="1007" spans="1:9" ht="69.95" customHeight="1" thickBot="1" x14ac:dyDescent="0.25">
      <c r="A1007" s="574"/>
      <c r="B1007" s="537"/>
      <c r="C1007" s="84"/>
      <c r="D1007" s="85"/>
      <c r="E1007" s="86"/>
      <c r="F1007" s="521"/>
      <c r="G1007" s="349"/>
      <c r="H1007" s="86"/>
      <c r="I1007" s="427"/>
    </row>
    <row r="1008" spans="1:9" ht="69.95" hidden="1" customHeight="1" thickTop="1" x14ac:dyDescent="0.2">
      <c r="A1008" s="96"/>
      <c r="B1008" s="388"/>
      <c r="C1008" s="326">
        <f>COUNTA(C1005,C1002,C999,C996,C993,C990,C987,C984,C981,C978,C975,C972)</f>
        <v>12</v>
      </c>
      <c r="D1008" s="326">
        <f t="shared" ref="D1008:H1008" si="33">COUNTA(D1005,D1002,D999,D996,D993,D990,D987,D984,D981,D978,D975,D972)</f>
        <v>6</v>
      </c>
      <c r="E1008" s="326">
        <f t="shared" si="33"/>
        <v>7</v>
      </c>
      <c r="F1008" s="326">
        <f t="shared" si="33"/>
        <v>0</v>
      </c>
      <c r="G1008" s="326">
        <f t="shared" si="33"/>
        <v>6</v>
      </c>
      <c r="H1008" s="326">
        <f t="shared" si="33"/>
        <v>4</v>
      </c>
      <c r="I1008" s="326">
        <f>COUNTA(I972:I1007)</f>
        <v>0</v>
      </c>
    </row>
    <row r="1009" spans="1:9" ht="69.95" customHeight="1" thickTop="1" thickBot="1" x14ac:dyDescent="0.6">
      <c r="A1009" s="96"/>
      <c r="B1009" s="390"/>
      <c r="C1009" s="404"/>
      <c r="D1009" s="404"/>
      <c r="E1009" s="405"/>
      <c r="F1009" s="405"/>
      <c r="G1009" s="406"/>
      <c r="H1009" s="405"/>
      <c r="I1009" s="407"/>
    </row>
    <row r="1010" spans="1:9" ht="69.95" customHeight="1" x14ac:dyDescent="0.2">
      <c r="A1010" s="96"/>
      <c r="B1010" s="539"/>
      <c r="C1010" s="540">
        <f>A1014</f>
        <v>43269</v>
      </c>
      <c r="D1010" s="541"/>
      <c r="E1010" s="542"/>
      <c r="F1010" s="577">
        <f>F968</f>
        <v>2018</v>
      </c>
      <c r="G1010" s="548" t="s">
        <v>0</v>
      </c>
      <c r="H1010" s="549"/>
      <c r="I1010" s="552">
        <f>WEEKNUM(A1014,2)</f>
        <v>25</v>
      </c>
    </row>
    <row r="1011" spans="1:9" ht="69.95" customHeight="1" thickBot="1" x14ac:dyDescent="0.25">
      <c r="A1011" s="96"/>
      <c r="B1011" s="539"/>
      <c r="C1011" s="543"/>
      <c r="D1011" s="544"/>
      <c r="E1011" s="545"/>
      <c r="F1011" s="578"/>
      <c r="G1011" s="550"/>
      <c r="H1011" s="551"/>
      <c r="I1011" s="553"/>
    </row>
    <row r="1012" spans="1:9" ht="69.95" customHeight="1" thickBot="1" x14ac:dyDescent="0.25">
      <c r="A1012" s="96"/>
      <c r="B1012" s="381"/>
      <c r="C1012" s="369"/>
      <c r="D1012" s="369"/>
      <c r="E1012" s="369"/>
      <c r="F1012" s="369"/>
      <c r="G1012" s="369"/>
      <c r="H1012" s="369"/>
      <c r="I1012" s="369"/>
    </row>
    <row r="1013" spans="1:9" ht="99.95" customHeight="1" thickBot="1" x14ac:dyDescent="0.25">
      <c r="A1013" s="96"/>
      <c r="B1013" s="381"/>
      <c r="C1013" s="558" t="s">
        <v>1</v>
      </c>
      <c r="D1013" s="559"/>
      <c r="E1013" s="386" t="s">
        <v>2</v>
      </c>
      <c r="F1013" s="371" t="s">
        <v>3</v>
      </c>
      <c r="G1013" s="387" t="s">
        <v>4</v>
      </c>
      <c r="H1013" s="372" t="s">
        <v>5</v>
      </c>
      <c r="I1013" s="373" t="s">
        <v>6</v>
      </c>
    </row>
    <row r="1014" spans="1:9" ht="69.95" customHeight="1" thickTop="1" x14ac:dyDescent="0.55000000000000004">
      <c r="A1014" s="572">
        <f>A1002+2</f>
        <v>43269</v>
      </c>
      <c r="B1014" s="375"/>
      <c r="C1014" s="172">
        <v>4114</v>
      </c>
      <c r="D1014" s="168">
        <v>4112</v>
      </c>
      <c r="E1014" s="193" t="s">
        <v>7</v>
      </c>
      <c r="F1014" s="197"/>
      <c r="G1014" s="184" t="s">
        <v>13</v>
      </c>
      <c r="H1014" s="199"/>
      <c r="I1014" s="200"/>
    </row>
    <row r="1015" spans="1:9" ht="69.95" customHeight="1" x14ac:dyDescent="0.55000000000000004">
      <c r="A1015" s="573"/>
      <c r="B1015" s="575" t="s">
        <v>9</v>
      </c>
      <c r="C1015" s="208"/>
      <c r="D1015" s="355"/>
      <c r="E1015" s="88"/>
      <c r="F1015" s="75" t="s">
        <v>11</v>
      </c>
      <c r="G1015" s="348"/>
      <c r="H1015" s="81"/>
      <c r="I1015" s="426"/>
    </row>
    <row r="1016" spans="1:9" ht="69.95" customHeight="1" x14ac:dyDescent="0.55000000000000004">
      <c r="A1016" s="573"/>
      <c r="B1016" s="575"/>
      <c r="C1016" s="52"/>
      <c r="D1016" s="127" t="s">
        <v>11</v>
      </c>
      <c r="E1016" s="88" t="s">
        <v>11</v>
      </c>
      <c r="F1016" s="88"/>
      <c r="G1016" s="348"/>
      <c r="H1016" s="81"/>
      <c r="I1016" s="426"/>
    </row>
    <row r="1017" spans="1:9" ht="69.95" customHeight="1" x14ac:dyDescent="0.2">
      <c r="A1017" s="573"/>
      <c r="B1017" s="376"/>
      <c r="C1017" s="9">
        <v>4111</v>
      </c>
      <c r="D1017" s="28"/>
      <c r="E1017" s="29" t="s">
        <v>28</v>
      </c>
      <c r="F1017" s="30"/>
      <c r="G1017" s="31"/>
      <c r="H1017" s="20" t="s">
        <v>25</v>
      </c>
      <c r="I1017" s="196"/>
    </row>
    <row r="1018" spans="1:9" ht="69.95" customHeight="1" x14ac:dyDescent="0.2">
      <c r="A1018" s="573"/>
      <c r="B1018" s="575" t="s">
        <v>9</v>
      </c>
      <c r="C1018" s="65"/>
      <c r="D1018" s="354"/>
      <c r="E1018" s="348"/>
      <c r="F1018" s="522" t="s">
        <v>11</v>
      </c>
      <c r="G1018" s="348"/>
      <c r="H1018" s="348"/>
      <c r="I1018" s="426"/>
    </row>
    <row r="1019" spans="1:9" ht="69.95" customHeight="1" thickBot="1" x14ac:dyDescent="0.25">
      <c r="A1019" s="574"/>
      <c r="B1019" s="576"/>
      <c r="C1019" s="60"/>
      <c r="D1019" s="89"/>
      <c r="E1019" s="86"/>
      <c r="F1019" s="521"/>
      <c r="G1019" s="349"/>
      <c r="H1019" s="86"/>
      <c r="I1019" s="427"/>
    </row>
    <row r="1020" spans="1:9" ht="69.95" customHeight="1" thickTop="1" x14ac:dyDescent="0.55000000000000004">
      <c r="A1020" s="572">
        <f>+A1014+1</f>
        <v>43270</v>
      </c>
      <c r="B1020" s="377"/>
      <c r="C1020" s="172">
        <v>4110</v>
      </c>
      <c r="D1020" s="173">
        <v>4109</v>
      </c>
      <c r="E1020" s="197"/>
      <c r="F1020" s="197"/>
      <c r="G1020" s="184" t="s">
        <v>15</v>
      </c>
      <c r="H1020" s="199"/>
      <c r="I1020" s="200"/>
    </row>
    <row r="1021" spans="1:9" ht="69.95" customHeight="1" x14ac:dyDescent="0.55000000000000004">
      <c r="A1021" s="573"/>
      <c r="B1021" s="536" t="s">
        <v>9</v>
      </c>
      <c r="C1021" s="208"/>
      <c r="D1021" s="209"/>
      <c r="E1021" s="88"/>
      <c r="F1021" s="75" t="s">
        <v>11</v>
      </c>
      <c r="G1021" s="348"/>
      <c r="H1021" s="81"/>
      <c r="I1021" s="426"/>
    </row>
    <row r="1022" spans="1:9" ht="69.95" customHeight="1" x14ac:dyDescent="0.55000000000000004">
      <c r="A1022" s="573"/>
      <c r="B1022" s="536"/>
      <c r="C1022" s="125"/>
      <c r="D1022" s="71"/>
      <c r="E1022" s="88"/>
      <c r="F1022" s="88"/>
      <c r="G1022" s="348"/>
      <c r="H1022" s="81"/>
      <c r="I1022" s="426"/>
    </row>
    <row r="1023" spans="1:9" ht="69.95" customHeight="1" x14ac:dyDescent="0.2">
      <c r="A1023" s="573"/>
      <c r="B1023" s="378"/>
      <c r="C1023" s="9">
        <v>4108</v>
      </c>
      <c r="D1023" s="178"/>
      <c r="E1023" s="29" t="s">
        <v>29</v>
      </c>
      <c r="F1023" s="30"/>
      <c r="G1023" s="31"/>
      <c r="H1023" s="20" t="s">
        <v>26</v>
      </c>
      <c r="I1023" s="196"/>
    </row>
    <row r="1024" spans="1:9" ht="69.95" customHeight="1" x14ac:dyDescent="0.2">
      <c r="A1024" s="573"/>
      <c r="B1024" s="536" t="s">
        <v>9</v>
      </c>
      <c r="C1024" s="65"/>
      <c r="D1024" s="91"/>
      <c r="E1024" s="348"/>
      <c r="F1024" s="522" t="s">
        <v>11</v>
      </c>
      <c r="G1024" s="348"/>
      <c r="H1024" s="348"/>
      <c r="I1024" s="426"/>
    </row>
    <row r="1025" spans="1:9" ht="69.95" customHeight="1" thickBot="1" x14ac:dyDescent="0.25">
      <c r="A1025" s="574"/>
      <c r="B1025" s="537"/>
      <c r="C1025" s="60"/>
      <c r="D1025" s="59"/>
      <c r="E1025" s="86"/>
      <c r="F1025" s="521"/>
      <c r="G1025" s="349"/>
      <c r="H1025" s="86"/>
      <c r="I1025" s="427"/>
    </row>
    <row r="1026" spans="1:9" ht="69.95" customHeight="1" thickTop="1" x14ac:dyDescent="0.55000000000000004">
      <c r="A1026" s="572">
        <f>+A1020+1</f>
        <v>43271</v>
      </c>
      <c r="B1026" s="377"/>
      <c r="C1026" s="180">
        <v>4107</v>
      </c>
      <c r="D1026" s="173">
        <v>4104</v>
      </c>
      <c r="E1026" s="197"/>
      <c r="F1026" s="197"/>
      <c r="G1026" s="198"/>
      <c r="H1026" s="199"/>
      <c r="I1026" s="200"/>
    </row>
    <row r="1027" spans="1:9" ht="69.95" customHeight="1" x14ac:dyDescent="0.55000000000000004">
      <c r="A1027" s="573"/>
      <c r="B1027" s="536" t="s">
        <v>9</v>
      </c>
      <c r="C1027" s="210"/>
      <c r="D1027" s="211"/>
      <c r="E1027" s="88"/>
      <c r="F1027" s="75" t="s">
        <v>11</v>
      </c>
      <c r="G1027" s="348"/>
      <c r="H1027" s="81"/>
      <c r="I1027" s="426"/>
    </row>
    <row r="1028" spans="1:9" ht="69.95" customHeight="1" x14ac:dyDescent="0.55000000000000004">
      <c r="A1028" s="573"/>
      <c r="B1028" s="536"/>
      <c r="C1028" s="210"/>
      <c r="D1028" s="211"/>
      <c r="E1028" s="88"/>
      <c r="F1028" s="88"/>
      <c r="G1028" s="348"/>
      <c r="H1028" s="81"/>
      <c r="I1028" s="426"/>
    </row>
    <row r="1029" spans="1:9" ht="69.95" customHeight="1" x14ac:dyDescent="0.2">
      <c r="A1029" s="573"/>
      <c r="B1029" s="378"/>
      <c r="C1029" s="13">
        <v>4101</v>
      </c>
      <c r="D1029" s="14"/>
      <c r="E1029" s="29" t="s">
        <v>30</v>
      </c>
      <c r="F1029" s="30"/>
      <c r="G1029" s="31"/>
      <c r="H1029" s="20" t="s">
        <v>27</v>
      </c>
      <c r="I1029" s="196"/>
    </row>
    <row r="1030" spans="1:9" ht="69.95" customHeight="1" x14ac:dyDescent="0.2">
      <c r="A1030" s="573"/>
      <c r="B1030" s="536" t="s">
        <v>9</v>
      </c>
      <c r="C1030" s="53"/>
      <c r="D1030" s="54"/>
      <c r="E1030" s="348"/>
      <c r="F1030" s="522" t="s">
        <v>11</v>
      </c>
      <c r="G1030" s="348"/>
      <c r="H1030" s="348"/>
      <c r="I1030" s="426"/>
    </row>
    <row r="1031" spans="1:9" ht="69.95" customHeight="1" thickBot="1" x14ac:dyDescent="0.25">
      <c r="A1031" s="574"/>
      <c r="B1031" s="537"/>
      <c r="C1031" s="58"/>
      <c r="D1031" s="59"/>
      <c r="E1031" s="86"/>
      <c r="F1031" s="521"/>
      <c r="G1031" s="349"/>
      <c r="H1031" s="86"/>
      <c r="I1031" s="427"/>
    </row>
    <row r="1032" spans="1:9" ht="69.95" customHeight="1" thickTop="1" x14ac:dyDescent="0.55000000000000004">
      <c r="A1032" s="572">
        <f>+A1026+1</f>
        <v>43272</v>
      </c>
      <c r="B1032" s="377"/>
      <c r="C1032" s="182" t="s">
        <v>8</v>
      </c>
      <c r="D1032" s="183" t="s">
        <v>12</v>
      </c>
      <c r="E1032" s="197"/>
      <c r="F1032" s="197"/>
      <c r="G1032" s="198"/>
      <c r="H1032" s="199"/>
      <c r="I1032" s="200"/>
    </row>
    <row r="1033" spans="1:9" ht="69.95" customHeight="1" x14ac:dyDescent="0.55000000000000004">
      <c r="A1033" s="573"/>
      <c r="B1033" s="536" t="s">
        <v>9</v>
      </c>
      <c r="C1033" s="212"/>
      <c r="D1033" s="213"/>
      <c r="E1033" s="88"/>
      <c r="F1033" s="75" t="s">
        <v>11</v>
      </c>
      <c r="G1033" s="348"/>
      <c r="H1033" s="81"/>
      <c r="I1033" s="426"/>
    </row>
    <row r="1034" spans="1:9" ht="69.95" customHeight="1" x14ac:dyDescent="0.55000000000000004">
      <c r="A1034" s="573"/>
      <c r="B1034" s="536"/>
      <c r="C1034" s="70"/>
      <c r="D1034" s="71"/>
      <c r="E1034" s="88"/>
      <c r="F1034" s="88"/>
      <c r="G1034" s="348"/>
      <c r="H1034" s="81"/>
      <c r="I1034" s="426"/>
    </row>
    <row r="1035" spans="1:9" ht="69.95" customHeight="1" x14ac:dyDescent="0.2">
      <c r="A1035" s="573"/>
      <c r="B1035" s="378"/>
      <c r="C1035" s="19" t="s">
        <v>13</v>
      </c>
      <c r="D1035" s="178"/>
      <c r="E1035" s="29" t="s">
        <v>31</v>
      </c>
      <c r="F1035" s="30"/>
      <c r="G1035" s="31"/>
      <c r="H1035" s="20" t="s">
        <v>28</v>
      </c>
      <c r="I1035" s="196"/>
    </row>
    <row r="1036" spans="1:9" ht="69.95" customHeight="1" x14ac:dyDescent="0.2">
      <c r="A1036" s="573"/>
      <c r="B1036" s="536" t="s">
        <v>9</v>
      </c>
      <c r="C1036" s="72"/>
      <c r="D1036" s="91"/>
      <c r="E1036" s="348"/>
      <c r="F1036" s="522" t="s">
        <v>11</v>
      </c>
      <c r="G1036" s="348"/>
      <c r="H1036" s="348"/>
      <c r="I1036" s="426"/>
    </row>
    <row r="1037" spans="1:9" ht="69.95" customHeight="1" thickBot="1" x14ac:dyDescent="0.25">
      <c r="A1037" s="574"/>
      <c r="B1037" s="537"/>
      <c r="C1037" s="58"/>
      <c r="D1037" s="59"/>
      <c r="E1037" s="86"/>
      <c r="F1037" s="521"/>
      <c r="G1037" s="349"/>
      <c r="H1037" s="86"/>
      <c r="I1037" s="427"/>
    </row>
    <row r="1038" spans="1:9" ht="69.95" customHeight="1" thickTop="1" x14ac:dyDescent="0.55000000000000004">
      <c r="A1038" s="572">
        <f>+A1032+1</f>
        <v>43273</v>
      </c>
      <c r="B1038" s="377"/>
      <c r="C1038" s="185" t="s">
        <v>15</v>
      </c>
      <c r="D1038" s="186" t="s">
        <v>16</v>
      </c>
      <c r="E1038" s="197"/>
      <c r="F1038" s="197"/>
      <c r="G1038" s="198"/>
      <c r="H1038" s="199"/>
      <c r="I1038" s="200"/>
    </row>
    <row r="1039" spans="1:9" ht="69.95" customHeight="1" x14ac:dyDescent="0.55000000000000004">
      <c r="A1039" s="573"/>
      <c r="B1039" s="536" t="s">
        <v>9</v>
      </c>
      <c r="C1039" s="208"/>
      <c r="D1039" s="209"/>
      <c r="E1039" s="88"/>
      <c r="F1039" s="75" t="s">
        <v>11</v>
      </c>
      <c r="G1039" s="348"/>
      <c r="H1039" s="81"/>
      <c r="I1039" s="426"/>
    </row>
    <row r="1040" spans="1:9" ht="69.95" customHeight="1" x14ac:dyDescent="0.55000000000000004">
      <c r="A1040" s="573"/>
      <c r="B1040" s="536"/>
      <c r="C1040" s="125"/>
      <c r="D1040" s="71"/>
      <c r="E1040" s="88" t="s">
        <v>11</v>
      </c>
      <c r="F1040" s="88"/>
      <c r="G1040" s="348"/>
      <c r="H1040" s="81"/>
      <c r="I1040" s="426"/>
    </row>
    <row r="1041" spans="1:9" ht="69.95" customHeight="1" x14ac:dyDescent="0.2">
      <c r="A1041" s="573"/>
      <c r="B1041" s="378"/>
      <c r="C1041" s="26" t="s">
        <v>20</v>
      </c>
      <c r="D1041" s="26"/>
      <c r="E1041" s="46" t="s">
        <v>32</v>
      </c>
      <c r="F1041" s="30"/>
      <c r="G1041" s="31"/>
      <c r="H1041" s="31"/>
      <c r="I1041" s="196"/>
    </row>
    <row r="1042" spans="1:9" ht="69.95" customHeight="1" x14ac:dyDescent="0.2">
      <c r="A1042" s="573"/>
      <c r="B1042" s="536" t="s">
        <v>9</v>
      </c>
      <c r="C1042" s="65"/>
      <c r="D1042" s="91"/>
      <c r="E1042" s="348"/>
      <c r="F1042" s="522" t="s">
        <v>11</v>
      </c>
      <c r="G1042" s="348"/>
      <c r="H1042" s="348"/>
      <c r="I1042" s="426"/>
    </row>
    <row r="1043" spans="1:9" ht="69.95" customHeight="1" thickBot="1" x14ac:dyDescent="0.25">
      <c r="A1043" s="574"/>
      <c r="B1043" s="537"/>
      <c r="C1043" s="60"/>
      <c r="D1043" s="59"/>
      <c r="E1043" s="86"/>
      <c r="F1043" s="521"/>
      <c r="G1043" s="349"/>
      <c r="H1043" s="86"/>
      <c r="I1043" s="427"/>
    </row>
    <row r="1044" spans="1:9" ht="69.95" customHeight="1" thickTop="1" x14ac:dyDescent="0.55000000000000004">
      <c r="A1044" s="572">
        <f>+A1038+1</f>
        <v>43274</v>
      </c>
      <c r="B1044" s="377"/>
      <c r="C1044" s="182" t="s">
        <v>14</v>
      </c>
      <c r="D1044" s="183" t="s">
        <v>17</v>
      </c>
      <c r="E1044" s="189" t="s">
        <v>19</v>
      </c>
      <c r="F1044" s="197"/>
      <c r="G1044" s="198"/>
      <c r="H1044" s="199"/>
      <c r="I1044" s="200"/>
    </row>
    <row r="1045" spans="1:9" ht="69.95" customHeight="1" x14ac:dyDescent="0.55000000000000004">
      <c r="A1045" s="573"/>
      <c r="B1045" s="536" t="s">
        <v>9</v>
      </c>
      <c r="C1045" s="212"/>
      <c r="D1045" s="213"/>
      <c r="E1045" s="88"/>
      <c r="F1045" s="75" t="s">
        <v>11</v>
      </c>
      <c r="G1045" s="348"/>
      <c r="H1045" s="81"/>
      <c r="I1045" s="426"/>
    </row>
    <row r="1046" spans="1:9" ht="69.95" customHeight="1" x14ac:dyDescent="0.55000000000000004">
      <c r="A1046" s="573"/>
      <c r="B1046" s="536"/>
      <c r="C1046" s="79"/>
      <c r="D1046" s="80"/>
      <c r="E1046" s="88"/>
      <c r="F1046" s="88"/>
      <c r="G1046" s="348"/>
      <c r="H1046" s="81"/>
      <c r="I1046" s="426"/>
    </row>
    <row r="1047" spans="1:9" ht="69.95" customHeight="1" x14ac:dyDescent="0.2">
      <c r="A1047" s="573"/>
      <c r="B1047" s="378"/>
      <c r="C1047" s="22" t="s">
        <v>18</v>
      </c>
      <c r="D1047" s="27"/>
      <c r="E1047" s="30"/>
      <c r="F1047" s="30"/>
      <c r="G1047" s="31"/>
      <c r="H1047" s="31"/>
      <c r="I1047" s="196"/>
    </row>
    <row r="1048" spans="1:9" ht="69.95" customHeight="1" x14ac:dyDescent="0.2">
      <c r="A1048" s="573"/>
      <c r="B1048" s="536" t="s">
        <v>9</v>
      </c>
      <c r="C1048" s="72"/>
      <c r="D1048" s="83"/>
      <c r="E1048" s="348"/>
      <c r="F1048" s="522" t="s">
        <v>11</v>
      </c>
      <c r="G1048" s="348"/>
      <c r="H1048" s="348"/>
      <c r="I1048" s="426"/>
    </row>
    <row r="1049" spans="1:9" ht="69.95" customHeight="1" thickBot="1" x14ac:dyDescent="0.25">
      <c r="A1049" s="574"/>
      <c r="B1049" s="537"/>
      <c r="C1049" s="84"/>
      <c r="D1049" s="85"/>
      <c r="E1049" s="86"/>
      <c r="F1049" s="521"/>
      <c r="G1049" s="349"/>
      <c r="H1049" s="86"/>
      <c r="I1049" s="427"/>
    </row>
    <row r="1050" spans="1:9" ht="69.95" hidden="1" customHeight="1" thickTop="1" x14ac:dyDescent="0.55000000000000004">
      <c r="C1050" s="402">
        <f>COUNTA(C1047,C1044,C1041,C1038,C1035,C1032,C1029,C1026,C1023,C1020,C1017,C1014)</f>
        <v>12</v>
      </c>
      <c r="D1050" s="402">
        <f t="shared" ref="D1050:H1050" si="34">COUNTA(D1047,D1044,D1041,D1038,D1035,D1032,D1029,D1026,D1023,D1020,D1017,D1014)</f>
        <v>6</v>
      </c>
      <c r="E1050" s="402">
        <f t="shared" si="34"/>
        <v>7</v>
      </c>
      <c r="F1050" s="402">
        <f t="shared" si="34"/>
        <v>0</v>
      </c>
      <c r="G1050" s="402">
        <f t="shared" si="34"/>
        <v>2</v>
      </c>
      <c r="H1050" s="402">
        <f t="shared" si="34"/>
        <v>4</v>
      </c>
      <c r="I1050" s="402">
        <f>COUNTA(I1014:I1049)</f>
        <v>0</v>
      </c>
    </row>
    <row r="1051" spans="1:9" ht="69.95" customHeight="1" thickTop="1" thickBot="1" x14ac:dyDescent="0.5"/>
    <row r="1052" spans="1:9" ht="69.95" customHeight="1" x14ac:dyDescent="0.45">
      <c r="C1052" s="540">
        <f>A1056</f>
        <v>43276</v>
      </c>
      <c r="D1052" s="541"/>
      <c r="E1052" s="542"/>
      <c r="F1052" s="546">
        <f>F1010</f>
        <v>2018</v>
      </c>
      <c r="G1052" s="548" t="s">
        <v>0</v>
      </c>
      <c r="H1052" s="549"/>
      <c r="I1052" s="552">
        <f>WEEKNUM(A1056,2)</f>
        <v>26</v>
      </c>
    </row>
    <row r="1053" spans="1:9" ht="69.95" customHeight="1" thickBot="1" x14ac:dyDescent="0.5">
      <c r="C1053" s="543"/>
      <c r="D1053" s="544"/>
      <c r="E1053" s="545"/>
      <c r="F1053" s="547"/>
      <c r="G1053" s="550"/>
      <c r="H1053" s="551"/>
      <c r="I1053" s="553"/>
    </row>
    <row r="1054" spans="1:9" ht="69.95" customHeight="1" thickBot="1" x14ac:dyDescent="0.5">
      <c r="C1054" s="369"/>
      <c r="D1054" s="369"/>
      <c r="E1054" s="369"/>
      <c r="F1054" s="369"/>
      <c r="G1054" s="369"/>
      <c r="H1054" s="369"/>
      <c r="I1054" s="369"/>
    </row>
    <row r="1055" spans="1:9" ht="99.95" customHeight="1" thickBot="1" x14ac:dyDescent="0.5">
      <c r="C1055" s="558" t="s">
        <v>1</v>
      </c>
      <c r="D1055" s="559"/>
      <c r="E1055" s="370" t="s">
        <v>2</v>
      </c>
      <c r="F1055" s="371" t="s">
        <v>3</v>
      </c>
      <c r="G1055" s="372" t="s">
        <v>4</v>
      </c>
      <c r="H1055" s="372" t="s">
        <v>5</v>
      </c>
      <c r="I1055" s="373" t="s">
        <v>6</v>
      </c>
    </row>
    <row r="1056" spans="1:9" ht="69.95" customHeight="1" thickTop="1" x14ac:dyDescent="0.2">
      <c r="A1056" s="564">
        <f>A1044+2</f>
        <v>43276</v>
      </c>
      <c r="B1056" s="377"/>
      <c r="C1056" s="172">
        <v>4114</v>
      </c>
      <c r="D1056" s="168">
        <v>4112</v>
      </c>
      <c r="E1056" s="193" t="s">
        <v>7</v>
      </c>
      <c r="F1056" s="168"/>
      <c r="G1056" s="169"/>
      <c r="H1056" s="187"/>
      <c r="I1056" s="171"/>
    </row>
    <row r="1057" spans="1:9" ht="69.95" customHeight="1" x14ac:dyDescent="0.2">
      <c r="A1057" s="565"/>
      <c r="B1057" s="536" t="s">
        <v>9</v>
      </c>
      <c r="C1057" s="208"/>
      <c r="D1057" s="355" t="s">
        <v>11</v>
      </c>
      <c r="E1057" s="125"/>
      <c r="F1057" s="525" t="s">
        <v>11</v>
      </c>
      <c r="G1057" s="126"/>
      <c r="H1057" s="214"/>
      <c r="I1057" s="426"/>
    </row>
    <row r="1058" spans="1:9" ht="69.95" customHeight="1" x14ac:dyDescent="0.2">
      <c r="A1058" s="565"/>
      <c r="B1058" s="536"/>
      <c r="C1058" s="52" t="s">
        <v>11</v>
      </c>
      <c r="D1058" s="127"/>
      <c r="E1058" s="52"/>
      <c r="F1058" s="524"/>
      <c r="G1058" s="128"/>
      <c r="H1058" s="129"/>
      <c r="I1058" s="426"/>
    </row>
    <row r="1059" spans="1:9" ht="69.95" customHeight="1" thickBot="1" x14ac:dyDescent="0.8">
      <c r="A1059" s="565"/>
      <c r="B1059" s="378"/>
      <c r="C1059" s="2">
        <v>4111</v>
      </c>
      <c r="D1059" s="3"/>
      <c r="E1059" s="4"/>
      <c r="F1059" s="5"/>
      <c r="G1059" s="6"/>
      <c r="H1059" s="7" t="s">
        <v>29</v>
      </c>
      <c r="I1059" s="8"/>
    </row>
    <row r="1060" spans="1:9" ht="69.95" customHeight="1" x14ac:dyDescent="0.55000000000000004">
      <c r="A1060" s="565"/>
      <c r="B1060" s="536" t="s">
        <v>9</v>
      </c>
      <c r="C1060" s="53"/>
      <c r="D1060" s="54"/>
      <c r="E1060" s="55"/>
      <c r="F1060" s="527" t="s">
        <v>11</v>
      </c>
      <c r="G1060" s="56"/>
      <c r="H1060" s="57"/>
      <c r="I1060" s="430"/>
    </row>
    <row r="1061" spans="1:9" ht="69.95" customHeight="1" thickBot="1" x14ac:dyDescent="0.6">
      <c r="A1061" s="566"/>
      <c r="B1061" s="537"/>
      <c r="C1061" s="58"/>
      <c r="D1061" s="59"/>
      <c r="E1061" s="60"/>
      <c r="F1061" s="526"/>
      <c r="G1061" s="61"/>
      <c r="H1061" s="62"/>
      <c r="I1061" s="427"/>
    </row>
    <row r="1062" spans="1:9" ht="69.95" customHeight="1" thickTop="1" x14ac:dyDescent="0.75">
      <c r="A1062" s="564">
        <f>A1056+1</f>
        <v>43277</v>
      </c>
      <c r="B1062" s="375"/>
      <c r="C1062" s="172">
        <v>4110</v>
      </c>
      <c r="D1062" s="173">
        <v>4109</v>
      </c>
      <c r="E1062" s="174"/>
      <c r="F1062" s="175"/>
      <c r="G1062" s="176"/>
      <c r="H1062" s="177"/>
      <c r="I1062" s="171"/>
    </row>
    <row r="1063" spans="1:9" ht="69.95" customHeight="1" x14ac:dyDescent="0.55000000000000004">
      <c r="A1063" s="565"/>
      <c r="B1063" s="554" t="s">
        <v>9</v>
      </c>
      <c r="C1063" s="208"/>
      <c r="D1063" s="209"/>
      <c r="E1063" s="64"/>
      <c r="F1063" s="495" t="s">
        <v>11</v>
      </c>
      <c r="G1063" s="215"/>
      <c r="H1063" s="351"/>
      <c r="I1063" s="426"/>
    </row>
    <row r="1064" spans="1:9" ht="69.95" customHeight="1" x14ac:dyDescent="0.55000000000000004">
      <c r="A1064" s="565"/>
      <c r="B1064" s="567"/>
      <c r="C1064" s="125"/>
      <c r="D1064" s="71"/>
      <c r="E1064" s="64"/>
      <c r="F1064" s="494"/>
      <c r="G1064" s="93"/>
      <c r="H1064" s="216"/>
      <c r="I1064" s="426"/>
    </row>
    <row r="1065" spans="1:9" ht="69.95" customHeight="1" x14ac:dyDescent="0.2">
      <c r="A1065" s="565"/>
      <c r="B1065" s="376"/>
      <c r="C1065" s="9">
        <v>4108</v>
      </c>
      <c r="D1065" s="178"/>
      <c r="E1065" s="10"/>
      <c r="F1065" s="11"/>
      <c r="G1065" s="179"/>
      <c r="H1065" s="12" t="s">
        <v>30</v>
      </c>
      <c r="I1065" s="8"/>
    </row>
    <row r="1066" spans="1:9" ht="69.95" customHeight="1" x14ac:dyDescent="0.2">
      <c r="A1066" s="565"/>
      <c r="B1066" s="554" t="s">
        <v>9</v>
      </c>
      <c r="C1066" s="65"/>
      <c r="D1066" s="91"/>
      <c r="E1066" s="66"/>
      <c r="F1066" s="529" t="s">
        <v>11</v>
      </c>
      <c r="G1066" s="73"/>
      <c r="H1066" s="353"/>
      <c r="I1066" s="430"/>
    </row>
    <row r="1067" spans="1:9" ht="69.95" customHeight="1" thickBot="1" x14ac:dyDescent="0.25">
      <c r="A1067" s="566"/>
      <c r="B1067" s="555"/>
      <c r="C1067" s="60"/>
      <c r="D1067" s="59"/>
      <c r="E1067" s="60"/>
      <c r="F1067" s="528"/>
      <c r="G1067" s="67"/>
      <c r="H1067" s="68"/>
      <c r="I1067" s="427"/>
    </row>
    <row r="1068" spans="1:9" ht="69.95" customHeight="1" thickTop="1" x14ac:dyDescent="0.2">
      <c r="A1068" s="564">
        <f>A1062+1</f>
        <v>43278</v>
      </c>
      <c r="B1068" s="377"/>
      <c r="C1068" s="180">
        <v>4107</v>
      </c>
      <c r="D1068" s="173">
        <v>4104</v>
      </c>
      <c r="E1068" s="172"/>
      <c r="F1068" s="177"/>
      <c r="G1068" s="176"/>
      <c r="H1068" s="181"/>
      <c r="I1068" s="171"/>
    </row>
    <row r="1069" spans="1:9" ht="69.95" customHeight="1" x14ac:dyDescent="0.2">
      <c r="A1069" s="565"/>
      <c r="B1069" s="554" t="s">
        <v>9</v>
      </c>
      <c r="C1069" s="210"/>
      <c r="D1069" s="211"/>
      <c r="E1069" s="52"/>
      <c r="F1069" s="531" t="s">
        <v>11</v>
      </c>
      <c r="G1069" s="217"/>
      <c r="H1069" s="218"/>
      <c r="I1069" s="426"/>
    </row>
    <row r="1070" spans="1:9" ht="69.95" customHeight="1" x14ac:dyDescent="0.2">
      <c r="A1070" s="565"/>
      <c r="B1070" s="567"/>
      <c r="C1070" s="210"/>
      <c r="D1070" s="211"/>
      <c r="E1070" s="52"/>
      <c r="F1070" s="530"/>
      <c r="G1070" s="217"/>
      <c r="H1070" s="218"/>
      <c r="I1070" s="426"/>
    </row>
    <row r="1071" spans="1:9" ht="69.95" customHeight="1" x14ac:dyDescent="0.2">
      <c r="A1071" s="565"/>
      <c r="B1071" s="378"/>
      <c r="C1071" s="13">
        <v>4101</v>
      </c>
      <c r="D1071" s="14"/>
      <c r="E1071" s="15"/>
      <c r="F1071" s="16"/>
      <c r="G1071" s="18"/>
      <c r="H1071" s="18" t="s">
        <v>31</v>
      </c>
      <c r="I1071" s="8"/>
    </row>
    <row r="1072" spans="1:9" ht="69.95" customHeight="1" x14ac:dyDescent="0.2">
      <c r="A1072" s="565"/>
      <c r="B1072" s="554" t="s">
        <v>9</v>
      </c>
      <c r="C1072" s="53"/>
      <c r="D1072" s="54"/>
      <c r="E1072" s="66"/>
      <c r="F1072" s="529" t="s">
        <v>11</v>
      </c>
      <c r="G1072" s="69"/>
      <c r="H1072" s="69"/>
      <c r="I1072" s="430"/>
    </row>
    <row r="1073" spans="1:9" ht="69.95" customHeight="1" thickBot="1" x14ac:dyDescent="0.25">
      <c r="A1073" s="566"/>
      <c r="B1073" s="555"/>
      <c r="C1073" s="58"/>
      <c r="D1073" s="59"/>
      <c r="E1073" s="60"/>
      <c r="F1073" s="528"/>
      <c r="G1073" s="67"/>
      <c r="H1073" s="74"/>
      <c r="I1073" s="427"/>
    </row>
    <row r="1074" spans="1:9" ht="69.95" customHeight="1" thickTop="1" x14ac:dyDescent="0.2">
      <c r="A1074" s="564">
        <f t="shared" ref="A1074" si="35">A1068+1</f>
        <v>43279</v>
      </c>
      <c r="B1074" s="377"/>
      <c r="C1074" s="182" t="s">
        <v>8</v>
      </c>
      <c r="D1074" s="183" t="s">
        <v>12</v>
      </c>
      <c r="E1074" s="172"/>
      <c r="F1074" s="177"/>
      <c r="G1074" s="184"/>
      <c r="H1074" s="181"/>
      <c r="I1074" s="171"/>
    </row>
    <row r="1075" spans="1:9" ht="69.95" customHeight="1" x14ac:dyDescent="0.2">
      <c r="A1075" s="565"/>
      <c r="B1075" s="554" t="s">
        <v>9</v>
      </c>
      <c r="C1075" s="212"/>
      <c r="D1075" s="213"/>
      <c r="E1075" s="125"/>
      <c r="F1075" s="525" t="s">
        <v>11</v>
      </c>
      <c r="G1075" s="219"/>
      <c r="H1075" s="352"/>
      <c r="I1075" s="426"/>
    </row>
    <row r="1076" spans="1:9" ht="69.95" customHeight="1" x14ac:dyDescent="0.2">
      <c r="A1076" s="565"/>
      <c r="B1076" s="567"/>
      <c r="C1076" s="70"/>
      <c r="D1076" s="71"/>
      <c r="E1076" s="125"/>
      <c r="F1076" s="532"/>
      <c r="G1076" s="348"/>
      <c r="H1076" s="82"/>
      <c r="I1076" s="426"/>
    </row>
    <row r="1077" spans="1:9" ht="69.95" customHeight="1" x14ac:dyDescent="0.2">
      <c r="A1077" s="565"/>
      <c r="B1077" s="378"/>
      <c r="C1077" s="19" t="s">
        <v>13</v>
      </c>
      <c r="D1077" s="178"/>
      <c r="E1077" s="10"/>
      <c r="F1077" s="11"/>
      <c r="G1077" s="20"/>
      <c r="H1077" s="48" t="s">
        <v>32</v>
      </c>
      <c r="I1077" s="8"/>
    </row>
    <row r="1078" spans="1:9" ht="69.95" customHeight="1" x14ac:dyDescent="0.2">
      <c r="A1078" s="565"/>
      <c r="B1078" s="554" t="s">
        <v>9</v>
      </c>
      <c r="C1078" s="72"/>
      <c r="D1078" s="91"/>
      <c r="E1078" s="66"/>
      <c r="F1078" s="529" t="s">
        <v>11</v>
      </c>
      <c r="G1078" s="350"/>
      <c r="H1078" s="73"/>
      <c r="I1078" s="430"/>
    </row>
    <row r="1079" spans="1:9" ht="69.95" customHeight="1" thickBot="1" x14ac:dyDescent="0.25">
      <c r="A1079" s="566"/>
      <c r="B1079" s="555"/>
      <c r="C1079" s="58"/>
      <c r="D1079" s="59"/>
      <c r="E1079" s="60"/>
      <c r="F1079" s="528"/>
      <c r="G1079" s="349"/>
      <c r="H1079" s="74"/>
      <c r="I1079" s="427"/>
    </row>
    <row r="1080" spans="1:9" ht="69.95" customHeight="1" thickTop="1" x14ac:dyDescent="0.2">
      <c r="A1080" s="564">
        <f t="shared" ref="A1080" si="36">A1074+1</f>
        <v>43280</v>
      </c>
      <c r="B1080" s="377"/>
      <c r="C1080" s="185" t="s">
        <v>15</v>
      </c>
      <c r="D1080" s="186" t="s">
        <v>16</v>
      </c>
      <c r="E1080" s="181"/>
      <c r="F1080" s="187"/>
      <c r="G1080" s="184"/>
      <c r="H1080" s="181"/>
      <c r="I1080" s="171"/>
    </row>
    <row r="1081" spans="1:9" ht="69.95" customHeight="1" x14ac:dyDescent="0.2">
      <c r="A1081" s="565"/>
      <c r="B1081" s="554" t="s">
        <v>9</v>
      </c>
      <c r="C1081" s="208"/>
      <c r="D1081" s="209"/>
      <c r="E1081" s="82"/>
      <c r="F1081" s="533" t="s">
        <v>11</v>
      </c>
      <c r="G1081" s="219"/>
      <c r="H1081" s="352"/>
      <c r="I1081" s="426"/>
    </row>
    <row r="1082" spans="1:9" ht="69.95" customHeight="1" x14ac:dyDescent="0.55000000000000004">
      <c r="A1082" s="565"/>
      <c r="B1082" s="567"/>
      <c r="C1082" s="125"/>
      <c r="D1082" s="71" t="s">
        <v>11</v>
      </c>
      <c r="E1082" s="75"/>
      <c r="F1082" s="532"/>
      <c r="G1082" s="76"/>
      <c r="H1082" s="75"/>
      <c r="I1082" s="426"/>
    </row>
    <row r="1083" spans="1:9" ht="69.95" customHeight="1" x14ac:dyDescent="0.75">
      <c r="A1083" s="565"/>
      <c r="B1083" s="378"/>
      <c r="C1083" s="26" t="s">
        <v>20</v>
      </c>
      <c r="D1083" s="188"/>
      <c r="E1083" s="23"/>
      <c r="F1083" s="24"/>
      <c r="G1083" s="25"/>
      <c r="H1083" s="21"/>
      <c r="I1083" s="8"/>
    </row>
    <row r="1084" spans="1:9" ht="69.95" customHeight="1" x14ac:dyDescent="0.55000000000000004">
      <c r="A1084" s="565"/>
      <c r="B1084" s="554" t="s">
        <v>9</v>
      </c>
      <c r="C1084" s="65"/>
      <c r="D1084" s="91"/>
      <c r="E1084" s="75"/>
      <c r="F1084" s="75" t="s">
        <v>11</v>
      </c>
      <c r="G1084" s="77"/>
      <c r="H1084" s="78"/>
      <c r="I1084" s="430"/>
    </row>
    <row r="1085" spans="1:9" ht="69.95" customHeight="1" thickBot="1" x14ac:dyDescent="0.6">
      <c r="A1085" s="566"/>
      <c r="B1085" s="555"/>
      <c r="C1085" s="60"/>
      <c r="D1085" s="59"/>
      <c r="E1085" s="74"/>
      <c r="F1085" s="501"/>
      <c r="G1085" s="349"/>
      <c r="H1085" s="74"/>
      <c r="I1085" s="427"/>
    </row>
    <row r="1086" spans="1:9" ht="69.95" customHeight="1" thickTop="1" x14ac:dyDescent="0.2">
      <c r="A1086" s="564">
        <f>A1080+1</f>
        <v>43281</v>
      </c>
      <c r="B1086" s="377"/>
      <c r="C1086" s="182" t="s">
        <v>14</v>
      </c>
      <c r="D1086" s="183" t="s">
        <v>17</v>
      </c>
      <c r="E1086" s="189" t="s">
        <v>19</v>
      </c>
      <c r="F1086" s="190"/>
      <c r="G1086" s="191"/>
      <c r="H1086" s="181"/>
      <c r="I1086" s="171"/>
    </row>
    <row r="1087" spans="1:9" ht="69.95" customHeight="1" x14ac:dyDescent="0.2">
      <c r="A1087" s="565"/>
      <c r="B1087" s="554" t="s">
        <v>9</v>
      </c>
      <c r="C1087" s="212" t="s">
        <v>11</v>
      </c>
      <c r="D1087" s="213"/>
      <c r="E1087" s="220"/>
      <c r="F1087" s="533" t="s">
        <v>11</v>
      </c>
      <c r="G1087" s="219"/>
      <c r="H1087" s="352"/>
      <c r="I1087" s="426"/>
    </row>
    <row r="1088" spans="1:9" ht="69.95" customHeight="1" x14ac:dyDescent="0.2">
      <c r="A1088" s="565"/>
      <c r="B1088" s="567"/>
      <c r="C1088" s="79"/>
      <c r="D1088" s="80" t="s">
        <v>11</v>
      </c>
      <c r="E1088" s="81"/>
      <c r="F1088" s="534"/>
      <c r="G1088" s="348"/>
      <c r="H1088" s="82"/>
      <c r="I1088" s="426"/>
    </row>
    <row r="1089" spans="1:9" ht="69.95" customHeight="1" x14ac:dyDescent="0.2">
      <c r="A1089" s="565"/>
      <c r="B1089" s="378"/>
      <c r="C1089" s="22" t="s">
        <v>18</v>
      </c>
      <c r="D1089" s="27"/>
      <c r="E1089" s="192"/>
      <c r="F1089" s="192"/>
      <c r="G1089" s="192"/>
      <c r="H1089" s="21"/>
      <c r="I1089" s="8"/>
    </row>
    <row r="1090" spans="1:9" ht="69.95" customHeight="1" x14ac:dyDescent="0.2">
      <c r="A1090" s="565"/>
      <c r="B1090" s="554" t="s">
        <v>9</v>
      </c>
      <c r="C1090" s="72"/>
      <c r="D1090" s="83"/>
      <c r="E1090" s="221"/>
      <c r="F1090" s="533" t="s">
        <v>11</v>
      </c>
      <c r="G1090" s="221"/>
      <c r="H1090" s="73"/>
      <c r="I1090" s="430"/>
    </row>
    <row r="1091" spans="1:9" ht="69.95" customHeight="1" thickBot="1" x14ac:dyDescent="0.25">
      <c r="A1091" s="566"/>
      <c r="B1091" s="555"/>
      <c r="C1091" s="84"/>
      <c r="D1091" s="85"/>
      <c r="E1091" s="86"/>
      <c r="F1091" s="535"/>
      <c r="G1091" s="86"/>
      <c r="H1091" s="74"/>
      <c r="I1091" s="427"/>
    </row>
    <row r="1092" spans="1:9" ht="69.95" hidden="1" customHeight="1" thickTop="1" x14ac:dyDescent="0.55000000000000004">
      <c r="A1092" s="95"/>
      <c r="B1092" s="379"/>
      <c r="C1092" s="408">
        <f>COUNTA(C1089,C1086,C1083,C1080,C1077,C1074,C1071,C1068,C1065,C1062,C1059,C1056)</f>
        <v>12</v>
      </c>
      <c r="D1092" s="408">
        <f t="shared" ref="D1092:H1092" si="37">COUNTA(D1089,D1086,D1083,D1080,D1077,D1074,D1071,D1068,D1065,D1062,D1059,D1056)</f>
        <v>6</v>
      </c>
      <c r="E1092" s="408">
        <f t="shared" si="37"/>
        <v>2</v>
      </c>
      <c r="F1092" s="408">
        <f t="shared" si="37"/>
        <v>0</v>
      </c>
      <c r="G1092" s="408">
        <f t="shared" si="37"/>
        <v>0</v>
      </c>
      <c r="H1092" s="408">
        <f t="shared" si="37"/>
        <v>4</v>
      </c>
      <c r="I1092" s="408">
        <f>COUNTA(I1056:I1091)</f>
        <v>0</v>
      </c>
    </row>
    <row r="1093" spans="1:9" ht="69.95" customHeight="1" thickTop="1" thickBot="1" x14ac:dyDescent="0.25">
      <c r="A1093" s="538"/>
      <c r="B1093" s="381"/>
      <c r="C1093" s="382"/>
      <c r="D1093" s="382"/>
      <c r="E1093" s="383"/>
      <c r="F1093" s="383"/>
      <c r="G1093" s="384"/>
      <c r="H1093" s="382"/>
      <c r="I1093" s="385"/>
    </row>
    <row r="1094" spans="1:9" ht="69.95" customHeight="1" x14ac:dyDescent="0.2">
      <c r="A1094" s="538"/>
      <c r="B1094" s="539"/>
      <c r="C1094" s="540">
        <f>A1098</f>
        <v>43283</v>
      </c>
      <c r="D1094" s="541"/>
      <c r="E1094" s="542"/>
      <c r="F1094" s="577">
        <f>F1052</f>
        <v>2018</v>
      </c>
      <c r="G1094" s="548" t="s">
        <v>0</v>
      </c>
      <c r="H1094" s="549"/>
      <c r="I1094" s="552">
        <f>WEEKNUM(A1098,2)</f>
        <v>27</v>
      </c>
    </row>
    <row r="1095" spans="1:9" ht="69.95" customHeight="1" thickBot="1" x14ac:dyDescent="0.25">
      <c r="A1095" s="538"/>
      <c r="B1095" s="539"/>
      <c r="C1095" s="543"/>
      <c r="D1095" s="544"/>
      <c r="E1095" s="545"/>
      <c r="F1095" s="578"/>
      <c r="G1095" s="550"/>
      <c r="H1095" s="551"/>
      <c r="I1095" s="553"/>
    </row>
    <row r="1096" spans="1:9" ht="69.95" customHeight="1" thickBot="1" x14ac:dyDescent="0.25">
      <c r="A1096" s="538"/>
      <c r="B1096" s="381"/>
      <c r="C1096" s="369"/>
      <c r="D1096" s="369"/>
      <c r="E1096" s="369"/>
      <c r="F1096" s="369"/>
      <c r="G1096" s="369"/>
      <c r="H1096" s="369"/>
      <c r="I1096" s="369"/>
    </row>
    <row r="1097" spans="1:9" ht="99.95" customHeight="1" thickBot="1" x14ac:dyDescent="0.25">
      <c r="A1097" s="538"/>
      <c r="B1097" s="381"/>
      <c r="C1097" s="558" t="s">
        <v>1</v>
      </c>
      <c r="D1097" s="559"/>
      <c r="E1097" s="386" t="s">
        <v>2</v>
      </c>
      <c r="F1097" s="371" t="s">
        <v>3</v>
      </c>
      <c r="G1097" s="387" t="s">
        <v>4</v>
      </c>
      <c r="H1097" s="372" t="s">
        <v>5</v>
      </c>
      <c r="I1097" s="373" t="s">
        <v>6</v>
      </c>
    </row>
    <row r="1098" spans="1:9" ht="69.95" customHeight="1" thickTop="1" x14ac:dyDescent="0.75">
      <c r="A1098" s="572">
        <f>A1086+2</f>
        <v>43283</v>
      </c>
      <c r="B1098" s="375"/>
      <c r="C1098" s="172">
        <v>4114</v>
      </c>
      <c r="D1098" s="168">
        <v>4112</v>
      </c>
      <c r="E1098" s="193" t="s">
        <v>7</v>
      </c>
      <c r="F1098" s="194"/>
      <c r="G1098" s="184" t="s">
        <v>8</v>
      </c>
      <c r="H1098" s="190"/>
      <c r="I1098" s="171"/>
    </row>
    <row r="1099" spans="1:9" ht="69.95" customHeight="1" x14ac:dyDescent="0.55000000000000004">
      <c r="A1099" s="573"/>
      <c r="B1099" s="575" t="s">
        <v>9</v>
      </c>
      <c r="C1099" s="208"/>
      <c r="D1099" s="355"/>
      <c r="E1099" s="88"/>
      <c r="F1099" s="75" t="s">
        <v>11</v>
      </c>
      <c r="G1099" s="348"/>
      <c r="H1099" s="81" t="s">
        <v>11</v>
      </c>
      <c r="I1099" s="426"/>
    </row>
    <row r="1100" spans="1:9" ht="69.95" customHeight="1" x14ac:dyDescent="0.55000000000000004">
      <c r="A1100" s="573"/>
      <c r="B1100" s="575"/>
      <c r="C1100" s="52"/>
      <c r="D1100" s="127"/>
      <c r="E1100" s="88"/>
      <c r="F1100" s="88"/>
      <c r="G1100" s="348"/>
      <c r="H1100" s="81"/>
      <c r="I1100" s="426"/>
    </row>
    <row r="1101" spans="1:9" ht="69.95" customHeight="1" x14ac:dyDescent="0.2">
      <c r="A1101" s="573"/>
      <c r="B1101" s="376"/>
      <c r="C1101" s="9">
        <v>4111</v>
      </c>
      <c r="D1101" s="28"/>
      <c r="E1101" s="29" t="s">
        <v>8</v>
      </c>
      <c r="F1101" s="29"/>
      <c r="G1101" s="20"/>
      <c r="H1101" s="20" t="s">
        <v>8</v>
      </c>
      <c r="I1101" s="195"/>
    </row>
    <row r="1102" spans="1:9" ht="69.95" customHeight="1" x14ac:dyDescent="0.2">
      <c r="A1102" s="573"/>
      <c r="B1102" s="575" t="s">
        <v>9</v>
      </c>
      <c r="C1102" s="65"/>
      <c r="D1102" s="354"/>
      <c r="E1102" s="348"/>
      <c r="F1102" s="522" t="s">
        <v>11</v>
      </c>
      <c r="G1102" s="348"/>
      <c r="H1102" s="348"/>
      <c r="I1102" s="426"/>
    </row>
    <row r="1103" spans="1:9" ht="69.95" customHeight="1" thickBot="1" x14ac:dyDescent="0.25">
      <c r="A1103" s="574"/>
      <c r="B1103" s="576"/>
      <c r="C1103" s="60"/>
      <c r="D1103" s="89"/>
      <c r="E1103" s="86"/>
      <c r="F1103" s="521"/>
      <c r="G1103" s="349"/>
      <c r="H1103" s="86"/>
      <c r="I1103" s="427"/>
    </row>
    <row r="1104" spans="1:9" ht="69.95" customHeight="1" thickTop="1" x14ac:dyDescent="0.75">
      <c r="A1104" s="572">
        <f>+A1098+1</f>
        <v>43284</v>
      </c>
      <c r="B1104" s="377"/>
      <c r="C1104" s="172">
        <v>4110</v>
      </c>
      <c r="D1104" s="173">
        <v>4109</v>
      </c>
      <c r="E1104" s="194"/>
      <c r="F1104" s="194"/>
      <c r="G1104" s="184" t="s">
        <v>12</v>
      </c>
      <c r="H1104" s="190"/>
      <c r="I1104" s="171"/>
    </row>
    <row r="1105" spans="1:9" ht="69.95" customHeight="1" x14ac:dyDescent="0.55000000000000004">
      <c r="A1105" s="573"/>
      <c r="B1105" s="536" t="s">
        <v>9</v>
      </c>
      <c r="C1105" s="208"/>
      <c r="D1105" s="209"/>
      <c r="E1105" s="88"/>
      <c r="F1105" s="75" t="s">
        <v>11</v>
      </c>
      <c r="G1105" s="348"/>
      <c r="H1105" s="81"/>
      <c r="I1105" s="426"/>
    </row>
    <row r="1106" spans="1:9" ht="69.95" customHeight="1" x14ac:dyDescent="0.55000000000000004">
      <c r="A1106" s="573"/>
      <c r="B1106" s="536"/>
      <c r="C1106" s="125"/>
      <c r="D1106" s="71"/>
      <c r="E1106" s="88"/>
      <c r="F1106" s="88"/>
      <c r="G1106" s="348"/>
      <c r="H1106" s="81"/>
      <c r="I1106" s="426"/>
    </row>
    <row r="1107" spans="1:9" ht="69.95" customHeight="1" x14ac:dyDescent="0.2">
      <c r="A1107" s="573"/>
      <c r="B1107" s="378"/>
      <c r="C1107" s="9">
        <v>4108</v>
      </c>
      <c r="D1107" s="178"/>
      <c r="E1107" s="29" t="s">
        <v>12</v>
      </c>
      <c r="F1107" s="29"/>
      <c r="G1107" s="20"/>
      <c r="H1107" s="20" t="s">
        <v>12</v>
      </c>
      <c r="I1107" s="195"/>
    </row>
    <row r="1108" spans="1:9" ht="69.95" customHeight="1" x14ac:dyDescent="0.2">
      <c r="A1108" s="573"/>
      <c r="B1108" s="536" t="s">
        <v>9</v>
      </c>
      <c r="C1108" s="65"/>
      <c r="D1108" s="91"/>
      <c r="E1108" s="348"/>
      <c r="F1108" s="522" t="s">
        <v>11</v>
      </c>
      <c r="G1108" s="348"/>
      <c r="H1108" s="348"/>
      <c r="I1108" s="426"/>
    </row>
    <row r="1109" spans="1:9" ht="69.95" customHeight="1" thickBot="1" x14ac:dyDescent="0.25">
      <c r="A1109" s="574"/>
      <c r="B1109" s="537"/>
      <c r="C1109" s="60"/>
      <c r="D1109" s="59" t="s">
        <v>11</v>
      </c>
      <c r="E1109" s="86"/>
      <c r="F1109" s="521"/>
      <c r="G1109" s="349"/>
      <c r="H1109" s="86"/>
      <c r="I1109" s="427"/>
    </row>
    <row r="1110" spans="1:9" ht="69.95" customHeight="1" thickTop="1" x14ac:dyDescent="0.75">
      <c r="A1110" s="572">
        <f>+A1104+1</f>
        <v>43285</v>
      </c>
      <c r="B1110" s="377"/>
      <c r="C1110" s="180">
        <v>4107</v>
      </c>
      <c r="D1110" s="173">
        <v>4104</v>
      </c>
      <c r="E1110" s="194"/>
      <c r="F1110" s="194"/>
      <c r="G1110" s="184" t="s">
        <v>13</v>
      </c>
      <c r="H1110" s="190"/>
      <c r="I1110" s="171"/>
    </row>
    <row r="1111" spans="1:9" ht="69.95" customHeight="1" x14ac:dyDescent="0.55000000000000004">
      <c r="A1111" s="573"/>
      <c r="B1111" s="536" t="s">
        <v>9</v>
      </c>
      <c r="C1111" s="210"/>
      <c r="D1111" s="211"/>
      <c r="E1111" s="88"/>
      <c r="F1111" s="75" t="s">
        <v>11</v>
      </c>
      <c r="G1111" s="348"/>
      <c r="H1111" s="81"/>
      <c r="I1111" s="426"/>
    </row>
    <row r="1112" spans="1:9" ht="69.95" customHeight="1" x14ac:dyDescent="0.55000000000000004">
      <c r="A1112" s="573"/>
      <c r="B1112" s="536"/>
      <c r="C1112" s="210"/>
      <c r="D1112" s="211"/>
      <c r="E1112" s="88"/>
      <c r="F1112" s="88"/>
      <c r="G1112" s="348"/>
      <c r="H1112" s="81"/>
      <c r="I1112" s="426"/>
    </row>
    <row r="1113" spans="1:9" ht="69.95" customHeight="1" x14ac:dyDescent="0.2">
      <c r="A1113" s="573"/>
      <c r="B1113" s="378"/>
      <c r="C1113" s="13">
        <v>4101</v>
      </c>
      <c r="D1113" s="14"/>
      <c r="E1113" s="29" t="s">
        <v>13</v>
      </c>
      <c r="F1113" s="29"/>
      <c r="G1113" s="20"/>
      <c r="H1113" s="20" t="s">
        <v>13</v>
      </c>
      <c r="I1113" s="195"/>
    </row>
    <row r="1114" spans="1:9" ht="69.95" customHeight="1" x14ac:dyDescent="0.2">
      <c r="A1114" s="573"/>
      <c r="B1114" s="536" t="s">
        <v>9</v>
      </c>
      <c r="C1114" s="53"/>
      <c r="D1114" s="54"/>
      <c r="E1114" s="348"/>
      <c r="F1114" s="522" t="s">
        <v>11</v>
      </c>
      <c r="G1114" s="348"/>
      <c r="H1114" s="348"/>
      <c r="I1114" s="426"/>
    </row>
    <row r="1115" spans="1:9" ht="69.95" customHeight="1" thickBot="1" x14ac:dyDescent="0.25">
      <c r="A1115" s="574"/>
      <c r="B1115" s="537"/>
      <c r="C1115" s="58"/>
      <c r="D1115" s="59"/>
      <c r="E1115" s="86"/>
      <c r="F1115" s="521"/>
      <c r="G1115" s="349"/>
      <c r="H1115" s="86"/>
      <c r="I1115" s="427"/>
    </row>
    <row r="1116" spans="1:9" ht="69.95" customHeight="1" thickTop="1" x14ac:dyDescent="0.75">
      <c r="A1116" s="572">
        <f>+A1110+1</f>
        <v>43286</v>
      </c>
      <c r="B1116" s="377"/>
      <c r="C1116" s="182" t="s">
        <v>8</v>
      </c>
      <c r="D1116" s="183" t="s">
        <v>12</v>
      </c>
      <c r="E1116" s="194"/>
      <c r="F1116" s="194"/>
      <c r="G1116" s="184" t="s">
        <v>14</v>
      </c>
      <c r="H1116" s="190"/>
      <c r="I1116" s="171"/>
    </row>
    <row r="1117" spans="1:9" ht="69.95" customHeight="1" x14ac:dyDescent="0.55000000000000004">
      <c r="A1117" s="573"/>
      <c r="B1117" s="536" t="s">
        <v>9</v>
      </c>
      <c r="C1117" s="212"/>
      <c r="D1117" s="213"/>
      <c r="E1117" s="88"/>
      <c r="F1117" s="75" t="s">
        <v>11</v>
      </c>
      <c r="G1117" s="348"/>
      <c r="H1117" s="81"/>
      <c r="I1117" s="426"/>
    </row>
    <row r="1118" spans="1:9" ht="69.95" customHeight="1" x14ac:dyDescent="0.55000000000000004">
      <c r="A1118" s="573"/>
      <c r="B1118" s="536"/>
      <c r="C1118" s="70"/>
      <c r="D1118" s="71"/>
      <c r="E1118" s="88"/>
      <c r="F1118" s="88"/>
      <c r="G1118" s="348"/>
      <c r="H1118" s="81"/>
      <c r="I1118" s="426"/>
    </row>
    <row r="1119" spans="1:9" ht="69.95" customHeight="1" x14ac:dyDescent="0.2">
      <c r="A1119" s="573"/>
      <c r="B1119" s="378"/>
      <c r="C1119" s="19" t="s">
        <v>13</v>
      </c>
      <c r="D1119" s="178"/>
      <c r="E1119" s="29" t="s">
        <v>14</v>
      </c>
      <c r="F1119" s="29"/>
      <c r="G1119" s="20"/>
      <c r="H1119" s="20" t="s">
        <v>14</v>
      </c>
      <c r="I1119" s="195"/>
    </row>
    <row r="1120" spans="1:9" ht="69.95" customHeight="1" x14ac:dyDescent="0.2">
      <c r="A1120" s="573"/>
      <c r="B1120" s="536" t="s">
        <v>9</v>
      </c>
      <c r="C1120" s="72"/>
      <c r="D1120" s="91"/>
      <c r="E1120" s="348"/>
      <c r="F1120" s="522" t="s">
        <v>11</v>
      </c>
      <c r="G1120" s="348"/>
      <c r="H1120" s="348"/>
      <c r="I1120" s="426"/>
    </row>
    <row r="1121" spans="1:9" ht="69.95" customHeight="1" thickBot="1" x14ac:dyDescent="0.25">
      <c r="A1121" s="574"/>
      <c r="B1121" s="537"/>
      <c r="C1121" s="58"/>
      <c r="D1121" s="59"/>
      <c r="E1121" s="86"/>
      <c r="F1121" s="521"/>
      <c r="G1121" s="349"/>
      <c r="H1121" s="86"/>
      <c r="I1121" s="427"/>
    </row>
    <row r="1122" spans="1:9" ht="69.95" customHeight="1" thickTop="1" x14ac:dyDescent="0.75">
      <c r="A1122" s="572">
        <f>+A1116+1</f>
        <v>43287</v>
      </c>
      <c r="B1122" s="377"/>
      <c r="C1122" s="185" t="s">
        <v>15</v>
      </c>
      <c r="D1122" s="186" t="s">
        <v>16</v>
      </c>
      <c r="E1122" s="194"/>
      <c r="F1122" s="194"/>
      <c r="G1122" s="184" t="s">
        <v>17</v>
      </c>
      <c r="H1122" s="190"/>
      <c r="I1122" s="171"/>
    </row>
    <row r="1123" spans="1:9" ht="69.95" customHeight="1" x14ac:dyDescent="0.55000000000000004">
      <c r="A1123" s="573"/>
      <c r="B1123" s="536" t="s">
        <v>9</v>
      </c>
      <c r="C1123" s="208"/>
      <c r="D1123" s="209"/>
      <c r="E1123" s="88"/>
      <c r="F1123" s="75" t="s">
        <v>11</v>
      </c>
      <c r="G1123" s="348"/>
      <c r="H1123" s="81"/>
      <c r="I1123" s="426"/>
    </row>
    <row r="1124" spans="1:9" ht="69.95" customHeight="1" x14ac:dyDescent="0.55000000000000004">
      <c r="A1124" s="573"/>
      <c r="B1124" s="536"/>
      <c r="C1124" s="125"/>
      <c r="D1124" s="71"/>
      <c r="E1124" s="88"/>
      <c r="F1124" s="88"/>
      <c r="G1124" s="348"/>
      <c r="H1124" s="81"/>
      <c r="I1124" s="426"/>
    </row>
    <row r="1125" spans="1:9" ht="69.95" customHeight="1" x14ac:dyDescent="0.2">
      <c r="A1125" s="573"/>
      <c r="B1125" s="378"/>
      <c r="C1125" s="22" t="s">
        <v>18</v>
      </c>
      <c r="D1125" s="188"/>
      <c r="E1125" s="29" t="s">
        <v>17</v>
      </c>
      <c r="F1125" s="30"/>
      <c r="G1125" s="31"/>
      <c r="H1125" s="31"/>
      <c r="I1125" s="196"/>
    </row>
    <row r="1126" spans="1:9" ht="69.95" customHeight="1" x14ac:dyDescent="0.2">
      <c r="A1126" s="573"/>
      <c r="B1126" s="536" t="s">
        <v>9</v>
      </c>
      <c r="C1126" s="65"/>
      <c r="D1126" s="91"/>
      <c r="E1126" s="348"/>
      <c r="F1126" s="522" t="s">
        <v>11</v>
      </c>
      <c r="G1126" s="348"/>
      <c r="H1126" s="348"/>
      <c r="I1126" s="426"/>
    </row>
    <row r="1127" spans="1:9" ht="69.95" customHeight="1" thickBot="1" x14ac:dyDescent="0.25">
      <c r="A1127" s="574"/>
      <c r="B1127" s="537"/>
      <c r="C1127" s="60"/>
      <c r="D1127" s="59"/>
      <c r="E1127" s="86"/>
      <c r="F1127" s="521"/>
      <c r="G1127" s="349"/>
      <c r="H1127" s="86"/>
      <c r="I1127" s="427"/>
    </row>
    <row r="1128" spans="1:9" ht="69.95" customHeight="1" thickTop="1" x14ac:dyDescent="0.75">
      <c r="A1128" s="572">
        <f>+A1122+1</f>
        <v>43288</v>
      </c>
      <c r="B1128" s="377"/>
      <c r="C1128" s="182" t="s">
        <v>14</v>
      </c>
      <c r="D1128" s="183" t="s">
        <v>17</v>
      </c>
      <c r="E1128" s="189" t="s">
        <v>19</v>
      </c>
      <c r="F1128" s="194"/>
      <c r="G1128" s="184" t="s">
        <v>20</v>
      </c>
      <c r="H1128" s="190"/>
      <c r="I1128" s="171"/>
    </row>
    <row r="1129" spans="1:9" ht="69.95" customHeight="1" x14ac:dyDescent="0.55000000000000004">
      <c r="A1129" s="573"/>
      <c r="B1129" s="536" t="s">
        <v>9</v>
      </c>
      <c r="C1129" s="212"/>
      <c r="D1129" s="213"/>
      <c r="E1129" s="88"/>
      <c r="F1129" s="75" t="s">
        <v>11</v>
      </c>
      <c r="G1129" s="348"/>
      <c r="H1129" s="81"/>
      <c r="I1129" s="426"/>
    </row>
    <row r="1130" spans="1:9" ht="69.95" customHeight="1" x14ac:dyDescent="0.55000000000000004">
      <c r="A1130" s="573"/>
      <c r="B1130" s="536"/>
      <c r="C1130" s="79"/>
      <c r="D1130" s="80"/>
      <c r="E1130" s="88"/>
      <c r="F1130" s="88"/>
      <c r="G1130" s="348"/>
      <c r="H1130" s="81"/>
      <c r="I1130" s="426"/>
    </row>
    <row r="1131" spans="1:9" ht="69.95" customHeight="1" x14ac:dyDescent="0.2">
      <c r="A1131" s="573"/>
      <c r="B1131" s="378"/>
      <c r="C1131" s="26" t="s">
        <v>20</v>
      </c>
      <c r="D1131" s="27" t="s">
        <v>85</v>
      </c>
      <c r="E1131" s="30"/>
      <c r="F1131" s="30"/>
      <c r="G1131" s="31"/>
      <c r="H1131" s="31"/>
      <c r="I1131" s="196"/>
    </row>
    <row r="1132" spans="1:9" ht="69.95" customHeight="1" x14ac:dyDescent="0.2">
      <c r="A1132" s="573"/>
      <c r="B1132" s="536" t="s">
        <v>9</v>
      </c>
      <c r="C1132" s="72"/>
      <c r="D1132" s="83"/>
      <c r="E1132" s="348"/>
      <c r="F1132" s="522" t="s">
        <v>11</v>
      </c>
      <c r="G1132" s="348"/>
      <c r="H1132" s="348"/>
      <c r="I1132" s="426"/>
    </row>
    <row r="1133" spans="1:9" ht="69.95" customHeight="1" thickBot="1" x14ac:dyDescent="0.25">
      <c r="A1133" s="574"/>
      <c r="B1133" s="537"/>
      <c r="C1133" s="84"/>
      <c r="D1133" s="85"/>
      <c r="E1133" s="86"/>
      <c r="F1133" s="521"/>
      <c r="G1133" s="349"/>
      <c r="H1133" s="86"/>
      <c r="I1133" s="427"/>
    </row>
    <row r="1134" spans="1:9" ht="69.95" hidden="1" customHeight="1" thickTop="1" x14ac:dyDescent="0.2">
      <c r="A1134" s="96"/>
      <c r="B1134" s="388"/>
      <c r="C1134" s="326">
        <f>COUNTA(C1131,C1128,C1125,C1122,C1119,C1116,C1113,C1110,C1107,C1101,C1098,)</f>
        <v>12</v>
      </c>
      <c r="D1134" s="326">
        <f t="shared" ref="D1134:E1134" si="38">COUNTA(D1131,D1128,D1125,D1122,D1119,D1116,D1113,D1110,D1107,D1101,D1098,)</f>
        <v>7</v>
      </c>
      <c r="E1134" s="326">
        <f t="shared" si="38"/>
        <v>8</v>
      </c>
      <c r="F1134" s="326">
        <f>COUNTA(F1131,F1128,F1125,F1122,F1119,F1116,F1113,F1110,F1107,F1101,F1098)</f>
        <v>0</v>
      </c>
      <c r="G1134" s="326">
        <f>COUNTA(G1131,G1128,G1125,G1122,G1119,G1116,G1113,G1110,G1107,G1101,G1098)</f>
        <v>5</v>
      </c>
      <c r="H1134" s="326">
        <f>COUNTA(H1131,H1128,H1125,H1122,H1119,H1116,H1113,H1110,H1107,H1101,H1098)</f>
        <v>4</v>
      </c>
      <c r="I1134" s="326">
        <f>COUNTA(I1098:I1133)</f>
        <v>0</v>
      </c>
    </row>
    <row r="1135" spans="1:9" ht="69.95" customHeight="1" thickTop="1" thickBot="1" x14ac:dyDescent="0.6">
      <c r="A1135" s="96"/>
      <c r="B1135" s="390"/>
      <c r="C1135" s="404"/>
      <c r="D1135" s="404"/>
      <c r="E1135" s="405"/>
      <c r="F1135" s="405"/>
      <c r="G1135" s="406"/>
      <c r="H1135" s="405"/>
      <c r="I1135" s="407"/>
    </row>
    <row r="1136" spans="1:9" ht="69.95" customHeight="1" x14ac:dyDescent="0.2">
      <c r="A1136" s="538"/>
      <c r="B1136" s="539"/>
      <c r="C1136" s="540">
        <f>A1140</f>
        <v>43290</v>
      </c>
      <c r="D1136" s="541"/>
      <c r="E1136" s="542"/>
      <c r="F1136" s="577">
        <f>F1094</f>
        <v>2018</v>
      </c>
      <c r="G1136" s="548" t="s">
        <v>0</v>
      </c>
      <c r="H1136" s="549"/>
      <c r="I1136" s="552">
        <f>WEEKNUM(A1140,2)</f>
        <v>28</v>
      </c>
    </row>
    <row r="1137" spans="1:9" ht="69.95" customHeight="1" thickBot="1" x14ac:dyDescent="0.25">
      <c r="A1137" s="538"/>
      <c r="B1137" s="539"/>
      <c r="C1137" s="543"/>
      <c r="D1137" s="544"/>
      <c r="E1137" s="545"/>
      <c r="F1137" s="578"/>
      <c r="G1137" s="550"/>
      <c r="H1137" s="551"/>
      <c r="I1137" s="553"/>
    </row>
    <row r="1138" spans="1:9" ht="69.95" customHeight="1" thickBot="1" x14ac:dyDescent="0.25">
      <c r="A1138" s="538"/>
      <c r="B1138" s="381"/>
      <c r="C1138" s="369"/>
      <c r="D1138" s="369"/>
      <c r="E1138" s="369"/>
      <c r="F1138" s="369"/>
      <c r="G1138" s="369"/>
      <c r="H1138" s="369"/>
      <c r="I1138" s="369"/>
    </row>
    <row r="1139" spans="1:9" ht="99.95" customHeight="1" thickBot="1" x14ac:dyDescent="0.25">
      <c r="A1139" s="538"/>
      <c r="B1139" s="381"/>
      <c r="C1139" s="558" t="s">
        <v>1</v>
      </c>
      <c r="D1139" s="559"/>
      <c r="E1139" s="386" t="s">
        <v>2</v>
      </c>
      <c r="F1139" s="371" t="s">
        <v>3</v>
      </c>
      <c r="G1139" s="387" t="s">
        <v>4</v>
      </c>
      <c r="H1139" s="372" t="s">
        <v>5</v>
      </c>
      <c r="I1139" s="373" t="s">
        <v>6</v>
      </c>
    </row>
    <row r="1140" spans="1:9" ht="69.95" customHeight="1" thickTop="1" x14ac:dyDescent="0.75">
      <c r="A1140" s="572">
        <f>A1128+2</f>
        <v>43290</v>
      </c>
      <c r="B1140" s="375"/>
      <c r="C1140" s="172">
        <v>4114</v>
      </c>
      <c r="D1140" s="168">
        <v>4112</v>
      </c>
      <c r="E1140" s="193" t="s">
        <v>7</v>
      </c>
      <c r="F1140" s="194"/>
      <c r="G1140" s="184" t="s">
        <v>22</v>
      </c>
      <c r="H1140" s="190"/>
      <c r="I1140" s="171"/>
    </row>
    <row r="1141" spans="1:9" ht="69.95" customHeight="1" x14ac:dyDescent="0.55000000000000004">
      <c r="A1141" s="573"/>
      <c r="B1141" s="575" t="s">
        <v>9</v>
      </c>
      <c r="C1141" s="208"/>
      <c r="D1141" s="355"/>
      <c r="E1141" s="88"/>
      <c r="F1141" s="75" t="s">
        <v>11</v>
      </c>
      <c r="G1141" s="348"/>
      <c r="H1141" s="81"/>
      <c r="I1141" s="426"/>
    </row>
    <row r="1142" spans="1:9" ht="69.95" customHeight="1" x14ac:dyDescent="0.55000000000000004">
      <c r="A1142" s="573"/>
      <c r="B1142" s="575"/>
      <c r="C1142" s="52"/>
      <c r="D1142" s="127"/>
      <c r="E1142" s="88"/>
      <c r="F1142" s="88"/>
      <c r="G1142" s="348"/>
      <c r="H1142" s="81"/>
      <c r="I1142" s="426"/>
    </row>
    <row r="1143" spans="1:9" ht="69.95" customHeight="1" x14ac:dyDescent="0.2">
      <c r="A1143" s="573"/>
      <c r="B1143" s="376"/>
      <c r="C1143" s="9">
        <v>4111</v>
      </c>
      <c r="D1143" s="28"/>
      <c r="E1143" s="29" t="s">
        <v>20</v>
      </c>
      <c r="F1143" s="29"/>
      <c r="G1143" s="20"/>
      <c r="H1143" s="20" t="s">
        <v>17</v>
      </c>
      <c r="I1143" s="195"/>
    </row>
    <row r="1144" spans="1:9" ht="69.95" customHeight="1" x14ac:dyDescent="0.2">
      <c r="A1144" s="573"/>
      <c r="B1144" s="575" t="s">
        <v>9</v>
      </c>
      <c r="C1144" s="65"/>
      <c r="D1144" s="354"/>
      <c r="E1144" s="348"/>
      <c r="F1144" s="522" t="s">
        <v>11</v>
      </c>
      <c r="G1144" s="348"/>
      <c r="H1144" s="348"/>
      <c r="I1144" s="426"/>
    </row>
    <row r="1145" spans="1:9" ht="69.95" customHeight="1" thickBot="1" x14ac:dyDescent="0.25">
      <c r="A1145" s="574"/>
      <c r="B1145" s="576"/>
      <c r="C1145" s="60"/>
      <c r="D1145" s="89"/>
      <c r="E1145" s="86"/>
      <c r="F1145" s="521"/>
      <c r="G1145" s="349"/>
      <c r="H1145" s="86"/>
      <c r="I1145" s="427"/>
    </row>
    <row r="1146" spans="1:9" ht="69.95" customHeight="1" thickTop="1" x14ac:dyDescent="0.75">
      <c r="A1146" s="572">
        <f>+A1140+1</f>
        <v>43291</v>
      </c>
      <c r="B1146" s="377"/>
      <c r="C1146" s="172">
        <v>4110</v>
      </c>
      <c r="D1146" s="173">
        <v>4109</v>
      </c>
      <c r="E1146" s="194"/>
      <c r="F1146" s="194"/>
      <c r="G1146" s="184" t="s">
        <v>24</v>
      </c>
      <c r="H1146" s="190"/>
      <c r="I1146" s="171"/>
    </row>
    <row r="1147" spans="1:9" ht="69.95" customHeight="1" x14ac:dyDescent="0.55000000000000004">
      <c r="A1147" s="573"/>
      <c r="B1147" s="536" t="s">
        <v>9</v>
      </c>
      <c r="C1147" s="208"/>
      <c r="D1147" s="209"/>
      <c r="E1147" s="88"/>
      <c r="F1147" s="75" t="s">
        <v>11</v>
      </c>
      <c r="G1147" s="348"/>
      <c r="H1147" s="81"/>
      <c r="I1147" s="426"/>
    </row>
    <row r="1148" spans="1:9" ht="69.95" customHeight="1" x14ac:dyDescent="0.55000000000000004">
      <c r="A1148" s="573"/>
      <c r="B1148" s="536"/>
      <c r="C1148" s="125"/>
      <c r="D1148" s="71"/>
      <c r="E1148" s="88"/>
      <c r="F1148" s="88"/>
      <c r="G1148" s="348"/>
      <c r="H1148" s="81"/>
      <c r="I1148" s="426"/>
    </row>
    <row r="1149" spans="1:9" ht="69.95" customHeight="1" x14ac:dyDescent="0.2">
      <c r="A1149" s="573"/>
      <c r="B1149" s="378"/>
      <c r="C1149" s="9">
        <v>4108</v>
      </c>
      <c r="D1149" s="178"/>
      <c r="E1149" s="29" t="s">
        <v>22</v>
      </c>
      <c r="F1149" s="29"/>
      <c r="G1149" s="20"/>
      <c r="H1149" s="20" t="s">
        <v>20</v>
      </c>
      <c r="I1149" s="195"/>
    </row>
    <row r="1150" spans="1:9" ht="69.95" customHeight="1" x14ac:dyDescent="0.2">
      <c r="A1150" s="573"/>
      <c r="B1150" s="536" t="s">
        <v>9</v>
      </c>
      <c r="C1150" s="65"/>
      <c r="D1150" s="91"/>
      <c r="E1150" s="348" t="s">
        <v>11</v>
      </c>
      <c r="F1150" s="522" t="s">
        <v>11</v>
      </c>
      <c r="G1150" s="348"/>
      <c r="H1150" s="348"/>
      <c r="I1150" s="426"/>
    </row>
    <row r="1151" spans="1:9" ht="69.95" customHeight="1" thickBot="1" x14ac:dyDescent="0.25">
      <c r="A1151" s="574"/>
      <c r="B1151" s="537"/>
      <c r="C1151" s="60"/>
      <c r="D1151" s="59"/>
      <c r="E1151" s="86"/>
      <c r="F1151" s="521"/>
      <c r="G1151" s="349"/>
      <c r="H1151" s="86"/>
      <c r="I1151" s="427"/>
    </row>
    <row r="1152" spans="1:9" ht="69.95" customHeight="1" thickTop="1" x14ac:dyDescent="0.75">
      <c r="A1152" s="572">
        <f>+A1146+1</f>
        <v>43292</v>
      </c>
      <c r="B1152" s="377"/>
      <c r="C1152" s="180">
        <v>4107</v>
      </c>
      <c r="D1152" s="173">
        <v>4104</v>
      </c>
      <c r="E1152" s="194"/>
      <c r="F1152" s="194"/>
      <c r="G1152" s="184" t="s">
        <v>25</v>
      </c>
      <c r="H1152" s="190"/>
      <c r="I1152" s="171"/>
    </row>
    <row r="1153" spans="1:9" ht="69.95" customHeight="1" x14ac:dyDescent="0.55000000000000004">
      <c r="A1153" s="573"/>
      <c r="B1153" s="536" t="s">
        <v>9</v>
      </c>
      <c r="C1153" s="210"/>
      <c r="D1153" s="211"/>
      <c r="E1153" s="88"/>
      <c r="F1153" s="75" t="s">
        <v>11</v>
      </c>
      <c r="G1153" s="348"/>
      <c r="H1153" s="81"/>
      <c r="I1153" s="426"/>
    </row>
    <row r="1154" spans="1:9" ht="69.95" customHeight="1" x14ac:dyDescent="0.55000000000000004">
      <c r="A1154" s="573"/>
      <c r="B1154" s="536"/>
      <c r="C1154" s="210"/>
      <c r="D1154" s="211"/>
      <c r="E1154" s="88"/>
      <c r="F1154" s="88"/>
      <c r="G1154" s="348"/>
      <c r="H1154" s="81"/>
      <c r="I1154" s="426"/>
    </row>
    <row r="1155" spans="1:9" ht="69.95" customHeight="1" x14ac:dyDescent="0.2">
      <c r="A1155" s="573"/>
      <c r="B1155" s="378"/>
      <c r="C1155" s="13">
        <v>4101</v>
      </c>
      <c r="D1155" s="14"/>
      <c r="E1155" s="29" t="s">
        <v>24</v>
      </c>
      <c r="F1155" s="29"/>
      <c r="G1155" s="20"/>
      <c r="H1155" s="20" t="s">
        <v>22</v>
      </c>
      <c r="I1155" s="195"/>
    </row>
    <row r="1156" spans="1:9" ht="69.95" customHeight="1" x14ac:dyDescent="0.2">
      <c r="A1156" s="573"/>
      <c r="B1156" s="536" t="s">
        <v>9</v>
      </c>
      <c r="C1156" s="53"/>
      <c r="D1156" s="54"/>
      <c r="E1156" s="348"/>
      <c r="F1156" s="522" t="s">
        <v>11</v>
      </c>
      <c r="G1156" s="348"/>
      <c r="H1156" s="348"/>
      <c r="I1156" s="426"/>
    </row>
    <row r="1157" spans="1:9" ht="69.95" customHeight="1" thickBot="1" x14ac:dyDescent="0.25">
      <c r="A1157" s="574"/>
      <c r="B1157" s="537"/>
      <c r="C1157" s="58"/>
      <c r="D1157" s="59"/>
      <c r="E1157" s="86"/>
      <c r="F1157" s="521"/>
      <c r="G1157" s="349"/>
      <c r="H1157" s="86"/>
      <c r="I1157" s="427"/>
    </row>
    <row r="1158" spans="1:9" ht="69.95" customHeight="1" thickTop="1" x14ac:dyDescent="0.75">
      <c r="A1158" s="572">
        <f>+A1152+1</f>
        <v>43293</v>
      </c>
      <c r="B1158" s="377"/>
      <c r="C1158" s="182" t="s">
        <v>8</v>
      </c>
      <c r="D1158" s="183" t="s">
        <v>12</v>
      </c>
      <c r="E1158" s="194"/>
      <c r="F1158" s="194"/>
      <c r="G1158" s="184" t="s">
        <v>26</v>
      </c>
      <c r="H1158" s="190"/>
      <c r="I1158" s="171"/>
    </row>
    <row r="1159" spans="1:9" ht="69.95" customHeight="1" x14ac:dyDescent="0.55000000000000004">
      <c r="A1159" s="573"/>
      <c r="B1159" s="536" t="s">
        <v>9</v>
      </c>
      <c r="C1159" s="212"/>
      <c r="D1159" s="213"/>
      <c r="E1159" s="88"/>
      <c r="F1159" s="75" t="s">
        <v>11</v>
      </c>
      <c r="G1159" s="348"/>
      <c r="H1159" s="81"/>
      <c r="I1159" s="426"/>
    </row>
    <row r="1160" spans="1:9" ht="69.95" customHeight="1" x14ac:dyDescent="0.55000000000000004">
      <c r="A1160" s="573"/>
      <c r="B1160" s="536"/>
      <c r="C1160" s="70"/>
      <c r="D1160" s="71"/>
      <c r="E1160" s="88"/>
      <c r="F1160" s="88"/>
      <c r="G1160" s="348"/>
      <c r="H1160" s="81"/>
      <c r="I1160" s="426"/>
    </row>
    <row r="1161" spans="1:9" ht="69.95" customHeight="1" x14ac:dyDescent="0.2">
      <c r="A1161" s="573"/>
      <c r="B1161" s="378"/>
      <c r="C1161" s="19" t="s">
        <v>13</v>
      </c>
      <c r="D1161" s="178"/>
      <c r="E1161" s="29" t="s">
        <v>25</v>
      </c>
      <c r="F1161" s="29"/>
      <c r="G1161" s="20"/>
      <c r="H1161" s="20" t="s">
        <v>24</v>
      </c>
      <c r="I1161" s="195"/>
    </row>
    <row r="1162" spans="1:9" ht="69.95" customHeight="1" x14ac:dyDescent="0.2">
      <c r="A1162" s="573"/>
      <c r="B1162" s="536" t="s">
        <v>9</v>
      </c>
      <c r="C1162" s="72"/>
      <c r="D1162" s="91"/>
      <c r="E1162" s="348"/>
      <c r="F1162" s="522" t="s">
        <v>11</v>
      </c>
      <c r="G1162" s="348"/>
      <c r="H1162" s="348"/>
      <c r="I1162" s="426"/>
    </row>
    <row r="1163" spans="1:9" ht="69.95" customHeight="1" thickBot="1" x14ac:dyDescent="0.25">
      <c r="A1163" s="574"/>
      <c r="B1163" s="537"/>
      <c r="C1163" s="58"/>
      <c r="D1163" s="59"/>
      <c r="E1163" s="86"/>
      <c r="F1163" s="521"/>
      <c r="G1163" s="349"/>
      <c r="H1163" s="86"/>
      <c r="I1163" s="427"/>
    </row>
    <row r="1164" spans="1:9" ht="69.95" customHeight="1" thickTop="1" x14ac:dyDescent="0.75">
      <c r="A1164" s="572">
        <f>+A1158+1</f>
        <v>43294</v>
      </c>
      <c r="B1164" s="377"/>
      <c r="C1164" s="185" t="s">
        <v>15</v>
      </c>
      <c r="D1164" s="186" t="s">
        <v>16</v>
      </c>
      <c r="E1164" s="194"/>
      <c r="F1164" s="194"/>
      <c r="G1164" s="184" t="s">
        <v>27</v>
      </c>
      <c r="H1164" s="190"/>
      <c r="I1164" s="171"/>
    </row>
    <row r="1165" spans="1:9" ht="69.95" customHeight="1" x14ac:dyDescent="0.55000000000000004">
      <c r="A1165" s="573"/>
      <c r="B1165" s="536" t="s">
        <v>9</v>
      </c>
      <c r="C1165" s="208"/>
      <c r="D1165" s="209"/>
      <c r="E1165" s="88"/>
      <c r="F1165" s="75" t="s">
        <v>11</v>
      </c>
      <c r="G1165" s="348"/>
      <c r="H1165" s="81"/>
      <c r="I1165" s="426"/>
    </row>
    <row r="1166" spans="1:9" ht="69.95" customHeight="1" x14ac:dyDescent="0.55000000000000004">
      <c r="A1166" s="573"/>
      <c r="B1166" s="536"/>
      <c r="C1166" s="125"/>
      <c r="D1166" s="71"/>
      <c r="E1166" s="88"/>
      <c r="F1166" s="88"/>
      <c r="G1166" s="348"/>
      <c r="H1166" s="81"/>
      <c r="I1166" s="426"/>
    </row>
    <row r="1167" spans="1:9" ht="69.95" customHeight="1" x14ac:dyDescent="0.2">
      <c r="A1167" s="573"/>
      <c r="B1167" s="378"/>
      <c r="C1167" s="22" t="s">
        <v>18</v>
      </c>
      <c r="D1167" s="188"/>
      <c r="E1167" s="29" t="s">
        <v>26</v>
      </c>
      <c r="F1167" s="30"/>
      <c r="G1167" s="31"/>
      <c r="H1167" s="20" t="s">
        <v>25</v>
      </c>
      <c r="I1167" s="196"/>
    </row>
    <row r="1168" spans="1:9" ht="69.95" customHeight="1" x14ac:dyDescent="0.2">
      <c r="A1168" s="573"/>
      <c r="B1168" s="536" t="s">
        <v>9</v>
      </c>
      <c r="C1168" s="65"/>
      <c r="D1168" s="91"/>
      <c r="E1168" s="348"/>
      <c r="F1168" s="522" t="s">
        <v>11</v>
      </c>
      <c r="G1168" s="348"/>
      <c r="H1168" s="348"/>
      <c r="I1168" s="426"/>
    </row>
    <row r="1169" spans="1:9" ht="69.95" customHeight="1" thickBot="1" x14ac:dyDescent="0.25">
      <c r="A1169" s="574"/>
      <c r="B1169" s="537"/>
      <c r="C1169" s="60"/>
      <c r="D1169" s="59"/>
      <c r="E1169" s="86"/>
      <c r="F1169" s="521"/>
      <c r="G1169" s="349"/>
      <c r="H1169" s="86"/>
      <c r="I1169" s="427"/>
    </row>
    <row r="1170" spans="1:9" ht="69.95" customHeight="1" thickTop="1" x14ac:dyDescent="0.55000000000000004">
      <c r="A1170" s="572">
        <f>+A1164+1</f>
        <v>43295</v>
      </c>
      <c r="B1170" s="377"/>
      <c r="C1170" s="182" t="s">
        <v>14</v>
      </c>
      <c r="D1170" s="183" t="s">
        <v>17</v>
      </c>
      <c r="E1170" s="189" t="s">
        <v>19</v>
      </c>
      <c r="F1170" s="197"/>
      <c r="G1170" s="184" t="s">
        <v>28</v>
      </c>
      <c r="H1170" s="199"/>
      <c r="I1170" s="200"/>
    </row>
    <row r="1171" spans="1:9" ht="69.95" customHeight="1" x14ac:dyDescent="0.55000000000000004">
      <c r="A1171" s="573"/>
      <c r="B1171" s="536" t="s">
        <v>9</v>
      </c>
      <c r="C1171" s="212"/>
      <c r="D1171" s="213"/>
      <c r="E1171" s="88"/>
      <c r="F1171" s="75" t="s">
        <v>11</v>
      </c>
      <c r="G1171" s="348"/>
      <c r="H1171" s="81"/>
      <c r="I1171" s="426"/>
    </row>
    <row r="1172" spans="1:9" ht="69.95" customHeight="1" x14ac:dyDescent="0.55000000000000004">
      <c r="A1172" s="573"/>
      <c r="B1172" s="536"/>
      <c r="C1172" s="79"/>
      <c r="D1172" s="80"/>
      <c r="E1172" s="88"/>
      <c r="F1172" s="88"/>
      <c r="G1172" s="348"/>
      <c r="H1172" s="81"/>
      <c r="I1172" s="426"/>
    </row>
    <row r="1173" spans="1:9" ht="69.95" customHeight="1" x14ac:dyDescent="0.2">
      <c r="A1173" s="573"/>
      <c r="B1173" s="378"/>
      <c r="C1173" s="26" t="s">
        <v>20</v>
      </c>
      <c r="D1173" s="27" t="s">
        <v>83</v>
      </c>
      <c r="E1173" s="30"/>
      <c r="F1173" s="30"/>
      <c r="G1173" s="31"/>
      <c r="H1173" s="20" t="s">
        <v>26</v>
      </c>
      <c r="I1173" s="196"/>
    </row>
    <row r="1174" spans="1:9" ht="69.95" customHeight="1" x14ac:dyDescent="0.2">
      <c r="A1174" s="573"/>
      <c r="B1174" s="536" t="s">
        <v>9</v>
      </c>
      <c r="C1174" s="72"/>
      <c r="D1174" s="83"/>
      <c r="E1174" s="348"/>
      <c r="F1174" s="522" t="s">
        <v>11</v>
      </c>
      <c r="G1174" s="348"/>
      <c r="H1174" s="348"/>
      <c r="I1174" s="426"/>
    </row>
    <row r="1175" spans="1:9" ht="69.95" customHeight="1" thickBot="1" x14ac:dyDescent="0.25">
      <c r="A1175" s="574"/>
      <c r="B1175" s="537"/>
      <c r="C1175" s="84"/>
      <c r="D1175" s="85"/>
      <c r="E1175" s="86"/>
      <c r="F1175" s="521"/>
      <c r="G1175" s="349"/>
      <c r="H1175" s="86"/>
      <c r="I1175" s="427"/>
    </row>
    <row r="1176" spans="1:9" ht="69.95" hidden="1" customHeight="1" thickTop="1" x14ac:dyDescent="0.2">
      <c r="A1176" s="96"/>
      <c r="B1176" s="388"/>
      <c r="C1176" s="326">
        <f>COUNTA(C1173,C1170,C1167,C1164,C1161,C1158,C1155,C1152,C1149,C1146,C1143,C1140)</f>
        <v>12</v>
      </c>
      <c r="D1176" s="326">
        <f t="shared" ref="D1176:H1176" si="39">COUNTA(D1173,D1170,D1167,D1164,D1161,D1158,D1155,D1152,D1149,D1146,D1143,D1140)</f>
        <v>7</v>
      </c>
      <c r="E1176" s="326">
        <f t="shared" si="39"/>
        <v>7</v>
      </c>
      <c r="F1176" s="326">
        <f t="shared" si="39"/>
        <v>0</v>
      </c>
      <c r="G1176" s="326">
        <f t="shared" si="39"/>
        <v>6</v>
      </c>
      <c r="H1176" s="326">
        <f t="shared" si="39"/>
        <v>6</v>
      </c>
      <c r="I1176" s="326">
        <f>COUNTA(I1140:I1175)</f>
        <v>0</v>
      </c>
    </row>
    <row r="1177" spans="1:9" ht="69.95" customHeight="1" thickTop="1" thickBot="1" x14ac:dyDescent="0.25">
      <c r="A1177" s="96"/>
      <c r="B1177" s="381"/>
      <c r="C1177" s="382"/>
      <c r="D1177" s="382"/>
      <c r="E1177" s="383"/>
      <c r="F1177" s="383"/>
      <c r="G1177" s="384"/>
      <c r="H1177" s="382"/>
      <c r="I1177" s="385"/>
    </row>
    <row r="1178" spans="1:9" ht="69.95" customHeight="1" x14ac:dyDescent="0.2">
      <c r="A1178" s="96"/>
      <c r="B1178" s="539"/>
      <c r="C1178" s="540">
        <f>A1182</f>
        <v>43297</v>
      </c>
      <c r="D1178" s="541"/>
      <c r="E1178" s="542"/>
      <c r="F1178" s="577">
        <f>F1136</f>
        <v>2018</v>
      </c>
      <c r="G1178" s="548" t="s">
        <v>0</v>
      </c>
      <c r="H1178" s="549"/>
      <c r="I1178" s="552">
        <f>WEEKNUM(A1182,2)</f>
        <v>29</v>
      </c>
    </row>
    <row r="1179" spans="1:9" ht="69.95" customHeight="1" thickBot="1" x14ac:dyDescent="0.25">
      <c r="A1179" s="96"/>
      <c r="B1179" s="539"/>
      <c r="C1179" s="543"/>
      <c r="D1179" s="544"/>
      <c r="E1179" s="545"/>
      <c r="F1179" s="578"/>
      <c r="G1179" s="550"/>
      <c r="H1179" s="551"/>
      <c r="I1179" s="553"/>
    </row>
    <row r="1180" spans="1:9" ht="69.95" customHeight="1" thickBot="1" x14ac:dyDescent="0.25">
      <c r="A1180" s="96"/>
      <c r="B1180" s="381"/>
      <c r="C1180" s="369"/>
      <c r="D1180" s="369"/>
      <c r="E1180" s="369"/>
      <c r="F1180" s="369"/>
      <c r="G1180" s="369"/>
      <c r="H1180" s="369"/>
      <c r="I1180" s="369"/>
    </row>
    <row r="1181" spans="1:9" ht="99.95" customHeight="1" thickBot="1" x14ac:dyDescent="0.25">
      <c r="A1181" s="96"/>
      <c r="B1181" s="381"/>
      <c r="C1181" s="558" t="s">
        <v>1</v>
      </c>
      <c r="D1181" s="559"/>
      <c r="E1181" s="386" t="s">
        <v>2</v>
      </c>
      <c r="F1181" s="371" t="s">
        <v>3</v>
      </c>
      <c r="G1181" s="387" t="s">
        <v>4</v>
      </c>
      <c r="H1181" s="372" t="s">
        <v>5</v>
      </c>
      <c r="I1181" s="373" t="s">
        <v>6</v>
      </c>
    </row>
    <row r="1182" spans="1:9" ht="69.95" customHeight="1" thickTop="1" x14ac:dyDescent="0.55000000000000004">
      <c r="A1182" s="572">
        <f>A1170+2</f>
        <v>43297</v>
      </c>
      <c r="B1182" s="375"/>
      <c r="C1182" s="172">
        <v>4114</v>
      </c>
      <c r="D1182" s="168">
        <v>4112</v>
      </c>
      <c r="E1182" s="193" t="s">
        <v>7</v>
      </c>
      <c r="F1182" s="197"/>
      <c r="G1182" s="184" t="s">
        <v>29</v>
      </c>
      <c r="H1182" s="199"/>
      <c r="I1182" s="200"/>
    </row>
    <row r="1183" spans="1:9" ht="69.95" customHeight="1" x14ac:dyDescent="0.55000000000000004">
      <c r="A1183" s="573"/>
      <c r="B1183" s="575" t="s">
        <v>9</v>
      </c>
      <c r="C1183" s="208"/>
      <c r="D1183" s="355"/>
      <c r="E1183" s="88"/>
      <c r="F1183" s="75" t="s">
        <v>11</v>
      </c>
      <c r="G1183" s="348"/>
      <c r="H1183" s="81"/>
      <c r="I1183" s="426"/>
    </row>
    <row r="1184" spans="1:9" ht="69.95" customHeight="1" x14ac:dyDescent="0.55000000000000004">
      <c r="A1184" s="573"/>
      <c r="B1184" s="575"/>
      <c r="C1184" s="52"/>
      <c r="D1184" s="127"/>
      <c r="E1184" s="88"/>
      <c r="F1184" s="88"/>
      <c r="G1184" s="348"/>
      <c r="H1184" s="81"/>
      <c r="I1184" s="426"/>
    </row>
    <row r="1185" spans="1:9" ht="69.95" customHeight="1" x14ac:dyDescent="0.2">
      <c r="A1185" s="573"/>
      <c r="B1185" s="376"/>
      <c r="C1185" s="9">
        <v>4111</v>
      </c>
      <c r="D1185" s="28"/>
      <c r="E1185" s="29" t="s">
        <v>27</v>
      </c>
      <c r="F1185" s="29"/>
      <c r="G1185" s="20"/>
      <c r="H1185" s="20" t="s">
        <v>27</v>
      </c>
      <c r="I1185" s="195"/>
    </row>
    <row r="1186" spans="1:9" ht="69.95" customHeight="1" x14ac:dyDescent="0.2">
      <c r="A1186" s="573"/>
      <c r="B1186" s="575" t="s">
        <v>9</v>
      </c>
      <c r="C1186" s="65"/>
      <c r="D1186" s="354"/>
      <c r="E1186" s="348"/>
      <c r="F1186" s="522" t="s">
        <v>11</v>
      </c>
      <c r="G1186" s="348"/>
      <c r="H1186" s="348"/>
      <c r="I1186" s="426"/>
    </row>
    <row r="1187" spans="1:9" ht="69.95" customHeight="1" thickBot="1" x14ac:dyDescent="0.25">
      <c r="A1187" s="574"/>
      <c r="B1187" s="576"/>
      <c r="C1187" s="60"/>
      <c r="D1187" s="89"/>
      <c r="E1187" s="86"/>
      <c r="F1187" s="521"/>
      <c r="G1187" s="349"/>
      <c r="H1187" s="86"/>
      <c r="I1187" s="427"/>
    </row>
    <row r="1188" spans="1:9" ht="69.95" customHeight="1" thickTop="1" x14ac:dyDescent="0.55000000000000004">
      <c r="A1188" s="572">
        <f>+A1182+1</f>
        <v>43298</v>
      </c>
      <c r="B1188" s="377"/>
      <c r="C1188" s="172">
        <v>4110</v>
      </c>
      <c r="D1188" s="173">
        <v>4109</v>
      </c>
      <c r="E1188" s="191"/>
      <c r="F1188" s="197"/>
      <c r="G1188" s="184" t="s">
        <v>30</v>
      </c>
      <c r="H1188" s="199"/>
      <c r="I1188" s="200"/>
    </row>
    <row r="1189" spans="1:9" ht="69.95" customHeight="1" x14ac:dyDescent="0.55000000000000004">
      <c r="A1189" s="573"/>
      <c r="B1189" s="536" t="s">
        <v>9</v>
      </c>
      <c r="C1189" s="208"/>
      <c r="D1189" s="209"/>
      <c r="E1189" s="88"/>
      <c r="F1189" s="75" t="s">
        <v>11</v>
      </c>
      <c r="G1189" s="348"/>
      <c r="H1189" s="81"/>
      <c r="I1189" s="426"/>
    </row>
    <row r="1190" spans="1:9" ht="69.95" customHeight="1" x14ac:dyDescent="0.55000000000000004">
      <c r="A1190" s="573"/>
      <c r="B1190" s="536"/>
      <c r="C1190" s="125"/>
      <c r="D1190" s="71"/>
      <c r="E1190" s="88"/>
      <c r="F1190" s="88"/>
      <c r="G1190" s="348"/>
      <c r="H1190" s="81"/>
      <c r="I1190" s="426"/>
    </row>
    <row r="1191" spans="1:9" ht="69.95" customHeight="1" x14ac:dyDescent="0.2">
      <c r="A1191" s="573"/>
      <c r="B1191" s="378"/>
      <c r="C1191" s="9">
        <v>4108</v>
      </c>
      <c r="D1191" s="178"/>
      <c r="E1191" s="29" t="s">
        <v>28</v>
      </c>
      <c r="F1191" s="29"/>
      <c r="G1191" s="20"/>
      <c r="H1191" s="20" t="s">
        <v>28</v>
      </c>
      <c r="I1191" s="195"/>
    </row>
    <row r="1192" spans="1:9" ht="69.95" customHeight="1" x14ac:dyDescent="0.2">
      <c r="A1192" s="573"/>
      <c r="B1192" s="536" t="s">
        <v>9</v>
      </c>
      <c r="C1192" s="65"/>
      <c r="D1192" s="91"/>
      <c r="E1192" s="348"/>
      <c r="F1192" s="522" t="s">
        <v>11</v>
      </c>
      <c r="G1192" s="348"/>
      <c r="H1192" s="348"/>
      <c r="I1192" s="426"/>
    </row>
    <row r="1193" spans="1:9" ht="69.95" customHeight="1" thickBot="1" x14ac:dyDescent="0.25">
      <c r="A1193" s="574"/>
      <c r="B1193" s="537"/>
      <c r="C1193" s="60"/>
      <c r="D1193" s="59"/>
      <c r="E1193" s="86"/>
      <c r="F1193" s="521"/>
      <c r="G1193" s="349"/>
      <c r="H1193" s="86"/>
      <c r="I1193" s="427"/>
    </row>
    <row r="1194" spans="1:9" ht="69.95" customHeight="1" thickTop="1" x14ac:dyDescent="0.55000000000000004">
      <c r="A1194" s="572">
        <f>+A1188+1</f>
        <v>43299</v>
      </c>
      <c r="B1194" s="377"/>
      <c r="C1194" s="180">
        <v>4107</v>
      </c>
      <c r="D1194" s="173">
        <v>4104</v>
      </c>
      <c r="E1194" s="197"/>
      <c r="F1194" s="197"/>
      <c r="G1194" s="184" t="s">
        <v>31</v>
      </c>
      <c r="H1194" s="199"/>
      <c r="I1194" s="200"/>
    </row>
    <row r="1195" spans="1:9" ht="69.95" customHeight="1" x14ac:dyDescent="0.55000000000000004">
      <c r="A1195" s="573"/>
      <c r="B1195" s="536" t="s">
        <v>9</v>
      </c>
      <c r="C1195" s="210"/>
      <c r="D1195" s="211"/>
      <c r="E1195" s="88"/>
      <c r="F1195" s="75" t="s">
        <v>11</v>
      </c>
      <c r="G1195" s="348"/>
      <c r="H1195" s="81"/>
      <c r="I1195" s="426"/>
    </row>
    <row r="1196" spans="1:9" ht="69.95" customHeight="1" x14ac:dyDescent="0.55000000000000004">
      <c r="A1196" s="573"/>
      <c r="B1196" s="536"/>
      <c r="C1196" s="210"/>
      <c r="D1196" s="211"/>
      <c r="E1196" s="88"/>
      <c r="F1196" s="88"/>
      <c r="G1196" s="348"/>
      <c r="H1196" s="81"/>
      <c r="I1196" s="426"/>
    </row>
    <row r="1197" spans="1:9" ht="69.95" customHeight="1" x14ac:dyDescent="0.2">
      <c r="A1197" s="573"/>
      <c r="B1197" s="378"/>
      <c r="C1197" s="13">
        <v>4101</v>
      </c>
      <c r="D1197" s="14"/>
      <c r="E1197" s="29" t="s">
        <v>29</v>
      </c>
      <c r="F1197" s="29"/>
      <c r="G1197" s="20"/>
      <c r="H1197" s="20" t="s">
        <v>29</v>
      </c>
      <c r="I1197" s="195"/>
    </row>
    <row r="1198" spans="1:9" ht="69.95" customHeight="1" x14ac:dyDescent="0.2">
      <c r="A1198" s="573"/>
      <c r="B1198" s="536" t="s">
        <v>9</v>
      </c>
      <c r="C1198" s="53"/>
      <c r="D1198" s="54"/>
      <c r="E1198" s="348"/>
      <c r="F1198" s="522" t="s">
        <v>11</v>
      </c>
      <c r="G1198" s="348"/>
      <c r="H1198" s="348"/>
      <c r="I1198" s="426"/>
    </row>
    <row r="1199" spans="1:9" ht="69.95" customHeight="1" thickBot="1" x14ac:dyDescent="0.25">
      <c r="A1199" s="574"/>
      <c r="B1199" s="537"/>
      <c r="C1199" s="58"/>
      <c r="D1199" s="59"/>
      <c r="E1199" s="86"/>
      <c r="F1199" s="521"/>
      <c r="G1199" s="349"/>
      <c r="H1199" s="86"/>
      <c r="I1199" s="427"/>
    </row>
    <row r="1200" spans="1:9" ht="69.95" customHeight="1" thickTop="1" x14ac:dyDescent="0.55000000000000004">
      <c r="A1200" s="579">
        <f>+A1194+1</f>
        <v>43300</v>
      </c>
      <c r="B1200" s="389"/>
      <c r="C1200" s="201" t="s">
        <v>8</v>
      </c>
      <c r="D1200" s="202" t="s">
        <v>12</v>
      </c>
      <c r="E1200" s="203"/>
      <c r="F1200" s="203"/>
      <c r="G1200" s="204" t="s">
        <v>15</v>
      </c>
      <c r="H1200" s="205"/>
      <c r="I1200" s="206"/>
    </row>
    <row r="1201" spans="1:9" ht="69.95" customHeight="1" x14ac:dyDescent="0.55000000000000004">
      <c r="A1201" s="579"/>
      <c r="B1201" s="536" t="s">
        <v>9</v>
      </c>
      <c r="C1201" s="212"/>
      <c r="D1201" s="213"/>
      <c r="E1201" s="88"/>
      <c r="F1201" s="88"/>
      <c r="G1201" s="348"/>
      <c r="H1201" s="81"/>
      <c r="I1201" s="428"/>
    </row>
    <row r="1202" spans="1:9" ht="69.95" customHeight="1" x14ac:dyDescent="0.55000000000000004">
      <c r="A1202" s="579"/>
      <c r="B1202" s="536"/>
      <c r="C1202" s="70"/>
      <c r="D1202" s="71"/>
      <c r="E1202" s="88"/>
      <c r="F1202" s="88"/>
      <c r="G1202" s="348"/>
      <c r="H1202" s="81"/>
      <c r="I1202" s="428"/>
    </row>
    <row r="1203" spans="1:9" ht="69.95" customHeight="1" x14ac:dyDescent="0.2">
      <c r="A1203" s="579"/>
      <c r="B1203" s="378"/>
      <c r="C1203" s="19" t="s">
        <v>13</v>
      </c>
      <c r="D1203" s="178"/>
      <c r="E1203" s="29" t="s">
        <v>30</v>
      </c>
      <c r="F1203" s="30"/>
      <c r="G1203" s="31"/>
      <c r="H1203" s="20" t="s">
        <v>30</v>
      </c>
      <c r="I1203" s="207"/>
    </row>
    <row r="1204" spans="1:9" ht="69.95" customHeight="1" x14ac:dyDescent="0.2">
      <c r="A1204" s="579"/>
      <c r="B1204" s="536" t="s">
        <v>9</v>
      </c>
      <c r="C1204" s="72"/>
      <c r="D1204" s="91"/>
      <c r="E1204" s="348"/>
      <c r="F1204" s="522" t="s">
        <v>11</v>
      </c>
      <c r="G1204" s="348"/>
      <c r="H1204" s="348"/>
      <c r="I1204" s="428"/>
    </row>
    <row r="1205" spans="1:9" ht="69.95" customHeight="1" thickBot="1" x14ac:dyDescent="0.25">
      <c r="A1205" s="579"/>
      <c r="B1205" s="554"/>
      <c r="C1205" s="90"/>
      <c r="D1205" s="91"/>
      <c r="E1205" s="92"/>
      <c r="F1205" s="523"/>
      <c r="G1205" s="350"/>
      <c r="H1205" s="92"/>
      <c r="I1205" s="429"/>
    </row>
    <row r="1206" spans="1:9" ht="69.95" customHeight="1" thickTop="1" x14ac:dyDescent="0.55000000000000004">
      <c r="A1206" s="572">
        <f>+A1200+1</f>
        <v>43301</v>
      </c>
      <c r="B1206" s="377"/>
      <c r="C1206" s="185" t="s">
        <v>15</v>
      </c>
      <c r="D1206" s="186" t="s">
        <v>16</v>
      </c>
      <c r="E1206" s="197"/>
      <c r="F1206" s="197"/>
      <c r="G1206" s="198"/>
      <c r="H1206" s="199"/>
      <c r="I1206" s="200"/>
    </row>
    <row r="1207" spans="1:9" ht="69.95" customHeight="1" x14ac:dyDescent="0.55000000000000004">
      <c r="A1207" s="573"/>
      <c r="B1207" s="536" t="s">
        <v>9</v>
      </c>
      <c r="C1207" s="208"/>
      <c r="D1207" s="209"/>
      <c r="E1207" s="88"/>
      <c r="F1207" s="75" t="s">
        <v>11</v>
      </c>
      <c r="G1207" s="348"/>
      <c r="H1207" s="81"/>
      <c r="I1207" s="426"/>
    </row>
    <row r="1208" spans="1:9" ht="69.95" customHeight="1" x14ac:dyDescent="0.55000000000000004">
      <c r="A1208" s="573"/>
      <c r="B1208" s="536"/>
      <c r="C1208" s="125"/>
      <c r="D1208" s="71"/>
      <c r="E1208" s="88"/>
      <c r="F1208" s="88"/>
      <c r="G1208" s="348"/>
      <c r="H1208" s="81"/>
      <c r="I1208" s="426"/>
    </row>
    <row r="1209" spans="1:9" ht="69.95" customHeight="1" x14ac:dyDescent="0.2">
      <c r="A1209" s="573"/>
      <c r="B1209" s="378"/>
      <c r="C1209" s="22" t="s">
        <v>18</v>
      </c>
      <c r="D1209" s="188"/>
      <c r="E1209" s="29" t="s">
        <v>31</v>
      </c>
      <c r="F1209" s="30"/>
      <c r="G1209" s="31"/>
      <c r="H1209" s="31"/>
      <c r="I1209" s="196"/>
    </row>
    <row r="1210" spans="1:9" ht="69.95" customHeight="1" x14ac:dyDescent="0.2">
      <c r="A1210" s="573"/>
      <c r="B1210" s="536" t="s">
        <v>9</v>
      </c>
      <c r="C1210" s="65"/>
      <c r="D1210" s="91"/>
      <c r="E1210" s="348"/>
      <c r="F1210" s="522" t="s">
        <v>11</v>
      </c>
      <c r="G1210" s="348"/>
      <c r="H1210" s="348"/>
      <c r="I1210" s="426"/>
    </row>
    <row r="1211" spans="1:9" ht="69.95" customHeight="1" thickBot="1" x14ac:dyDescent="0.25">
      <c r="A1211" s="574"/>
      <c r="B1211" s="537"/>
      <c r="C1211" s="60"/>
      <c r="D1211" s="59"/>
      <c r="E1211" s="86"/>
      <c r="F1211" s="521"/>
      <c r="G1211" s="349"/>
      <c r="H1211" s="86"/>
      <c r="I1211" s="427"/>
    </row>
    <row r="1212" spans="1:9" ht="69.95" customHeight="1" thickTop="1" x14ac:dyDescent="0.55000000000000004">
      <c r="A1212" s="572">
        <f>+A1206+1</f>
        <v>43302</v>
      </c>
      <c r="B1212" s="377"/>
      <c r="C1212" s="182" t="s">
        <v>14</v>
      </c>
      <c r="D1212" s="183" t="s">
        <v>17</v>
      </c>
      <c r="E1212" s="189" t="s">
        <v>19</v>
      </c>
      <c r="F1212" s="197"/>
      <c r="G1212" s="198"/>
      <c r="H1212" s="199"/>
      <c r="I1212" s="200"/>
    </row>
    <row r="1213" spans="1:9" ht="69.95" customHeight="1" x14ac:dyDescent="0.55000000000000004">
      <c r="A1213" s="573"/>
      <c r="B1213" s="536" t="s">
        <v>9</v>
      </c>
      <c r="C1213" s="212"/>
      <c r="D1213" s="213"/>
      <c r="E1213" s="88"/>
      <c r="F1213" s="75" t="s">
        <v>11</v>
      </c>
      <c r="G1213" s="348"/>
      <c r="H1213" s="81"/>
      <c r="I1213" s="426"/>
    </row>
    <row r="1214" spans="1:9" ht="69.95" customHeight="1" x14ac:dyDescent="0.55000000000000004">
      <c r="A1214" s="573"/>
      <c r="B1214" s="536"/>
      <c r="C1214" s="79"/>
      <c r="D1214" s="80"/>
      <c r="E1214" s="88"/>
      <c r="F1214" s="88"/>
      <c r="G1214" s="348"/>
      <c r="H1214" s="81"/>
      <c r="I1214" s="426"/>
    </row>
    <row r="1215" spans="1:9" ht="69.95" customHeight="1" x14ac:dyDescent="0.2">
      <c r="A1215" s="573"/>
      <c r="B1215" s="378"/>
      <c r="C1215" s="26" t="s">
        <v>20</v>
      </c>
      <c r="D1215" s="27"/>
      <c r="E1215" s="30"/>
      <c r="F1215" s="30"/>
      <c r="G1215" s="31"/>
      <c r="H1215" s="31"/>
      <c r="I1215" s="196"/>
    </row>
    <row r="1216" spans="1:9" ht="69.95" customHeight="1" x14ac:dyDescent="0.2">
      <c r="A1216" s="573"/>
      <c r="B1216" s="536" t="s">
        <v>9</v>
      </c>
      <c r="C1216" s="72"/>
      <c r="D1216" s="83"/>
      <c r="E1216" s="348"/>
      <c r="F1216" s="522" t="s">
        <v>11</v>
      </c>
      <c r="G1216" s="348"/>
      <c r="H1216" s="348"/>
      <c r="I1216" s="426"/>
    </row>
    <row r="1217" spans="1:9" ht="69.95" customHeight="1" thickBot="1" x14ac:dyDescent="0.25">
      <c r="A1217" s="574"/>
      <c r="B1217" s="537"/>
      <c r="C1217" s="84"/>
      <c r="D1217" s="85"/>
      <c r="E1217" s="86"/>
      <c r="F1217" s="521"/>
      <c r="G1217" s="349"/>
      <c r="H1217" s="86"/>
      <c r="I1217" s="427"/>
    </row>
    <row r="1218" spans="1:9" ht="69.95" hidden="1" customHeight="1" thickTop="1" x14ac:dyDescent="0.2">
      <c r="A1218" s="96"/>
      <c r="B1218" s="388"/>
      <c r="C1218" s="326">
        <f>COUNTA(C1215,C1212,C1209,C1206,C1203,C1200,C1197,C1194,C1191,C1188,C1185,C1182)</f>
        <v>12</v>
      </c>
      <c r="D1218" s="326">
        <f t="shared" ref="D1218:H1218" si="40">COUNTA(D1215,D1212,D1209,D1206,D1203,D1200,D1197,D1194,D1191,D1188,D1185,D1182)</f>
        <v>6</v>
      </c>
      <c r="E1218" s="326">
        <f t="shared" si="40"/>
        <v>7</v>
      </c>
      <c r="F1218" s="326">
        <f t="shared" si="40"/>
        <v>0</v>
      </c>
      <c r="G1218" s="326">
        <f t="shared" si="40"/>
        <v>4</v>
      </c>
      <c r="H1218" s="326">
        <f t="shared" si="40"/>
        <v>4</v>
      </c>
      <c r="I1218" s="326">
        <f>COUNTA(I1182:I1217)</f>
        <v>0</v>
      </c>
    </row>
    <row r="1219" spans="1:9" ht="69.95" customHeight="1" thickTop="1" thickBot="1" x14ac:dyDescent="0.6">
      <c r="A1219" s="96"/>
      <c r="B1219" s="390"/>
      <c r="C1219" s="404"/>
      <c r="D1219" s="404"/>
      <c r="E1219" s="405"/>
      <c r="F1219" s="405"/>
      <c r="G1219" s="406"/>
      <c r="H1219" s="405"/>
      <c r="I1219" s="407"/>
    </row>
    <row r="1220" spans="1:9" ht="69.95" customHeight="1" x14ac:dyDescent="0.2">
      <c r="A1220" s="96"/>
      <c r="B1220" s="539"/>
      <c r="C1220" s="540">
        <f>A1224</f>
        <v>43304</v>
      </c>
      <c r="D1220" s="541"/>
      <c r="E1220" s="542"/>
      <c r="F1220" s="577">
        <f>F1178</f>
        <v>2018</v>
      </c>
      <c r="G1220" s="548" t="s">
        <v>0</v>
      </c>
      <c r="H1220" s="549"/>
      <c r="I1220" s="552">
        <f>WEEKNUM(A1224,2)</f>
        <v>30</v>
      </c>
    </row>
    <row r="1221" spans="1:9" ht="69.95" customHeight="1" thickBot="1" x14ac:dyDescent="0.25">
      <c r="A1221" s="96"/>
      <c r="B1221" s="539"/>
      <c r="C1221" s="543"/>
      <c r="D1221" s="544"/>
      <c r="E1221" s="545"/>
      <c r="F1221" s="578"/>
      <c r="G1221" s="550"/>
      <c r="H1221" s="551"/>
      <c r="I1221" s="553"/>
    </row>
    <row r="1222" spans="1:9" ht="69.95" customHeight="1" thickBot="1" x14ac:dyDescent="0.25">
      <c r="A1222" s="96"/>
      <c r="B1222" s="381"/>
      <c r="C1222" s="369"/>
      <c r="D1222" s="369"/>
      <c r="E1222" s="369"/>
      <c r="F1222" s="369"/>
      <c r="G1222" s="369"/>
      <c r="H1222" s="369"/>
      <c r="I1222" s="369"/>
    </row>
    <row r="1223" spans="1:9" ht="99.95" customHeight="1" thickBot="1" x14ac:dyDescent="0.25">
      <c r="A1223" s="96"/>
      <c r="B1223" s="381"/>
      <c r="C1223" s="558" t="s">
        <v>1</v>
      </c>
      <c r="D1223" s="559"/>
      <c r="E1223" s="386" t="s">
        <v>2</v>
      </c>
      <c r="F1223" s="371" t="s">
        <v>3</v>
      </c>
      <c r="G1223" s="387" t="s">
        <v>4</v>
      </c>
      <c r="H1223" s="372" t="s">
        <v>5</v>
      </c>
      <c r="I1223" s="373" t="s">
        <v>6</v>
      </c>
    </row>
    <row r="1224" spans="1:9" ht="69.95" customHeight="1" thickTop="1" x14ac:dyDescent="0.55000000000000004">
      <c r="A1224" s="572">
        <f>A1212+2</f>
        <v>43304</v>
      </c>
      <c r="B1224" s="375"/>
      <c r="C1224" s="172" t="s">
        <v>11</v>
      </c>
      <c r="D1224" s="168">
        <v>4112</v>
      </c>
      <c r="E1224" s="193" t="s">
        <v>7</v>
      </c>
      <c r="F1224" s="197"/>
      <c r="G1224" s="198"/>
      <c r="H1224" s="199"/>
      <c r="I1224" s="200"/>
    </row>
    <row r="1225" spans="1:9" ht="69.95" customHeight="1" x14ac:dyDescent="0.55000000000000004">
      <c r="A1225" s="573"/>
      <c r="B1225" s="575" t="s">
        <v>9</v>
      </c>
      <c r="C1225" s="208"/>
      <c r="D1225" s="355"/>
      <c r="E1225" s="88"/>
      <c r="F1225" s="75" t="s">
        <v>11</v>
      </c>
      <c r="G1225" s="348"/>
      <c r="H1225" s="81"/>
      <c r="I1225" s="426"/>
    </row>
    <row r="1226" spans="1:9" ht="69.95" customHeight="1" x14ac:dyDescent="0.55000000000000004">
      <c r="A1226" s="573"/>
      <c r="B1226" s="575"/>
      <c r="C1226" s="52"/>
      <c r="D1226" s="127"/>
      <c r="E1226" s="88"/>
      <c r="F1226" s="88"/>
      <c r="G1226" s="348"/>
      <c r="H1226" s="81"/>
      <c r="I1226" s="426"/>
    </row>
    <row r="1227" spans="1:9" ht="69.95" customHeight="1" x14ac:dyDescent="0.2">
      <c r="A1227" s="573"/>
      <c r="B1227" s="376"/>
      <c r="C1227" s="9">
        <v>4111</v>
      </c>
      <c r="D1227" s="28"/>
      <c r="E1227" s="32" t="s">
        <v>32</v>
      </c>
      <c r="F1227" s="30"/>
      <c r="G1227" s="31"/>
      <c r="H1227" s="31" t="s">
        <v>31</v>
      </c>
      <c r="I1227" s="196"/>
    </row>
    <row r="1228" spans="1:9" ht="69.95" customHeight="1" x14ac:dyDescent="0.2">
      <c r="A1228" s="573"/>
      <c r="B1228" s="575" t="s">
        <v>9</v>
      </c>
      <c r="C1228" s="65"/>
      <c r="D1228" s="354"/>
      <c r="E1228" s="348"/>
      <c r="F1228" s="522" t="s">
        <v>11</v>
      </c>
      <c r="G1228" s="348"/>
      <c r="H1228" s="348"/>
      <c r="I1228" s="426"/>
    </row>
    <row r="1229" spans="1:9" ht="69.95" customHeight="1" thickBot="1" x14ac:dyDescent="0.25">
      <c r="A1229" s="574"/>
      <c r="B1229" s="576"/>
      <c r="C1229" s="60"/>
      <c r="D1229" s="89"/>
      <c r="E1229" s="86"/>
      <c r="F1229" s="521"/>
      <c r="G1229" s="349"/>
      <c r="H1229" s="86"/>
      <c r="I1229" s="427"/>
    </row>
    <row r="1230" spans="1:9" ht="69.95" customHeight="1" thickTop="1" x14ac:dyDescent="0.55000000000000004">
      <c r="A1230" s="572">
        <f>+A1224+1</f>
        <v>43305</v>
      </c>
      <c r="B1230" s="377"/>
      <c r="C1230" s="172">
        <v>4110</v>
      </c>
      <c r="D1230" s="173">
        <v>4109</v>
      </c>
      <c r="E1230" s="197"/>
      <c r="F1230" s="197"/>
      <c r="G1230" s="198"/>
      <c r="H1230" s="199"/>
      <c r="I1230" s="200"/>
    </row>
    <row r="1231" spans="1:9" ht="69.95" customHeight="1" x14ac:dyDescent="0.55000000000000004">
      <c r="A1231" s="573"/>
      <c r="B1231" s="536" t="s">
        <v>9</v>
      </c>
      <c r="C1231" s="208"/>
      <c r="D1231" s="209"/>
      <c r="E1231" s="88"/>
      <c r="F1231" s="75" t="s">
        <v>11</v>
      </c>
      <c r="G1231" s="348"/>
      <c r="H1231" s="81"/>
      <c r="I1231" s="426"/>
    </row>
    <row r="1232" spans="1:9" ht="69.95" customHeight="1" x14ac:dyDescent="0.55000000000000004">
      <c r="A1232" s="573"/>
      <c r="B1232" s="536"/>
      <c r="C1232" s="125"/>
      <c r="D1232" s="71"/>
      <c r="E1232" s="88"/>
      <c r="F1232" s="88"/>
      <c r="G1232" s="348"/>
      <c r="H1232" s="81"/>
      <c r="I1232" s="426"/>
    </row>
    <row r="1233" spans="1:9" ht="69.95" customHeight="1" x14ac:dyDescent="0.2">
      <c r="A1233" s="573"/>
      <c r="B1233" s="378"/>
      <c r="C1233" s="9">
        <v>4108</v>
      </c>
      <c r="D1233" s="178"/>
      <c r="E1233" s="30"/>
      <c r="F1233" s="30"/>
      <c r="G1233" s="31"/>
      <c r="H1233" s="33" t="s">
        <v>32</v>
      </c>
      <c r="I1233" s="196"/>
    </row>
    <row r="1234" spans="1:9" ht="69.95" customHeight="1" x14ac:dyDescent="0.2">
      <c r="A1234" s="573"/>
      <c r="B1234" s="536" t="s">
        <v>9</v>
      </c>
      <c r="C1234" s="65"/>
      <c r="D1234" s="91"/>
      <c r="E1234" s="348"/>
      <c r="F1234" s="522" t="s">
        <v>11</v>
      </c>
      <c r="G1234" s="348"/>
      <c r="H1234" s="348"/>
      <c r="I1234" s="426"/>
    </row>
    <row r="1235" spans="1:9" ht="69.95" customHeight="1" thickBot="1" x14ac:dyDescent="0.25">
      <c r="A1235" s="574"/>
      <c r="B1235" s="537"/>
      <c r="C1235" s="60"/>
      <c r="D1235" s="59"/>
      <c r="E1235" s="86"/>
      <c r="F1235" s="521"/>
      <c r="G1235" s="349"/>
      <c r="H1235" s="86"/>
      <c r="I1235" s="427"/>
    </row>
    <row r="1236" spans="1:9" ht="69.95" customHeight="1" thickTop="1" x14ac:dyDescent="0.55000000000000004">
      <c r="A1236" s="572">
        <f>+A1230+1</f>
        <v>43306</v>
      </c>
      <c r="B1236" s="377"/>
      <c r="C1236" s="180">
        <v>4107</v>
      </c>
      <c r="D1236" s="173">
        <v>4104</v>
      </c>
      <c r="E1236" s="197"/>
      <c r="F1236" s="197"/>
      <c r="G1236" s="198"/>
      <c r="H1236" s="199"/>
      <c r="I1236" s="200"/>
    </row>
    <row r="1237" spans="1:9" ht="69.95" customHeight="1" x14ac:dyDescent="0.55000000000000004">
      <c r="A1237" s="573"/>
      <c r="B1237" s="536" t="s">
        <v>9</v>
      </c>
      <c r="C1237" s="210"/>
      <c r="D1237" s="211"/>
      <c r="E1237" s="88"/>
      <c r="F1237" s="75" t="s">
        <v>11</v>
      </c>
      <c r="G1237" s="348"/>
      <c r="H1237" s="81"/>
      <c r="I1237" s="426"/>
    </row>
    <row r="1238" spans="1:9" ht="69.95" customHeight="1" x14ac:dyDescent="0.55000000000000004">
      <c r="A1238" s="573"/>
      <c r="B1238" s="536"/>
      <c r="C1238" s="210"/>
      <c r="D1238" s="211"/>
      <c r="E1238" s="88"/>
      <c r="F1238" s="88"/>
      <c r="G1238" s="348"/>
      <c r="H1238" s="81"/>
      <c r="I1238" s="426"/>
    </row>
    <row r="1239" spans="1:9" ht="69.95" customHeight="1" x14ac:dyDescent="0.2">
      <c r="A1239" s="573"/>
      <c r="B1239" s="378"/>
      <c r="C1239" s="13">
        <v>4101</v>
      </c>
      <c r="D1239" s="14"/>
      <c r="E1239" s="30"/>
      <c r="F1239" s="30"/>
      <c r="G1239" s="31"/>
      <c r="H1239" s="31"/>
      <c r="I1239" s="196"/>
    </row>
    <row r="1240" spans="1:9" ht="69.95" customHeight="1" x14ac:dyDescent="0.2">
      <c r="A1240" s="573"/>
      <c r="B1240" s="536" t="s">
        <v>9</v>
      </c>
      <c r="C1240" s="53"/>
      <c r="D1240" s="54"/>
      <c r="E1240" s="348"/>
      <c r="F1240" s="522" t="s">
        <v>11</v>
      </c>
      <c r="G1240" s="348"/>
      <c r="H1240" s="348"/>
      <c r="I1240" s="426"/>
    </row>
    <row r="1241" spans="1:9" ht="69.95" customHeight="1" thickBot="1" x14ac:dyDescent="0.25">
      <c r="A1241" s="574"/>
      <c r="B1241" s="537"/>
      <c r="C1241" s="58"/>
      <c r="D1241" s="59"/>
      <c r="E1241" s="86"/>
      <c r="F1241" s="521"/>
      <c r="G1241" s="349"/>
      <c r="H1241" s="86"/>
      <c r="I1241" s="427"/>
    </row>
    <row r="1242" spans="1:9" ht="69.95" customHeight="1" thickTop="1" x14ac:dyDescent="0.55000000000000004">
      <c r="A1242" s="572">
        <f>+A1236+1</f>
        <v>43307</v>
      </c>
      <c r="B1242" s="377"/>
      <c r="C1242" s="182" t="s">
        <v>8</v>
      </c>
      <c r="D1242" s="183" t="s">
        <v>12</v>
      </c>
      <c r="E1242" s="197"/>
      <c r="F1242" s="197"/>
      <c r="G1242" s="198"/>
      <c r="H1242" s="199"/>
      <c r="I1242" s="200"/>
    </row>
    <row r="1243" spans="1:9" ht="69.95" customHeight="1" x14ac:dyDescent="0.55000000000000004">
      <c r="A1243" s="573"/>
      <c r="B1243" s="536" t="s">
        <v>9</v>
      </c>
      <c r="C1243" s="212"/>
      <c r="D1243" s="213"/>
      <c r="E1243" s="88"/>
      <c r="F1243" s="75" t="s">
        <v>11</v>
      </c>
      <c r="G1243" s="348"/>
      <c r="H1243" s="81"/>
      <c r="I1243" s="426"/>
    </row>
    <row r="1244" spans="1:9" ht="69.95" customHeight="1" x14ac:dyDescent="0.55000000000000004">
      <c r="A1244" s="573"/>
      <c r="B1244" s="536"/>
      <c r="C1244" s="70"/>
      <c r="D1244" s="71"/>
      <c r="E1244" s="88"/>
      <c r="F1244" s="88"/>
      <c r="G1244" s="348"/>
      <c r="H1244" s="81"/>
      <c r="I1244" s="426"/>
    </row>
    <row r="1245" spans="1:9" ht="69.95" customHeight="1" x14ac:dyDescent="0.2">
      <c r="A1245" s="573"/>
      <c r="B1245" s="378"/>
      <c r="C1245" s="19" t="s">
        <v>13</v>
      </c>
      <c r="D1245" s="178"/>
      <c r="E1245" s="30"/>
      <c r="F1245" s="30"/>
      <c r="G1245" s="31"/>
      <c r="H1245" s="31"/>
      <c r="I1245" s="196"/>
    </row>
    <row r="1246" spans="1:9" ht="69.95" customHeight="1" x14ac:dyDescent="0.2">
      <c r="A1246" s="573"/>
      <c r="B1246" s="536" t="s">
        <v>9</v>
      </c>
      <c r="C1246" s="72"/>
      <c r="D1246" s="91"/>
      <c r="E1246" s="348"/>
      <c r="F1246" s="522" t="s">
        <v>11</v>
      </c>
      <c r="G1246" s="348"/>
      <c r="H1246" s="348"/>
      <c r="I1246" s="426"/>
    </row>
    <row r="1247" spans="1:9" ht="69.95" customHeight="1" thickBot="1" x14ac:dyDescent="0.25">
      <c r="A1247" s="574"/>
      <c r="B1247" s="537"/>
      <c r="C1247" s="58"/>
      <c r="D1247" s="59"/>
      <c r="E1247" s="86"/>
      <c r="F1247" s="521"/>
      <c r="G1247" s="349"/>
      <c r="H1247" s="86"/>
      <c r="I1247" s="427"/>
    </row>
    <row r="1248" spans="1:9" ht="69.95" customHeight="1" thickTop="1" x14ac:dyDescent="0.55000000000000004">
      <c r="A1248" s="572">
        <f>+A1242+1</f>
        <v>43308</v>
      </c>
      <c r="B1248" s="377"/>
      <c r="C1248" s="185" t="s">
        <v>15</v>
      </c>
      <c r="D1248" s="186" t="s">
        <v>16</v>
      </c>
      <c r="E1248" s="197"/>
      <c r="F1248" s="197"/>
      <c r="G1248" s="198"/>
      <c r="H1248" s="199"/>
      <c r="I1248" s="200"/>
    </row>
    <row r="1249" spans="1:9" ht="69.95" customHeight="1" x14ac:dyDescent="0.55000000000000004">
      <c r="A1249" s="573"/>
      <c r="B1249" s="536" t="s">
        <v>9</v>
      </c>
      <c r="C1249" s="208"/>
      <c r="D1249" s="209"/>
      <c r="E1249" s="88"/>
      <c r="F1249" s="75" t="s">
        <v>11</v>
      </c>
      <c r="G1249" s="348"/>
      <c r="H1249" s="81"/>
      <c r="I1249" s="426"/>
    </row>
    <row r="1250" spans="1:9" ht="69.95" customHeight="1" x14ac:dyDescent="0.55000000000000004">
      <c r="A1250" s="573"/>
      <c r="B1250" s="536"/>
      <c r="C1250" s="125"/>
      <c r="D1250" s="71"/>
      <c r="E1250" s="88" t="s">
        <v>11</v>
      </c>
      <c r="F1250" s="88"/>
      <c r="G1250" s="348"/>
      <c r="H1250" s="81"/>
      <c r="I1250" s="426"/>
    </row>
    <row r="1251" spans="1:9" ht="69.95" customHeight="1" x14ac:dyDescent="0.2">
      <c r="A1251" s="573"/>
      <c r="B1251" s="378"/>
      <c r="C1251" s="22" t="s">
        <v>18</v>
      </c>
      <c r="D1251" s="188"/>
      <c r="E1251" s="30"/>
      <c r="F1251" s="30"/>
      <c r="G1251" s="31"/>
      <c r="H1251" s="31"/>
      <c r="I1251" s="196"/>
    </row>
    <row r="1252" spans="1:9" ht="69.95" customHeight="1" x14ac:dyDescent="0.2">
      <c r="A1252" s="573"/>
      <c r="B1252" s="536" t="s">
        <v>9</v>
      </c>
      <c r="C1252" s="65"/>
      <c r="D1252" s="91"/>
      <c r="E1252" s="348"/>
      <c r="F1252" s="522" t="s">
        <v>11</v>
      </c>
      <c r="G1252" s="348"/>
      <c r="H1252" s="348"/>
      <c r="I1252" s="426"/>
    </row>
    <row r="1253" spans="1:9" ht="69.95" customHeight="1" thickBot="1" x14ac:dyDescent="0.25">
      <c r="A1253" s="574"/>
      <c r="B1253" s="537"/>
      <c r="C1253" s="60"/>
      <c r="D1253" s="59"/>
      <c r="E1253" s="86"/>
      <c r="F1253" s="521"/>
      <c r="G1253" s="349"/>
      <c r="H1253" s="86"/>
      <c r="I1253" s="427"/>
    </row>
    <row r="1254" spans="1:9" ht="69.95" customHeight="1" thickTop="1" x14ac:dyDescent="0.55000000000000004">
      <c r="A1254" s="572">
        <f>+A1248+1</f>
        <v>43309</v>
      </c>
      <c r="B1254" s="377"/>
      <c r="C1254" s="182" t="s">
        <v>14</v>
      </c>
      <c r="D1254" s="183" t="s">
        <v>17</v>
      </c>
      <c r="E1254" s="189" t="s">
        <v>19</v>
      </c>
      <c r="F1254" s="197"/>
      <c r="G1254" s="198"/>
      <c r="H1254" s="199"/>
      <c r="I1254" s="200"/>
    </row>
    <row r="1255" spans="1:9" ht="69.95" customHeight="1" x14ac:dyDescent="0.55000000000000004">
      <c r="A1255" s="573"/>
      <c r="B1255" s="536" t="s">
        <v>9</v>
      </c>
      <c r="C1255" s="212"/>
      <c r="D1255" s="213"/>
      <c r="E1255" s="88"/>
      <c r="F1255" s="75" t="s">
        <v>11</v>
      </c>
      <c r="G1255" s="348"/>
      <c r="H1255" s="81"/>
      <c r="I1255" s="426"/>
    </row>
    <row r="1256" spans="1:9" ht="69.95" customHeight="1" x14ac:dyDescent="0.55000000000000004">
      <c r="A1256" s="573"/>
      <c r="B1256" s="536"/>
      <c r="C1256" s="79"/>
      <c r="D1256" s="80"/>
      <c r="E1256" s="88"/>
      <c r="F1256" s="88"/>
      <c r="G1256" s="348"/>
      <c r="H1256" s="81"/>
      <c r="I1256" s="426"/>
    </row>
    <row r="1257" spans="1:9" ht="69.95" customHeight="1" x14ac:dyDescent="0.2">
      <c r="A1257" s="573"/>
      <c r="B1257" s="378"/>
      <c r="C1257" s="26" t="s">
        <v>20</v>
      </c>
      <c r="D1257" s="27"/>
      <c r="E1257" s="30"/>
      <c r="F1257" s="30"/>
      <c r="G1257" s="31"/>
      <c r="H1257" s="31"/>
      <c r="I1257" s="196"/>
    </row>
    <row r="1258" spans="1:9" ht="69.95" customHeight="1" x14ac:dyDescent="0.2">
      <c r="A1258" s="573"/>
      <c r="B1258" s="536" t="s">
        <v>9</v>
      </c>
      <c r="C1258" s="72"/>
      <c r="D1258" s="83"/>
      <c r="E1258" s="348"/>
      <c r="F1258" s="522" t="s">
        <v>11</v>
      </c>
      <c r="G1258" s="348" t="s">
        <v>11</v>
      </c>
      <c r="H1258" s="348"/>
      <c r="I1258" s="426"/>
    </row>
    <row r="1259" spans="1:9" ht="69.95" customHeight="1" thickBot="1" x14ac:dyDescent="0.25">
      <c r="A1259" s="574"/>
      <c r="B1259" s="537"/>
      <c r="C1259" s="84"/>
      <c r="D1259" s="85"/>
      <c r="E1259" s="86"/>
      <c r="F1259" s="521"/>
      <c r="G1259" s="349"/>
      <c r="H1259" s="86"/>
      <c r="I1259" s="427"/>
    </row>
    <row r="1260" spans="1:9" ht="69.95" hidden="1" customHeight="1" thickTop="1" x14ac:dyDescent="0.55000000000000004">
      <c r="C1260" s="402">
        <f>COUNTA(C1257,C1254,C1251,C1248,C1245,C1242,C1239,C1236,C1233,C1230,C1227,C1224)</f>
        <v>12</v>
      </c>
      <c r="D1260" s="402">
        <f t="shared" ref="D1260:H1260" si="41">COUNTA(D1257,D1254,D1251,D1248,D1245,D1242,D1239,D1236,D1233,D1230,D1227,D1224)</f>
        <v>6</v>
      </c>
      <c r="E1260" s="402">
        <f t="shared" si="41"/>
        <v>3</v>
      </c>
      <c r="F1260" s="402">
        <f t="shared" si="41"/>
        <v>0</v>
      </c>
      <c r="G1260" s="402">
        <f t="shared" si="41"/>
        <v>0</v>
      </c>
      <c r="H1260" s="402">
        <f t="shared" si="41"/>
        <v>2</v>
      </c>
      <c r="I1260" s="402">
        <f>COUNTA(I1224:I1259)</f>
        <v>0</v>
      </c>
    </row>
    <row r="1261" spans="1:9" ht="69.95" customHeight="1" thickTop="1" thickBot="1" x14ac:dyDescent="0.5"/>
    <row r="1262" spans="1:9" ht="69.95" customHeight="1" x14ac:dyDescent="0.45">
      <c r="C1262" s="540">
        <f>A1266</f>
        <v>43311</v>
      </c>
      <c r="D1262" s="541"/>
      <c r="E1262" s="542"/>
      <c r="F1262" s="546">
        <f>F1220</f>
        <v>2018</v>
      </c>
      <c r="G1262" s="548" t="s">
        <v>0</v>
      </c>
      <c r="H1262" s="549"/>
      <c r="I1262" s="552">
        <f>WEEKNUM(A1266,2)</f>
        <v>31</v>
      </c>
    </row>
    <row r="1263" spans="1:9" ht="69.95" customHeight="1" thickBot="1" x14ac:dyDescent="0.5">
      <c r="C1263" s="543"/>
      <c r="D1263" s="544"/>
      <c r="E1263" s="545"/>
      <c r="F1263" s="547"/>
      <c r="G1263" s="550"/>
      <c r="H1263" s="551"/>
      <c r="I1263" s="553"/>
    </row>
    <row r="1264" spans="1:9" ht="69.95" customHeight="1" thickBot="1" x14ac:dyDescent="0.5">
      <c r="C1264" s="369"/>
      <c r="D1264" s="369"/>
      <c r="E1264" s="369"/>
      <c r="F1264" s="369"/>
      <c r="G1264" s="369"/>
      <c r="H1264" s="369"/>
      <c r="I1264" s="369"/>
    </row>
    <row r="1265" spans="1:9" ht="99.95" customHeight="1" thickBot="1" x14ac:dyDescent="0.5">
      <c r="C1265" s="558" t="s">
        <v>1</v>
      </c>
      <c r="D1265" s="559"/>
      <c r="E1265" s="370" t="s">
        <v>2</v>
      </c>
      <c r="F1265" s="371" t="s">
        <v>3</v>
      </c>
      <c r="G1265" s="372" t="s">
        <v>4</v>
      </c>
      <c r="H1265" s="372" t="s">
        <v>5</v>
      </c>
      <c r="I1265" s="373" t="s">
        <v>6</v>
      </c>
    </row>
    <row r="1266" spans="1:9" ht="69.95" customHeight="1" thickTop="1" x14ac:dyDescent="0.2">
      <c r="A1266" s="564">
        <f>A1254+2</f>
        <v>43311</v>
      </c>
      <c r="B1266" s="377"/>
      <c r="C1266" s="172">
        <v>4114</v>
      </c>
      <c r="D1266" s="168">
        <v>4112</v>
      </c>
      <c r="E1266" s="193" t="s">
        <v>7</v>
      </c>
      <c r="F1266" s="168"/>
      <c r="G1266" s="169"/>
      <c r="H1266" s="187"/>
      <c r="I1266" s="171"/>
    </row>
    <row r="1267" spans="1:9" ht="69.95" customHeight="1" x14ac:dyDescent="0.2">
      <c r="A1267" s="565"/>
      <c r="B1267" s="536" t="s">
        <v>9</v>
      </c>
      <c r="C1267" s="208"/>
      <c r="D1267" s="355" t="s">
        <v>11</v>
      </c>
      <c r="E1267" s="125"/>
      <c r="F1267" s="525" t="s">
        <v>11</v>
      </c>
      <c r="G1267" s="126"/>
      <c r="H1267" s="214"/>
      <c r="I1267" s="426"/>
    </row>
    <row r="1268" spans="1:9" ht="69.95" customHeight="1" x14ac:dyDescent="0.2">
      <c r="A1268" s="565"/>
      <c r="B1268" s="536"/>
      <c r="C1268" s="52" t="s">
        <v>11</v>
      </c>
      <c r="D1268" s="127"/>
      <c r="E1268" s="52"/>
      <c r="F1268" s="524"/>
      <c r="G1268" s="128"/>
      <c r="H1268" s="129"/>
      <c r="I1268" s="426"/>
    </row>
    <row r="1269" spans="1:9" ht="69.95" customHeight="1" thickBot="1" x14ac:dyDescent="0.8">
      <c r="A1269" s="565"/>
      <c r="B1269" s="378"/>
      <c r="C1269" s="2">
        <v>4111</v>
      </c>
      <c r="D1269" s="3"/>
      <c r="E1269" s="4"/>
      <c r="F1269" s="5"/>
      <c r="G1269" s="6"/>
      <c r="H1269" s="7"/>
      <c r="I1269" s="8"/>
    </row>
    <row r="1270" spans="1:9" ht="69.95" customHeight="1" x14ac:dyDescent="0.55000000000000004">
      <c r="A1270" s="565"/>
      <c r="B1270" s="536" t="s">
        <v>9</v>
      </c>
      <c r="C1270" s="53"/>
      <c r="D1270" s="54"/>
      <c r="E1270" s="55"/>
      <c r="F1270" s="527" t="s">
        <v>11</v>
      </c>
      <c r="G1270" s="56"/>
      <c r="H1270" s="57"/>
      <c r="I1270" s="430"/>
    </row>
    <row r="1271" spans="1:9" ht="69.95" customHeight="1" thickBot="1" x14ac:dyDescent="0.6">
      <c r="A1271" s="566"/>
      <c r="B1271" s="537"/>
      <c r="C1271" s="58"/>
      <c r="D1271" s="59"/>
      <c r="E1271" s="60"/>
      <c r="F1271" s="526"/>
      <c r="G1271" s="61"/>
      <c r="H1271" s="62"/>
      <c r="I1271" s="427"/>
    </row>
    <row r="1272" spans="1:9" ht="69.95" customHeight="1" thickTop="1" x14ac:dyDescent="0.75">
      <c r="A1272" s="564">
        <f>A1266+1</f>
        <v>43312</v>
      </c>
      <c r="B1272" s="375"/>
      <c r="C1272" s="172">
        <v>4110</v>
      </c>
      <c r="D1272" s="173">
        <v>4109</v>
      </c>
      <c r="E1272" s="174"/>
      <c r="F1272" s="175"/>
      <c r="G1272" s="176"/>
      <c r="H1272" s="177"/>
      <c r="I1272" s="171"/>
    </row>
    <row r="1273" spans="1:9" ht="69.95" customHeight="1" x14ac:dyDescent="0.55000000000000004">
      <c r="A1273" s="565"/>
      <c r="B1273" s="554" t="s">
        <v>9</v>
      </c>
      <c r="C1273" s="208"/>
      <c r="D1273" s="209"/>
      <c r="E1273" s="64"/>
      <c r="F1273" s="495" t="s">
        <v>11</v>
      </c>
      <c r="G1273" s="215"/>
      <c r="H1273" s="351"/>
      <c r="I1273" s="426"/>
    </row>
    <row r="1274" spans="1:9" ht="69.95" customHeight="1" x14ac:dyDescent="0.55000000000000004">
      <c r="A1274" s="565"/>
      <c r="B1274" s="567"/>
      <c r="C1274" s="125"/>
      <c r="D1274" s="71"/>
      <c r="E1274" s="64"/>
      <c r="F1274" s="494"/>
      <c r="G1274" s="93"/>
      <c r="H1274" s="216"/>
      <c r="I1274" s="426"/>
    </row>
    <row r="1275" spans="1:9" ht="69.95" customHeight="1" x14ac:dyDescent="0.2">
      <c r="A1275" s="565"/>
      <c r="B1275" s="376"/>
      <c r="C1275" s="9">
        <v>4108</v>
      </c>
      <c r="D1275" s="178"/>
      <c r="E1275" s="10"/>
      <c r="F1275" s="11"/>
      <c r="G1275" s="179"/>
      <c r="H1275" s="12"/>
      <c r="I1275" s="8"/>
    </row>
    <row r="1276" spans="1:9" ht="69.95" customHeight="1" x14ac:dyDescent="0.2">
      <c r="A1276" s="565"/>
      <c r="B1276" s="554" t="s">
        <v>9</v>
      </c>
      <c r="C1276" s="65"/>
      <c r="D1276" s="91"/>
      <c r="E1276" s="66"/>
      <c r="F1276" s="529" t="s">
        <v>11</v>
      </c>
      <c r="G1276" s="73"/>
      <c r="H1276" s="353"/>
      <c r="I1276" s="430"/>
    </row>
    <row r="1277" spans="1:9" ht="69.95" customHeight="1" thickBot="1" x14ac:dyDescent="0.25">
      <c r="A1277" s="566"/>
      <c r="B1277" s="555"/>
      <c r="C1277" s="60"/>
      <c r="D1277" s="59"/>
      <c r="E1277" s="60"/>
      <c r="F1277" s="528"/>
      <c r="G1277" s="67"/>
      <c r="H1277" s="68"/>
      <c r="I1277" s="427"/>
    </row>
    <row r="1278" spans="1:9" ht="69.95" customHeight="1" thickTop="1" x14ac:dyDescent="0.2">
      <c r="A1278" s="564">
        <f>A1272+1</f>
        <v>43313</v>
      </c>
      <c r="B1278" s="377"/>
      <c r="C1278" s="180">
        <v>4107</v>
      </c>
      <c r="D1278" s="173">
        <v>4104</v>
      </c>
      <c r="E1278" s="172"/>
      <c r="F1278" s="177"/>
      <c r="G1278" s="176" t="s">
        <v>8</v>
      </c>
      <c r="H1278" s="181"/>
      <c r="I1278" s="171"/>
    </row>
    <row r="1279" spans="1:9" ht="69.95" customHeight="1" x14ac:dyDescent="0.2">
      <c r="A1279" s="565"/>
      <c r="B1279" s="554" t="s">
        <v>9</v>
      </c>
      <c r="C1279" s="210"/>
      <c r="D1279" s="211"/>
      <c r="E1279" s="52"/>
      <c r="F1279" s="531" t="s">
        <v>11</v>
      </c>
      <c r="G1279" s="217"/>
      <c r="H1279" s="218"/>
      <c r="I1279" s="426"/>
    </row>
    <row r="1280" spans="1:9" ht="69.95" customHeight="1" x14ac:dyDescent="0.2">
      <c r="A1280" s="565"/>
      <c r="B1280" s="567"/>
      <c r="C1280" s="210"/>
      <c r="D1280" s="211"/>
      <c r="E1280" s="52"/>
      <c r="F1280" s="530"/>
      <c r="G1280" s="217"/>
      <c r="H1280" s="218"/>
      <c r="I1280" s="426"/>
    </row>
    <row r="1281" spans="1:9" ht="69.95" customHeight="1" x14ac:dyDescent="0.2">
      <c r="A1281" s="565"/>
      <c r="B1281" s="378"/>
      <c r="C1281" s="13">
        <v>4101</v>
      </c>
      <c r="D1281" s="14"/>
      <c r="E1281" s="15" t="s">
        <v>8</v>
      </c>
      <c r="F1281" s="16"/>
      <c r="G1281" s="18"/>
      <c r="H1281" s="18" t="s">
        <v>8</v>
      </c>
      <c r="I1281" s="8"/>
    </row>
    <row r="1282" spans="1:9" ht="69.95" customHeight="1" x14ac:dyDescent="0.2">
      <c r="A1282" s="565"/>
      <c r="B1282" s="554" t="s">
        <v>9</v>
      </c>
      <c r="C1282" s="53"/>
      <c r="D1282" s="54"/>
      <c r="E1282" s="66"/>
      <c r="F1282" s="529" t="s">
        <v>11</v>
      </c>
      <c r="G1282" s="69"/>
      <c r="H1282" s="69"/>
      <c r="I1282" s="430"/>
    </row>
    <row r="1283" spans="1:9" ht="69.95" customHeight="1" thickBot="1" x14ac:dyDescent="0.25">
      <c r="A1283" s="566"/>
      <c r="B1283" s="555"/>
      <c r="C1283" s="58"/>
      <c r="D1283" s="59"/>
      <c r="E1283" s="60"/>
      <c r="F1283" s="528"/>
      <c r="G1283" s="67"/>
      <c r="H1283" s="74"/>
      <c r="I1283" s="427"/>
    </row>
    <row r="1284" spans="1:9" ht="69.95" customHeight="1" thickTop="1" x14ac:dyDescent="0.2">
      <c r="A1284" s="564">
        <f t="shared" ref="A1284" si="42">A1278+1</f>
        <v>43314</v>
      </c>
      <c r="B1284" s="377"/>
      <c r="C1284" s="182" t="s">
        <v>8</v>
      </c>
      <c r="D1284" s="183" t="s">
        <v>12</v>
      </c>
      <c r="E1284" s="172"/>
      <c r="F1284" s="177"/>
      <c r="G1284" s="184" t="s">
        <v>12</v>
      </c>
      <c r="H1284" s="181"/>
      <c r="I1284" s="171"/>
    </row>
    <row r="1285" spans="1:9" ht="69.95" customHeight="1" x14ac:dyDescent="0.2">
      <c r="A1285" s="565"/>
      <c r="B1285" s="554" t="s">
        <v>9</v>
      </c>
      <c r="C1285" s="212"/>
      <c r="D1285" s="213"/>
      <c r="E1285" s="125"/>
      <c r="F1285" s="525" t="s">
        <v>11</v>
      </c>
      <c r="G1285" s="219"/>
      <c r="H1285" s="352"/>
      <c r="I1285" s="426"/>
    </row>
    <row r="1286" spans="1:9" ht="69.95" customHeight="1" x14ac:dyDescent="0.2">
      <c r="A1286" s="565"/>
      <c r="B1286" s="567"/>
      <c r="C1286" s="70"/>
      <c r="D1286" s="71"/>
      <c r="E1286" s="125"/>
      <c r="F1286" s="532"/>
      <c r="G1286" s="348"/>
      <c r="H1286" s="82"/>
      <c r="I1286" s="426"/>
    </row>
    <row r="1287" spans="1:9" ht="69.95" customHeight="1" x14ac:dyDescent="0.2">
      <c r="A1287" s="565"/>
      <c r="B1287" s="378"/>
      <c r="C1287" s="19" t="s">
        <v>13</v>
      </c>
      <c r="D1287" s="178"/>
      <c r="E1287" s="10" t="s">
        <v>12</v>
      </c>
      <c r="F1287" s="11"/>
      <c r="G1287" s="20"/>
      <c r="H1287" s="21" t="s">
        <v>12</v>
      </c>
      <c r="I1287" s="8"/>
    </row>
    <row r="1288" spans="1:9" ht="69.95" customHeight="1" x14ac:dyDescent="0.2">
      <c r="A1288" s="565"/>
      <c r="B1288" s="554" t="s">
        <v>9</v>
      </c>
      <c r="C1288" s="72"/>
      <c r="D1288" s="91"/>
      <c r="E1288" s="66"/>
      <c r="F1288" s="529" t="s">
        <v>11</v>
      </c>
      <c r="G1288" s="350"/>
      <c r="H1288" s="73"/>
      <c r="I1288" s="430"/>
    </row>
    <row r="1289" spans="1:9" ht="69.95" customHeight="1" thickBot="1" x14ac:dyDescent="0.25">
      <c r="A1289" s="566"/>
      <c r="B1289" s="555"/>
      <c r="C1289" s="58"/>
      <c r="D1289" s="59"/>
      <c r="E1289" s="60"/>
      <c r="F1289" s="528"/>
      <c r="G1289" s="349"/>
      <c r="H1289" s="74"/>
      <c r="I1289" s="427"/>
    </row>
    <row r="1290" spans="1:9" ht="69.95" customHeight="1" thickTop="1" x14ac:dyDescent="0.2">
      <c r="A1290" s="564">
        <f t="shared" ref="A1290" si="43">A1284+1</f>
        <v>43315</v>
      </c>
      <c r="B1290" s="377"/>
      <c r="C1290" s="185" t="s">
        <v>15</v>
      </c>
      <c r="D1290" s="186" t="s">
        <v>16</v>
      </c>
      <c r="E1290" s="181"/>
      <c r="F1290" s="187"/>
      <c r="G1290" s="184" t="s">
        <v>13</v>
      </c>
      <c r="H1290" s="181"/>
      <c r="I1290" s="171"/>
    </row>
    <row r="1291" spans="1:9" ht="69.95" customHeight="1" x14ac:dyDescent="0.2">
      <c r="A1291" s="565"/>
      <c r="B1291" s="554" t="s">
        <v>9</v>
      </c>
      <c r="C1291" s="208"/>
      <c r="D1291" s="209"/>
      <c r="E1291" s="82"/>
      <c r="F1291" s="533" t="s">
        <v>11</v>
      </c>
      <c r="G1291" s="219"/>
      <c r="H1291" s="352"/>
      <c r="I1291" s="426"/>
    </row>
    <row r="1292" spans="1:9" ht="69.95" customHeight="1" x14ac:dyDescent="0.55000000000000004">
      <c r="A1292" s="565"/>
      <c r="B1292" s="567"/>
      <c r="C1292" s="125"/>
      <c r="D1292" s="71"/>
      <c r="E1292" s="75"/>
      <c r="F1292" s="532"/>
      <c r="G1292" s="76"/>
      <c r="H1292" s="75"/>
      <c r="I1292" s="426"/>
    </row>
    <row r="1293" spans="1:9" ht="69.95" customHeight="1" x14ac:dyDescent="0.75">
      <c r="A1293" s="565"/>
      <c r="B1293" s="378"/>
      <c r="C1293" s="22" t="s">
        <v>18</v>
      </c>
      <c r="D1293" s="188"/>
      <c r="E1293" s="21" t="s">
        <v>13</v>
      </c>
      <c r="F1293" s="24"/>
      <c r="G1293" s="25"/>
      <c r="H1293" s="21"/>
      <c r="I1293" s="8"/>
    </row>
    <row r="1294" spans="1:9" ht="69.95" customHeight="1" x14ac:dyDescent="0.55000000000000004">
      <c r="A1294" s="565"/>
      <c r="B1294" s="554" t="s">
        <v>9</v>
      </c>
      <c r="C1294" s="65"/>
      <c r="D1294" s="91"/>
      <c r="E1294" s="75"/>
      <c r="F1294" s="75" t="s">
        <v>11</v>
      </c>
      <c r="G1294" s="77"/>
      <c r="H1294" s="78"/>
      <c r="I1294" s="430"/>
    </row>
    <row r="1295" spans="1:9" ht="69.95" customHeight="1" thickBot="1" x14ac:dyDescent="0.6">
      <c r="A1295" s="566"/>
      <c r="B1295" s="555"/>
      <c r="C1295" s="60"/>
      <c r="D1295" s="59"/>
      <c r="E1295" s="74"/>
      <c r="F1295" s="501"/>
      <c r="G1295" s="349"/>
      <c r="H1295" s="74"/>
      <c r="I1295" s="427"/>
    </row>
    <row r="1296" spans="1:9" ht="69.95" customHeight="1" thickTop="1" x14ac:dyDescent="0.2">
      <c r="A1296" s="564">
        <f>A1290+1</f>
        <v>43316</v>
      </c>
      <c r="B1296" s="377"/>
      <c r="C1296" s="182" t="s">
        <v>14</v>
      </c>
      <c r="D1296" s="183" t="s">
        <v>17</v>
      </c>
      <c r="E1296" s="189" t="s">
        <v>19</v>
      </c>
      <c r="F1296" s="190"/>
      <c r="G1296" s="191" t="s">
        <v>14</v>
      </c>
      <c r="H1296" s="181"/>
      <c r="I1296" s="171"/>
    </row>
    <row r="1297" spans="1:9" ht="69.95" customHeight="1" x14ac:dyDescent="0.2">
      <c r="A1297" s="565"/>
      <c r="B1297" s="554" t="s">
        <v>9</v>
      </c>
      <c r="C1297" s="212"/>
      <c r="D1297" s="213"/>
      <c r="E1297" s="220"/>
      <c r="F1297" s="533" t="s">
        <v>11</v>
      </c>
      <c r="G1297" s="219"/>
      <c r="H1297" s="352"/>
      <c r="I1297" s="426"/>
    </row>
    <row r="1298" spans="1:9" ht="69.95" customHeight="1" x14ac:dyDescent="0.2">
      <c r="A1298" s="565"/>
      <c r="B1298" s="567"/>
      <c r="C1298" s="79"/>
      <c r="D1298" s="80"/>
      <c r="E1298" s="81"/>
      <c r="F1298" s="534"/>
      <c r="G1298" s="348"/>
      <c r="H1298" s="82"/>
      <c r="I1298" s="426"/>
    </row>
    <row r="1299" spans="1:9" ht="69.95" customHeight="1" x14ac:dyDescent="0.2">
      <c r="A1299" s="565"/>
      <c r="B1299" s="378"/>
      <c r="C1299" s="26" t="s">
        <v>20</v>
      </c>
      <c r="D1299" s="27" t="s">
        <v>21</v>
      </c>
      <c r="E1299" s="192"/>
      <c r="F1299" s="192"/>
      <c r="G1299" s="192"/>
      <c r="H1299" s="21"/>
      <c r="I1299" s="8"/>
    </row>
    <row r="1300" spans="1:9" ht="69.95" customHeight="1" x14ac:dyDescent="0.2">
      <c r="A1300" s="565"/>
      <c r="B1300" s="554" t="s">
        <v>9</v>
      </c>
      <c r="C1300" s="72"/>
      <c r="D1300" s="83"/>
      <c r="E1300" s="221"/>
      <c r="F1300" s="533" t="s">
        <v>11</v>
      </c>
      <c r="G1300" s="221"/>
      <c r="H1300" s="73"/>
      <c r="I1300" s="430"/>
    </row>
    <row r="1301" spans="1:9" ht="69.95" customHeight="1" thickBot="1" x14ac:dyDescent="0.25">
      <c r="A1301" s="566"/>
      <c r="B1301" s="555"/>
      <c r="C1301" s="84"/>
      <c r="D1301" s="85"/>
      <c r="E1301" s="86"/>
      <c r="F1301" s="535"/>
      <c r="G1301" s="86"/>
      <c r="H1301" s="74"/>
      <c r="I1301" s="427"/>
    </row>
    <row r="1302" spans="1:9" ht="69.95" hidden="1" customHeight="1" thickTop="1" x14ac:dyDescent="0.55000000000000004">
      <c r="A1302" s="95"/>
      <c r="B1302" s="379"/>
      <c r="C1302" s="402">
        <f>COUNTA(C1299,C1296,C1293,C1290,C1287,C1284,C1281,C1278,C1275,C1272,C1269,C1266)</f>
        <v>12</v>
      </c>
      <c r="D1302" s="402">
        <f t="shared" ref="D1302:H1302" si="44">COUNTA(D1299,D1296,D1293,D1290,D1287,D1284,D1281,D1278,D1275,D1272,D1269,D1266)</f>
        <v>7</v>
      </c>
      <c r="E1302" s="402">
        <f t="shared" si="44"/>
        <v>5</v>
      </c>
      <c r="F1302" s="402">
        <f t="shared" si="44"/>
        <v>0</v>
      </c>
      <c r="G1302" s="402">
        <f t="shared" si="44"/>
        <v>4</v>
      </c>
      <c r="H1302" s="402">
        <f t="shared" si="44"/>
        <v>2</v>
      </c>
      <c r="I1302" s="402">
        <f>COUNTA(I1266:I1301)</f>
        <v>0</v>
      </c>
    </row>
    <row r="1303" spans="1:9" ht="69.95" customHeight="1" thickTop="1" thickBot="1" x14ac:dyDescent="0.25">
      <c r="A1303" s="538"/>
      <c r="B1303" s="381"/>
      <c r="C1303" s="382"/>
      <c r="D1303" s="382"/>
      <c r="E1303" s="383"/>
      <c r="F1303" s="383"/>
      <c r="G1303" s="384"/>
      <c r="H1303" s="382"/>
      <c r="I1303" s="385"/>
    </row>
    <row r="1304" spans="1:9" ht="69.95" customHeight="1" x14ac:dyDescent="0.2">
      <c r="A1304" s="538"/>
      <c r="B1304" s="539"/>
      <c r="C1304" s="540">
        <f>A1308</f>
        <v>43318</v>
      </c>
      <c r="D1304" s="541"/>
      <c r="E1304" s="542"/>
      <c r="F1304" s="577">
        <f>F1262</f>
        <v>2018</v>
      </c>
      <c r="G1304" s="548" t="s">
        <v>0</v>
      </c>
      <c r="H1304" s="549"/>
      <c r="I1304" s="552">
        <f>WEEKNUM(A1308,2)</f>
        <v>32</v>
      </c>
    </row>
    <row r="1305" spans="1:9" ht="69.95" customHeight="1" thickBot="1" x14ac:dyDescent="0.25">
      <c r="A1305" s="538"/>
      <c r="B1305" s="539"/>
      <c r="C1305" s="543"/>
      <c r="D1305" s="544"/>
      <c r="E1305" s="545"/>
      <c r="F1305" s="578"/>
      <c r="G1305" s="550"/>
      <c r="H1305" s="551"/>
      <c r="I1305" s="553"/>
    </row>
    <row r="1306" spans="1:9" ht="69.95" customHeight="1" thickBot="1" x14ac:dyDescent="0.25">
      <c r="A1306" s="538"/>
      <c r="B1306" s="381"/>
      <c r="C1306" s="369"/>
      <c r="D1306" s="369"/>
      <c r="E1306" s="369"/>
      <c r="F1306" s="369"/>
      <c r="G1306" s="369"/>
      <c r="H1306" s="369"/>
      <c r="I1306" s="369"/>
    </row>
    <row r="1307" spans="1:9" ht="99.95" customHeight="1" thickBot="1" x14ac:dyDescent="0.25">
      <c r="A1307" s="538"/>
      <c r="B1307" s="381"/>
      <c r="C1307" s="558" t="s">
        <v>1</v>
      </c>
      <c r="D1307" s="559"/>
      <c r="E1307" s="386" t="s">
        <v>2</v>
      </c>
      <c r="F1307" s="371" t="s">
        <v>3</v>
      </c>
      <c r="G1307" s="387" t="s">
        <v>4</v>
      </c>
      <c r="H1307" s="372" t="s">
        <v>5</v>
      </c>
      <c r="I1307" s="373" t="s">
        <v>6</v>
      </c>
    </row>
    <row r="1308" spans="1:9" ht="69.95" customHeight="1" thickTop="1" x14ac:dyDescent="0.75">
      <c r="A1308" s="572">
        <f>A1296+2</f>
        <v>43318</v>
      </c>
      <c r="B1308" s="375"/>
      <c r="C1308" s="172">
        <v>4114</v>
      </c>
      <c r="D1308" s="168">
        <v>4112</v>
      </c>
      <c r="E1308" s="193" t="s">
        <v>7</v>
      </c>
      <c r="F1308" s="194"/>
      <c r="G1308" s="184" t="s">
        <v>17</v>
      </c>
      <c r="H1308" s="190"/>
      <c r="I1308" s="171"/>
    </row>
    <row r="1309" spans="1:9" ht="69.95" customHeight="1" x14ac:dyDescent="0.55000000000000004">
      <c r="A1309" s="573"/>
      <c r="B1309" s="575" t="s">
        <v>9</v>
      </c>
      <c r="C1309" s="208"/>
      <c r="D1309" s="355"/>
      <c r="E1309" s="88"/>
      <c r="F1309" s="75" t="s">
        <v>11</v>
      </c>
      <c r="G1309" s="348"/>
      <c r="H1309" s="81"/>
      <c r="I1309" s="426"/>
    </row>
    <row r="1310" spans="1:9" ht="69.95" customHeight="1" x14ac:dyDescent="0.55000000000000004">
      <c r="A1310" s="573"/>
      <c r="B1310" s="575"/>
      <c r="C1310" s="52"/>
      <c r="D1310" s="127"/>
      <c r="E1310" s="88"/>
      <c r="F1310" s="88"/>
      <c r="G1310" s="348"/>
      <c r="H1310" s="81"/>
      <c r="I1310" s="426"/>
    </row>
    <row r="1311" spans="1:9" ht="69.95" customHeight="1" x14ac:dyDescent="0.2">
      <c r="A1311" s="573"/>
      <c r="B1311" s="376"/>
      <c r="C1311" s="9">
        <v>4111</v>
      </c>
      <c r="D1311" s="28"/>
      <c r="E1311" s="29" t="s">
        <v>14</v>
      </c>
      <c r="F1311" s="29"/>
      <c r="G1311" s="20"/>
      <c r="H1311" s="20" t="s">
        <v>13</v>
      </c>
      <c r="I1311" s="195"/>
    </row>
    <row r="1312" spans="1:9" ht="69.95" customHeight="1" x14ac:dyDescent="0.2">
      <c r="A1312" s="573"/>
      <c r="B1312" s="575" t="s">
        <v>9</v>
      </c>
      <c r="C1312" s="65"/>
      <c r="D1312" s="354"/>
      <c r="E1312" s="348"/>
      <c r="F1312" s="522" t="s">
        <v>11</v>
      </c>
      <c r="G1312" s="348"/>
      <c r="H1312" s="348"/>
      <c r="I1312" s="426"/>
    </row>
    <row r="1313" spans="1:9" ht="69.95" customHeight="1" thickBot="1" x14ac:dyDescent="0.25">
      <c r="A1313" s="574"/>
      <c r="B1313" s="576"/>
      <c r="C1313" s="60"/>
      <c r="D1313" s="89"/>
      <c r="E1313" s="86"/>
      <c r="F1313" s="521"/>
      <c r="G1313" s="349"/>
      <c r="H1313" s="86"/>
      <c r="I1313" s="427"/>
    </row>
    <row r="1314" spans="1:9" ht="69.95" customHeight="1" thickTop="1" x14ac:dyDescent="0.75">
      <c r="A1314" s="572">
        <f>+A1308+1</f>
        <v>43319</v>
      </c>
      <c r="B1314" s="377"/>
      <c r="C1314" s="172">
        <v>4110</v>
      </c>
      <c r="D1314" s="173">
        <v>4109</v>
      </c>
      <c r="E1314" s="194"/>
      <c r="F1314" s="194"/>
      <c r="G1314" s="184" t="s">
        <v>20</v>
      </c>
      <c r="H1314" s="190"/>
      <c r="I1314" s="171"/>
    </row>
    <row r="1315" spans="1:9" ht="69.95" customHeight="1" x14ac:dyDescent="0.55000000000000004">
      <c r="A1315" s="573"/>
      <c r="B1315" s="536" t="s">
        <v>9</v>
      </c>
      <c r="C1315" s="208"/>
      <c r="D1315" s="209"/>
      <c r="E1315" s="88"/>
      <c r="F1315" s="75" t="s">
        <v>11</v>
      </c>
      <c r="G1315" s="348"/>
      <c r="H1315" s="81"/>
      <c r="I1315" s="426"/>
    </row>
    <row r="1316" spans="1:9" ht="69.95" customHeight="1" x14ac:dyDescent="0.55000000000000004">
      <c r="A1316" s="573"/>
      <c r="B1316" s="536"/>
      <c r="C1316" s="125"/>
      <c r="D1316" s="71"/>
      <c r="E1316" s="88"/>
      <c r="F1316" s="88"/>
      <c r="G1316" s="348"/>
      <c r="H1316" s="81"/>
      <c r="I1316" s="426"/>
    </row>
    <row r="1317" spans="1:9" ht="69.95" customHeight="1" x14ac:dyDescent="0.2">
      <c r="A1317" s="573"/>
      <c r="B1317" s="378"/>
      <c r="C1317" s="9">
        <v>4108</v>
      </c>
      <c r="D1317" s="178"/>
      <c r="E1317" s="29" t="s">
        <v>17</v>
      </c>
      <c r="F1317" s="29"/>
      <c r="G1317" s="20"/>
      <c r="H1317" s="20" t="s">
        <v>14</v>
      </c>
      <c r="I1317" s="195"/>
    </row>
    <row r="1318" spans="1:9" ht="69.95" customHeight="1" x14ac:dyDescent="0.2">
      <c r="A1318" s="573"/>
      <c r="B1318" s="536" t="s">
        <v>9</v>
      </c>
      <c r="C1318" s="65"/>
      <c r="D1318" s="91"/>
      <c r="E1318" s="348"/>
      <c r="F1318" s="522" t="s">
        <v>11</v>
      </c>
      <c r="G1318" s="348"/>
      <c r="H1318" s="348"/>
      <c r="I1318" s="426"/>
    </row>
    <row r="1319" spans="1:9" ht="69.95" customHeight="1" thickBot="1" x14ac:dyDescent="0.25">
      <c r="A1319" s="574"/>
      <c r="B1319" s="537"/>
      <c r="C1319" s="60"/>
      <c r="D1319" s="59" t="s">
        <v>11</v>
      </c>
      <c r="E1319" s="86"/>
      <c r="F1319" s="521"/>
      <c r="G1319" s="349"/>
      <c r="H1319" s="86"/>
      <c r="I1319" s="427"/>
    </row>
    <row r="1320" spans="1:9" ht="69.95" customHeight="1" thickTop="1" x14ac:dyDescent="0.75">
      <c r="A1320" s="572">
        <f>+A1314+1</f>
        <v>43320</v>
      </c>
      <c r="B1320" s="377"/>
      <c r="C1320" s="180">
        <v>4107</v>
      </c>
      <c r="D1320" s="173">
        <v>4104</v>
      </c>
      <c r="E1320" s="194"/>
      <c r="F1320" s="194" t="s">
        <v>11</v>
      </c>
      <c r="G1320" s="184" t="s">
        <v>22</v>
      </c>
      <c r="H1320" s="190"/>
      <c r="I1320" s="171"/>
    </row>
    <row r="1321" spans="1:9" ht="69.95" customHeight="1" x14ac:dyDescent="0.55000000000000004">
      <c r="A1321" s="573"/>
      <c r="B1321" s="536" t="s">
        <v>9</v>
      </c>
      <c r="C1321" s="210"/>
      <c r="D1321" s="211"/>
      <c r="E1321" s="88"/>
      <c r="F1321" s="75" t="s">
        <v>11</v>
      </c>
      <c r="G1321" s="348"/>
      <c r="H1321" s="81"/>
      <c r="I1321" s="426"/>
    </row>
    <row r="1322" spans="1:9" ht="69.95" customHeight="1" x14ac:dyDescent="0.55000000000000004">
      <c r="A1322" s="573"/>
      <c r="B1322" s="536"/>
      <c r="C1322" s="210"/>
      <c r="D1322" s="211"/>
      <c r="E1322" s="88"/>
      <c r="F1322" s="88"/>
      <c r="G1322" s="348"/>
      <c r="H1322" s="81"/>
      <c r="I1322" s="426"/>
    </row>
    <row r="1323" spans="1:9" ht="69.95" customHeight="1" x14ac:dyDescent="0.2">
      <c r="A1323" s="573"/>
      <c r="B1323" s="378"/>
      <c r="C1323" s="13">
        <v>4101</v>
      </c>
      <c r="D1323" s="14"/>
      <c r="E1323" s="29" t="s">
        <v>20</v>
      </c>
      <c r="F1323" s="29"/>
      <c r="G1323" s="20"/>
      <c r="H1323" s="20" t="s">
        <v>17</v>
      </c>
      <c r="I1323" s="195"/>
    </row>
    <row r="1324" spans="1:9" ht="69.95" customHeight="1" x14ac:dyDescent="0.2">
      <c r="A1324" s="573"/>
      <c r="B1324" s="536" t="s">
        <v>9</v>
      </c>
      <c r="C1324" s="53"/>
      <c r="D1324" s="54"/>
      <c r="E1324" s="348"/>
      <c r="F1324" s="522" t="s">
        <v>11</v>
      </c>
      <c r="G1324" s="348"/>
      <c r="H1324" s="348"/>
      <c r="I1324" s="426"/>
    </row>
    <row r="1325" spans="1:9" ht="69.95" customHeight="1" thickBot="1" x14ac:dyDescent="0.25">
      <c r="A1325" s="574"/>
      <c r="B1325" s="537"/>
      <c r="C1325" s="58"/>
      <c r="D1325" s="59"/>
      <c r="E1325" s="86"/>
      <c r="F1325" s="521"/>
      <c r="G1325" s="349"/>
      <c r="H1325" s="86"/>
      <c r="I1325" s="427"/>
    </row>
    <row r="1326" spans="1:9" ht="69.95" customHeight="1" thickTop="1" x14ac:dyDescent="0.75">
      <c r="A1326" s="572">
        <f>+A1320+1</f>
        <v>43321</v>
      </c>
      <c r="B1326" s="377"/>
      <c r="C1326" s="182" t="s">
        <v>8</v>
      </c>
      <c r="D1326" s="183" t="s">
        <v>12</v>
      </c>
      <c r="E1326" s="194"/>
      <c r="F1326" s="194"/>
      <c r="G1326" s="184" t="s">
        <v>24</v>
      </c>
      <c r="H1326" s="190"/>
      <c r="I1326" s="171"/>
    </row>
    <row r="1327" spans="1:9" ht="69.95" customHeight="1" x14ac:dyDescent="0.55000000000000004">
      <c r="A1327" s="573"/>
      <c r="B1327" s="536" t="s">
        <v>9</v>
      </c>
      <c r="C1327" s="212"/>
      <c r="D1327" s="213"/>
      <c r="E1327" s="88"/>
      <c r="F1327" s="75" t="s">
        <v>11</v>
      </c>
      <c r="G1327" s="348"/>
      <c r="H1327" s="81"/>
      <c r="I1327" s="426"/>
    </row>
    <row r="1328" spans="1:9" ht="69.95" customHeight="1" x14ac:dyDescent="0.55000000000000004">
      <c r="A1328" s="573"/>
      <c r="B1328" s="536"/>
      <c r="C1328" s="70"/>
      <c r="D1328" s="71"/>
      <c r="E1328" s="88"/>
      <c r="F1328" s="88"/>
      <c r="G1328" s="348"/>
      <c r="H1328" s="81"/>
      <c r="I1328" s="426"/>
    </row>
    <row r="1329" spans="1:9" ht="69.95" customHeight="1" x14ac:dyDescent="0.2">
      <c r="A1329" s="573"/>
      <c r="B1329" s="378"/>
      <c r="C1329" s="19" t="s">
        <v>13</v>
      </c>
      <c r="D1329" s="178"/>
      <c r="E1329" s="29" t="s">
        <v>22</v>
      </c>
      <c r="F1329" s="29"/>
      <c r="G1329" s="20"/>
      <c r="H1329" s="20" t="s">
        <v>20</v>
      </c>
      <c r="I1329" s="195"/>
    </row>
    <row r="1330" spans="1:9" ht="69.95" customHeight="1" x14ac:dyDescent="0.2">
      <c r="A1330" s="573"/>
      <c r="B1330" s="536" t="s">
        <v>9</v>
      </c>
      <c r="C1330" s="72"/>
      <c r="D1330" s="91"/>
      <c r="E1330" s="348"/>
      <c r="F1330" s="522" t="s">
        <v>11</v>
      </c>
      <c r="G1330" s="348"/>
      <c r="H1330" s="348"/>
      <c r="I1330" s="426"/>
    </row>
    <row r="1331" spans="1:9" ht="69.95" customHeight="1" thickBot="1" x14ac:dyDescent="0.25">
      <c r="A1331" s="574"/>
      <c r="B1331" s="537"/>
      <c r="C1331" s="58"/>
      <c r="D1331" s="59"/>
      <c r="E1331" s="86"/>
      <c r="F1331" s="521"/>
      <c r="G1331" s="349"/>
      <c r="H1331" s="86"/>
      <c r="I1331" s="427"/>
    </row>
    <row r="1332" spans="1:9" ht="69.95" customHeight="1" thickTop="1" x14ac:dyDescent="0.75">
      <c r="A1332" s="572">
        <f>+A1326+1</f>
        <v>43322</v>
      </c>
      <c r="B1332" s="377"/>
      <c r="C1332" s="185" t="s">
        <v>15</v>
      </c>
      <c r="D1332" s="186" t="s">
        <v>16</v>
      </c>
      <c r="E1332" s="194"/>
      <c r="F1332" s="194"/>
      <c r="G1332" s="184" t="s">
        <v>25</v>
      </c>
      <c r="H1332" s="190"/>
      <c r="I1332" s="171"/>
    </row>
    <row r="1333" spans="1:9" ht="69.95" customHeight="1" x14ac:dyDescent="0.55000000000000004">
      <c r="A1333" s="573"/>
      <c r="B1333" s="536" t="s">
        <v>9</v>
      </c>
      <c r="C1333" s="208"/>
      <c r="D1333" s="209"/>
      <c r="E1333" s="88"/>
      <c r="F1333" s="75" t="s">
        <v>11</v>
      </c>
      <c r="G1333" s="348"/>
      <c r="H1333" s="81"/>
      <c r="I1333" s="426"/>
    </row>
    <row r="1334" spans="1:9" ht="69.95" customHeight="1" x14ac:dyDescent="0.55000000000000004">
      <c r="A1334" s="573"/>
      <c r="B1334" s="536"/>
      <c r="C1334" s="125"/>
      <c r="D1334" s="71" t="s">
        <v>11</v>
      </c>
      <c r="E1334" s="88" t="s">
        <v>11</v>
      </c>
      <c r="F1334" s="88" t="s">
        <v>11</v>
      </c>
      <c r="G1334" s="348" t="s">
        <v>11</v>
      </c>
      <c r="H1334" s="81" t="s">
        <v>11</v>
      </c>
      <c r="I1334" s="426"/>
    </row>
    <row r="1335" spans="1:9" ht="69.95" customHeight="1" x14ac:dyDescent="0.2">
      <c r="A1335" s="573"/>
      <c r="B1335" s="378"/>
      <c r="C1335" s="22" t="s">
        <v>18</v>
      </c>
      <c r="D1335" s="188"/>
      <c r="E1335" s="29" t="s">
        <v>24</v>
      </c>
      <c r="F1335" s="30"/>
      <c r="G1335" s="31"/>
      <c r="H1335" s="31"/>
      <c r="I1335" s="196"/>
    </row>
    <row r="1336" spans="1:9" ht="69.95" customHeight="1" x14ac:dyDescent="0.2">
      <c r="A1336" s="573"/>
      <c r="B1336" s="536" t="s">
        <v>9</v>
      </c>
      <c r="C1336" s="65"/>
      <c r="D1336" s="91"/>
      <c r="E1336" s="348"/>
      <c r="F1336" s="522" t="s">
        <v>11</v>
      </c>
      <c r="G1336" s="348" t="s">
        <v>11</v>
      </c>
      <c r="H1336" s="348"/>
      <c r="I1336" s="426"/>
    </row>
    <row r="1337" spans="1:9" ht="69.95" customHeight="1" thickBot="1" x14ac:dyDescent="0.25">
      <c r="A1337" s="574"/>
      <c r="B1337" s="537"/>
      <c r="C1337" s="60"/>
      <c r="D1337" s="59"/>
      <c r="E1337" s="86"/>
      <c r="F1337" s="521"/>
      <c r="G1337" s="349"/>
      <c r="H1337" s="86"/>
      <c r="I1337" s="427"/>
    </row>
    <row r="1338" spans="1:9" ht="69.95" customHeight="1" thickTop="1" x14ac:dyDescent="0.75">
      <c r="A1338" s="572">
        <f>+A1332+1</f>
        <v>43323</v>
      </c>
      <c r="B1338" s="377"/>
      <c r="C1338" s="182" t="s">
        <v>14</v>
      </c>
      <c r="D1338" s="183" t="s">
        <v>17</v>
      </c>
      <c r="E1338" s="189" t="s">
        <v>19</v>
      </c>
      <c r="F1338" s="194"/>
      <c r="G1338" s="184" t="s">
        <v>26</v>
      </c>
      <c r="H1338" s="190"/>
      <c r="I1338" s="171"/>
    </row>
    <row r="1339" spans="1:9" ht="69.95" customHeight="1" x14ac:dyDescent="0.55000000000000004">
      <c r="A1339" s="573"/>
      <c r="B1339" s="536" t="s">
        <v>9</v>
      </c>
      <c r="C1339" s="212"/>
      <c r="D1339" s="213"/>
      <c r="E1339" s="88"/>
      <c r="F1339" s="75" t="s">
        <v>11</v>
      </c>
      <c r="G1339" s="348"/>
      <c r="H1339" s="81"/>
      <c r="I1339" s="426"/>
    </row>
    <row r="1340" spans="1:9" ht="69.95" customHeight="1" x14ac:dyDescent="0.55000000000000004">
      <c r="A1340" s="573"/>
      <c r="B1340" s="536"/>
      <c r="C1340" s="79"/>
      <c r="D1340" s="80"/>
      <c r="E1340" s="88"/>
      <c r="F1340" s="88"/>
      <c r="G1340" s="348"/>
      <c r="H1340" s="81"/>
      <c r="I1340" s="426"/>
    </row>
    <row r="1341" spans="1:9" ht="69.95" customHeight="1" x14ac:dyDescent="0.2">
      <c r="A1341" s="573"/>
      <c r="B1341" s="378"/>
      <c r="C1341" s="26" t="s">
        <v>20</v>
      </c>
      <c r="D1341" s="27" t="s">
        <v>83</v>
      </c>
      <c r="E1341" s="30"/>
      <c r="F1341" s="30"/>
      <c r="G1341" s="31"/>
      <c r="H1341" s="31"/>
      <c r="I1341" s="196"/>
    </row>
    <row r="1342" spans="1:9" ht="69.95" customHeight="1" x14ac:dyDescent="0.2">
      <c r="A1342" s="573"/>
      <c r="B1342" s="536" t="s">
        <v>9</v>
      </c>
      <c r="C1342" s="72"/>
      <c r="D1342" s="83"/>
      <c r="E1342" s="348"/>
      <c r="F1342" s="522" t="s">
        <v>11</v>
      </c>
      <c r="G1342" s="348"/>
      <c r="H1342" s="348"/>
      <c r="I1342" s="426"/>
    </row>
    <row r="1343" spans="1:9" ht="69.95" customHeight="1" thickBot="1" x14ac:dyDescent="0.25">
      <c r="A1343" s="574"/>
      <c r="B1343" s="537"/>
      <c r="C1343" s="84"/>
      <c r="D1343" s="85"/>
      <c r="E1343" s="86"/>
      <c r="F1343" s="521"/>
      <c r="G1343" s="349"/>
      <c r="H1343" s="86"/>
      <c r="I1343" s="427"/>
    </row>
    <row r="1344" spans="1:9" ht="69.95" hidden="1" customHeight="1" thickTop="1" x14ac:dyDescent="0.2">
      <c r="A1344" s="96"/>
      <c r="B1344" s="388"/>
      <c r="C1344" s="326">
        <f>COUNTA(C1341,C1338,C1335,C1332,C1329,C1326,C1323,C1320,C1317,C1314,C1311,C1308)</f>
        <v>12</v>
      </c>
      <c r="D1344" s="326">
        <f t="shared" ref="D1344:H1344" si="45">COUNTA(D1341,D1338,D1335,D1332,D1329,D1326,D1323,D1320,D1317,D1314,D1311,D1308)</f>
        <v>7</v>
      </c>
      <c r="E1344" s="326">
        <f t="shared" si="45"/>
        <v>7</v>
      </c>
      <c r="F1344" s="326">
        <f t="shared" si="45"/>
        <v>1</v>
      </c>
      <c r="G1344" s="326">
        <f t="shared" si="45"/>
        <v>6</v>
      </c>
      <c r="H1344" s="326">
        <f t="shared" si="45"/>
        <v>4</v>
      </c>
      <c r="I1344" s="326">
        <f>COUNTA(I1308:I1343)</f>
        <v>0</v>
      </c>
    </row>
    <row r="1345" spans="1:9" ht="69.95" customHeight="1" thickTop="1" thickBot="1" x14ac:dyDescent="0.6">
      <c r="A1345" s="96"/>
      <c r="B1345" s="390"/>
      <c r="C1345" s="404"/>
      <c r="D1345" s="404"/>
      <c r="E1345" s="405"/>
      <c r="F1345" s="405"/>
      <c r="G1345" s="406"/>
      <c r="H1345" s="405"/>
      <c r="I1345" s="407"/>
    </row>
    <row r="1346" spans="1:9" ht="69.95" customHeight="1" x14ac:dyDescent="0.2">
      <c r="A1346" s="538"/>
      <c r="B1346" s="539"/>
      <c r="C1346" s="540">
        <f>A1350</f>
        <v>43325</v>
      </c>
      <c r="D1346" s="541"/>
      <c r="E1346" s="542"/>
      <c r="F1346" s="577">
        <f>F1304</f>
        <v>2018</v>
      </c>
      <c r="G1346" s="548" t="s">
        <v>0</v>
      </c>
      <c r="H1346" s="549"/>
      <c r="I1346" s="552">
        <f>WEEKNUM(A1350,2)</f>
        <v>33</v>
      </c>
    </row>
    <row r="1347" spans="1:9" ht="69.95" customHeight="1" thickBot="1" x14ac:dyDescent="0.25">
      <c r="A1347" s="538"/>
      <c r="B1347" s="539"/>
      <c r="C1347" s="543"/>
      <c r="D1347" s="544"/>
      <c r="E1347" s="545"/>
      <c r="F1347" s="578"/>
      <c r="G1347" s="550"/>
      <c r="H1347" s="551"/>
      <c r="I1347" s="553"/>
    </row>
    <row r="1348" spans="1:9" ht="69.95" customHeight="1" thickBot="1" x14ac:dyDescent="0.25">
      <c r="A1348" s="538"/>
      <c r="B1348" s="381"/>
      <c r="C1348" s="369"/>
      <c r="D1348" s="369"/>
      <c r="E1348" s="369"/>
      <c r="F1348" s="369"/>
      <c r="G1348" s="369"/>
      <c r="H1348" s="369"/>
      <c r="I1348" s="369"/>
    </row>
    <row r="1349" spans="1:9" ht="99.95" customHeight="1" thickBot="1" x14ac:dyDescent="0.25">
      <c r="A1349" s="538"/>
      <c r="B1349" s="381"/>
      <c r="C1349" s="558" t="s">
        <v>1</v>
      </c>
      <c r="D1349" s="559"/>
      <c r="E1349" s="386" t="s">
        <v>2</v>
      </c>
      <c r="F1349" s="371" t="s">
        <v>3</v>
      </c>
      <c r="G1349" s="387" t="s">
        <v>4</v>
      </c>
      <c r="H1349" s="372" t="s">
        <v>5</v>
      </c>
      <c r="I1349" s="373" t="s">
        <v>6</v>
      </c>
    </row>
    <row r="1350" spans="1:9" ht="69.95" customHeight="1" thickTop="1" x14ac:dyDescent="0.75">
      <c r="A1350" s="572">
        <f>A1338+2</f>
        <v>43325</v>
      </c>
      <c r="B1350" s="375"/>
      <c r="C1350" s="172">
        <v>4114</v>
      </c>
      <c r="D1350" s="168">
        <v>4112</v>
      </c>
      <c r="E1350" s="193" t="s">
        <v>7</v>
      </c>
      <c r="F1350" s="194"/>
      <c r="G1350" s="184" t="s">
        <v>27</v>
      </c>
      <c r="H1350" s="190"/>
      <c r="I1350" s="171"/>
    </row>
    <row r="1351" spans="1:9" ht="69.95" customHeight="1" x14ac:dyDescent="0.55000000000000004">
      <c r="A1351" s="573"/>
      <c r="B1351" s="575" t="s">
        <v>9</v>
      </c>
      <c r="C1351" s="208"/>
      <c r="D1351" s="355"/>
      <c r="E1351" s="88"/>
      <c r="F1351" s="75" t="s">
        <v>11</v>
      </c>
      <c r="G1351" s="348"/>
      <c r="H1351" s="81"/>
      <c r="I1351" s="426"/>
    </row>
    <row r="1352" spans="1:9" ht="69.95" customHeight="1" x14ac:dyDescent="0.55000000000000004">
      <c r="A1352" s="573"/>
      <c r="B1352" s="575"/>
      <c r="C1352" s="52"/>
      <c r="D1352" s="127"/>
      <c r="E1352" s="88"/>
      <c r="F1352" s="88"/>
      <c r="G1352" s="348"/>
      <c r="H1352" s="81"/>
      <c r="I1352" s="426"/>
    </row>
    <row r="1353" spans="1:9" ht="69.95" customHeight="1" x14ac:dyDescent="0.2">
      <c r="A1353" s="573"/>
      <c r="B1353" s="376"/>
      <c r="C1353" s="9">
        <v>4111</v>
      </c>
      <c r="D1353" s="28"/>
      <c r="E1353" s="29" t="s">
        <v>25</v>
      </c>
      <c r="F1353" s="29"/>
      <c r="G1353" s="20"/>
      <c r="H1353" s="20" t="s">
        <v>22</v>
      </c>
      <c r="I1353" s="195"/>
    </row>
    <row r="1354" spans="1:9" ht="69.95" customHeight="1" x14ac:dyDescent="0.2">
      <c r="A1354" s="573"/>
      <c r="B1354" s="575" t="s">
        <v>9</v>
      </c>
      <c r="C1354" s="65"/>
      <c r="D1354" s="354"/>
      <c r="E1354" s="348"/>
      <c r="F1354" s="522" t="s">
        <v>11</v>
      </c>
      <c r="G1354" s="348"/>
      <c r="H1354" s="348"/>
      <c r="I1354" s="426"/>
    </row>
    <row r="1355" spans="1:9" ht="69.95" customHeight="1" thickBot="1" x14ac:dyDescent="0.25">
      <c r="A1355" s="574"/>
      <c r="B1355" s="576"/>
      <c r="C1355" s="60"/>
      <c r="D1355" s="89"/>
      <c r="E1355" s="86"/>
      <c r="F1355" s="521"/>
      <c r="G1355" s="349"/>
      <c r="H1355" s="86"/>
      <c r="I1355" s="427"/>
    </row>
    <row r="1356" spans="1:9" ht="69.95" customHeight="1" thickTop="1" x14ac:dyDescent="0.75">
      <c r="A1356" s="572">
        <f>+A1350+1</f>
        <v>43326</v>
      </c>
      <c r="B1356" s="377"/>
      <c r="C1356" s="172">
        <v>4110</v>
      </c>
      <c r="D1356" s="173">
        <v>4109</v>
      </c>
      <c r="E1356" s="194"/>
      <c r="F1356" s="194"/>
      <c r="G1356" s="184" t="s">
        <v>28</v>
      </c>
      <c r="H1356" s="190"/>
      <c r="I1356" s="171"/>
    </row>
    <row r="1357" spans="1:9" ht="69.95" customHeight="1" x14ac:dyDescent="0.55000000000000004">
      <c r="A1357" s="573"/>
      <c r="B1357" s="536" t="s">
        <v>9</v>
      </c>
      <c r="C1357" s="208"/>
      <c r="D1357" s="209"/>
      <c r="E1357" s="88"/>
      <c r="F1357" s="75" t="s">
        <v>11</v>
      </c>
      <c r="G1357" s="348"/>
      <c r="H1357" s="81"/>
      <c r="I1357" s="426"/>
    </row>
    <row r="1358" spans="1:9" ht="69.95" customHeight="1" x14ac:dyDescent="0.55000000000000004">
      <c r="A1358" s="573"/>
      <c r="B1358" s="536"/>
      <c r="C1358" s="125"/>
      <c r="D1358" s="71"/>
      <c r="E1358" s="88"/>
      <c r="F1358" s="88"/>
      <c r="G1358" s="348"/>
      <c r="H1358" s="81"/>
      <c r="I1358" s="426"/>
    </row>
    <row r="1359" spans="1:9" ht="69.95" customHeight="1" x14ac:dyDescent="0.2">
      <c r="A1359" s="573"/>
      <c r="B1359" s="378"/>
      <c r="C1359" s="9">
        <v>4108</v>
      </c>
      <c r="D1359" s="178"/>
      <c r="E1359" s="29" t="s">
        <v>26</v>
      </c>
      <c r="F1359" s="29"/>
      <c r="G1359" s="20"/>
      <c r="H1359" s="20" t="s">
        <v>24</v>
      </c>
      <c r="I1359" s="195"/>
    </row>
    <row r="1360" spans="1:9" ht="69.95" customHeight="1" x14ac:dyDescent="0.2">
      <c r="A1360" s="573"/>
      <c r="B1360" s="536" t="s">
        <v>9</v>
      </c>
      <c r="C1360" s="65"/>
      <c r="D1360" s="91"/>
      <c r="E1360" s="348"/>
      <c r="F1360" s="522" t="s">
        <v>11</v>
      </c>
      <c r="G1360" s="348"/>
      <c r="H1360" s="348"/>
      <c r="I1360" s="426"/>
    </row>
    <row r="1361" spans="1:9" ht="69.95" customHeight="1" thickBot="1" x14ac:dyDescent="0.25">
      <c r="A1361" s="574"/>
      <c r="B1361" s="537"/>
      <c r="C1361" s="60"/>
      <c r="D1361" s="59"/>
      <c r="E1361" s="86"/>
      <c r="F1361" s="521"/>
      <c r="G1361" s="349"/>
      <c r="H1361" s="86"/>
      <c r="I1361" s="427"/>
    </row>
    <row r="1362" spans="1:9" ht="69.95" customHeight="1" thickTop="1" x14ac:dyDescent="0.75">
      <c r="A1362" s="572">
        <f>+A1356+1</f>
        <v>43327</v>
      </c>
      <c r="B1362" s="377"/>
      <c r="C1362" s="180">
        <v>4107</v>
      </c>
      <c r="D1362" s="173">
        <v>4104</v>
      </c>
      <c r="E1362" s="194"/>
      <c r="F1362" s="194"/>
      <c r="G1362" s="184" t="s">
        <v>29</v>
      </c>
      <c r="H1362" s="190"/>
      <c r="I1362" s="171"/>
    </row>
    <row r="1363" spans="1:9" ht="69.95" customHeight="1" x14ac:dyDescent="0.55000000000000004">
      <c r="A1363" s="573"/>
      <c r="B1363" s="536" t="s">
        <v>9</v>
      </c>
      <c r="C1363" s="210"/>
      <c r="D1363" s="211"/>
      <c r="E1363" s="88"/>
      <c r="F1363" s="75" t="s">
        <v>11</v>
      </c>
      <c r="G1363" s="348"/>
      <c r="H1363" s="81"/>
      <c r="I1363" s="426"/>
    </row>
    <row r="1364" spans="1:9" ht="69.95" customHeight="1" x14ac:dyDescent="0.55000000000000004">
      <c r="A1364" s="573"/>
      <c r="B1364" s="536"/>
      <c r="C1364" s="210"/>
      <c r="D1364" s="211"/>
      <c r="E1364" s="88"/>
      <c r="F1364" s="88"/>
      <c r="G1364" s="348"/>
      <c r="H1364" s="81"/>
      <c r="I1364" s="426"/>
    </row>
    <row r="1365" spans="1:9" ht="69.95" customHeight="1" x14ac:dyDescent="0.2">
      <c r="A1365" s="573"/>
      <c r="B1365" s="378"/>
      <c r="C1365" s="13">
        <v>4101</v>
      </c>
      <c r="D1365" s="14"/>
      <c r="E1365" s="29" t="s">
        <v>27</v>
      </c>
      <c r="F1365" s="29"/>
      <c r="G1365" s="20"/>
      <c r="H1365" s="20" t="s">
        <v>25</v>
      </c>
      <c r="I1365" s="195"/>
    </row>
    <row r="1366" spans="1:9" ht="69.95" customHeight="1" x14ac:dyDescent="0.2">
      <c r="A1366" s="573"/>
      <c r="B1366" s="536" t="s">
        <v>9</v>
      </c>
      <c r="C1366" s="53"/>
      <c r="D1366" s="54"/>
      <c r="E1366" s="348"/>
      <c r="F1366" s="522" t="s">
        <v>11</v>
      </c>
      <c r="G1366" s="348"/>
      <c r="H1366" s="348"/>
      <c r="I1366" s="426"/>
    </row>
    <row r="1367" spans="1:9" ht="69.95" customHeight="1" thickBot="1" x14ac:dyDescent="0.25">
      <c r="A1367" s="574"/>
      <c r="B1367" s="537"/>
      <c r="C1367" s="58"/>
      <c r="D1367" s="59"/>
      <c r="E1367" s="86"/>
      <c r="F1367" s="521"/>
      <c r="G1367" s="349"/>
      <c r="H1367" s="86"/>
      <c r="I1367" s="427"/>
    </row>
    <row r="1368" spans="1:9" ht="69.95" customHeight="1" thickTop="1" x14ac:dyDescent="0.75">
      <c r="A1368" s="572">
        <f>+A1362+1</f>
        <v>43328</v>
      </c>
      <c r="B1368" s="377"/>
      <c r="C1368" s="182" t="s">
        <v>8</v>
      </c>
      <c r="D1368" s="183" t="s">
        <v>12</v>
      </c>
      <c r="E1368" s="194"/>
      <c r="F1368" s="194"/>
      <c r="G1368" s="184" t="s">
        <v>30</v>
      </c>
      <c r="H1368" s="190"/>
      <c r="I1368" s="171"/>
    </row>
    <row r="1369" spans="1:9" ht="69.95" customHeight="1" x14ac:dyDescent="0.55000000000000004">
      <c r="A1369" s="573"/>
      <c r="B1369" s="536" t="s">
        <v>9</v>
      </c>
      <c r="C1369" s="212"/>
      <c r="D1369" s="213"/>
      <c r="E1369" s="88"/>
      <c r="F1369" s="75" t="s">
        <v>11</v>
      </c>
      <c r="G1369" s="348"/>
      <c r="H1369" s="81"/>
      <c r="I1369" s="426"/>
    </row>
    <row r="1370" spans="1:9" ht="69.95" customHeight="1" x14ac:dyDescent="0.55000000000000004">
      <c r="A1370" s="573"/>
      <c r="B1370" s="536"/>
      <c r="C1370" s="70"/>
      <c r="D1370" s="71"/>
      <c r="E1370" s="88"/>
      <c r="F1370" s="88"/>
      <c r="G1370" s="348"/>
      <c r="H1370" s="81"/>
      <c r="I1370" s="426"/>
    </row>
    <row r="1371" spans="1:9" ht="69.95" customHeight="1" x14ac:dyDescent="0.2">
      <c r="A1371" s="573"/>
      <c r="B1371" s="378"/>
      <c r="C1371" s="19" t="s">
        <v>13</v>
      </c>
      <c r="D1371" s="178"/>
      <c r="E1371" s="29" t="s">
        <v>28</v>
      </c>
      <c r="F1371" s="29"/>
      <c r="G1371" s="20"/>
      <c r="H1371" s="20" t="s">
        <v>26</v>
      </c>
      <c r="I1371" s="195"/>
    </row>
    <row r="1372" spans="1:9" ht="69.95" customHeight="1" x14ac:dyDescent="0.2">
      <c r="A1372" s="573"/>
      <c r="B1372" s="536" t="s">
        <v>9</v>
      </c>
      <c r="C1372" s="72"/>
      <c r="D1372" s="91"/>
      <c r="E1372" s="348"/>
      <c r="F1372" s="522"/>
      <c r="G1372" s="348"/>
      <c r="H1372" s="348"/>
      <c r="I1372" s="426"/>
    </row>
    <row r="1373" spans="1:9" ht="69.95" customHeight="1" thickBot="1" x14ac:dyDescent="0.25">
      <c r="A1373" s="574"/>
      <c r="B1373" s="537"/>
      <c r="C1373" s="58"/>
      <c r="D1373" s="59"/>
      <c r="E1373" s="86"/>
      <c r="F1373" s="522"/>
      <c r="G1373" s="349"/>
      <c r="H1373" s="86"/>
      <c r="I1373" s="427"/>
    </row>
    <row r="1374" spans="1:9" ht="69.95" customHeight="1" thickTop="1" x14ac:dyDescent="0.75">
      <c r="A1374" s="572">
        <f>+A1368+1</f>
        <v>43329</v>
      </c>
      <c r="B1374" s="377"/>
      <c r="C1374" s="185" t="s">
        <v>15</v>
      </c>
      <c r="D1374" s="186" t="s">
        <v>16</v>
      </c>
      <c r="E1374" s="194"/>
      <c r="F1374" s="518"/>
      <c r="G1374" s="184" t="s">
        <v>31</v>
      </c>
      <c r="H1374" s="190"/>
      <c r="I1374" s="171"/>
    </row>
    <row r="1375" spans="1:9" ht="69.95" customHeight="1" x14ac:dyDescent="0.55000000000000004">
      <c r="A1375" s="573"/>
      <c r="B1375" s="536" t="s">
        <v>9</v>
      </c>
      <c r="C1375" s="208"/>
      <c r="D1375" s="209"/>
      <c r="E1375" s="88"/>
      <c r="F1375" s="75" t="s">
        <v>11</v>
      </c>
      <c r="G1375" s="348"/>
      <c r="H1375" s="81"/>
      <c r="I1375" s="426"/>
    </row>
    <row r="1376" spans="1:9" ht="69.95" customHeight="1" x14ac:dyDescent="0.55000000000000004">
      <c r="A1376" s="573"/>
      <c r="B1376" s="536"/>
      <c r="C1376" s="125"/>
      <c r="D1376" s="71"/>
      <c r="E1376" s="88"/>
      <c r="F1376" s="88"/>
      <c r="G1376" s="348"/>
      <c r="H1376" s="81"/>
      <c r="I1376" s="426"/>
    </row>
    <row r="1377" spans="1:9" ht="69.95" customHeight="1" x14ac:dyDescent="0.2">
      <c r="A1377" s="573"/>
      <c r="B1377" s="378"/>
      <c r="C1377" s="22" t="s">
        <v>18</v>
      </c>
      <c r="D1377" s="188"/>
      <c r="E1377" s="29" t="s">
        <v>29</v>
      </c>
      <c r="F1377" s="30"/>
      <c r="G1377" s="31"/>
      <c r="H1377" s="31"/>
      <c r="I1377" s="196"/>
    </row>
    <row r="1378" spans="1:9" ht="69.95" customHeight="1" x14ac:dyDescent="0.2">
      <c r="A1378" s="573"/>
      <c r="B1378" s="536" t="s">
        <v>9</v>
      </c>
      <c r="C1378" s="65"/>
      <c r="D1378" s="91"/>
      <c r="E1378" s="348"/>
      <c r="F1378" s="522" t="s">
        <v>11</v>
      </c>
      <c r="G1378" s="348"/>
      <c r="H1378" s="348"/>
      <c r="I1378" s="426"/>
    </row>
    <row r="1379" spans="1:9" ht="69.95" customHeight="1" thickBot="1" x14ac:dyDescent="0.25">
      <c r="A1379" s="574"/>
      <c r="B1379" s="537"/>
      <c r="C1379" s="60"/>
      <c r="D1379" s="59"/>
      <c r="E1379" s="86"/>
      <c r="F1379" s="521"/>
      <c r="G1379" s="349"/>
      <c r="H1379" s="86"/>
      <c r="I1379" s="427"/>
    </row>
    <row r="1380" spans="1:9" ht="69.95" customHeight="1" thickTop="1" x14ac:dyDescent="0.55000000000000004">
      <c r="A1380" s="572">
        <f>+A1374+1</f>
        <v>43330</v>
      </c>
      <c r="B1380" s="377"/>
      <c r="C1380" s="182" t="s">
        <v>14</v>
      </c>
      <c r="D1380" s="183" t="s">
        <v>17</v>
      </c>
      <c r="E1380" s="189" t="s">
        <v>19</v>
      </c>
      <c r="F1380" s="197"/>
      <c r="G1380" s="184" t="s">
        <v>15</v>
      </c>
      <c r="H1380" s="199"/>
      <c r="I1380" s="200"/>
    </row>
    <row r="1381" spans="1:9" ht="69.95" customHeight="1" x14ac:dyDescent="0.55000000000000004">
      <c r="A1381" s="573"/>
      <c r="B1381" s="536" t="s">
        <v>9</v>
      </c>
      <c r="C1381" s="212"/>
      <c r="D1381" s="213"/>
      <c r="E1381" s="88"/>
      <c r="F1381" s="75" t="s">
        <v>11</v>
      </c>
      <c r="G1381" s="348"/>
      <c r="H1381" s="81"/>
      <c r="I1381" s="426"/>
    </row>
    <row r="1382" spans="1:9" ht="69.95" customHeight="1" x14ac:dyDescent="0.55000000000000004">
      <c r="A1382" s="573"/>
      <c r="B1382" s="536"/>
      <c r="C1382" s="79"/>
      <c r="D1382" s="80"/>
      <c r="E1382" s="88"/>
      <c r="F1382" s="88"/>
      <c r="G1382" s="348"/>
      <c r="H1382" s="81"/>
      <c r="I1382" s="426"/>
    </row>
    <row r="1383" spans="1:9" ht="69.95" customHeight="1" x14ac:dyDescent="0.2">
      <c r="A1383" s="573"/>
      <c r="B1383" s="378"/>
      <c r="C1383" s="26" t="s">
        <v>20</v>
      </c>
      <c r="D1383" s="27"/>
      <c r="E1383" s="30"/>
      <c r="F1383" s="30"/>
      <c r="G1383" s="31"/>
      <c r="H1383" s="31"/>
      <c r="I1383" s="196"/>
    </row>
    <row r="1384" spans="1:9" ht="69.95" customHeight="1" x14ac:dyDescent="0.2">
      <c r="A1384" s="573"/>
      <c r="B1384" s="536" t="s">
        <v>9</v>
      </c>
      <c r="C1384" s="72"/>
      <c r="D1384" s="83"/>
      <c r="E1384" s="348"/>
      <c r="F1384" s="522" t="s">
        <v>11</v>
      </c>
      <c r="G1384" s="348"/>
      <c r="H1384" s="348"/>
      <c r="I1384" s="426"/>
    </row>
    <row r="1385" spans="1:9" ht="69.95" customHeight="1" thickBot="1" x14ac:dyDescent="0.25">
      <c r="A1385" s="574"/>
      <c r="B1385" s="537"/>
      <c r="C1385" s="84"/>
      <c r="D1385" s="85"/>
      <c r="E1385" s="86"/>
      <c r="F1385" s="521"/>
      <c r="G1385" s="349"/>
      <c r="H1385" s="86"/>
      <c r="I1385" s="427"/>
    </row>
    <row r="1386" spans="1:9" ht="69.95" hidden="1" customHeight="1" thickTop="1" x14ac:dyDescent="0.2">
      <c r="A1386" s="96"/>
      <c r="B1386" s="388"/>
      <c r="C1386" s="326">
        <f>COUNTA(C1383,C1380,C1377,C1374,C1371,C1368,C1365,C1362,C1359,C1356,C1353,C1350)</f>
        <v>12</v>
      </c>
      <c r="D1386" s="326">
        <f t="shared" ref="D1386:H1386" si="46">COUNTA(D1383,D1380,D1377,D1374,D1371,D1368,D1365,D1362,D1359,D1356,D1353,D1350)</f>
        <v>6</v>
      </c>
      <c r="E1386" s="326">
        <f t="shared" si="46"/>
        <v>7</v>
      </c>
      <c r="F1386" s="326">
        <f t="shared" si="46"/>
        <v>0</v>
      </c>
      <c r="G1386" s="326">
        <f t="shared" si="46"/>
        <v>6</v>
      </c>
      <c r="H1386" s="326">
        <f t="shared" si="46"/>
        <v>4</v>
      </c>
      <c r="I1386" s="326">
        <f>COUNTA(I1350:I1385)</f>
        <v>0</v>
      </c>
    </row>
    <row r="1387" spans="1:9" ht="69.95" customHeight="1" thickTop="1" thickBot="1" x14ac:dyDescent="0.25">
      <c r="A1387" s="96"/>
      <c r="B1387" s="381"/>
      <c r="C1387" s="382"/>
      <c r="D1387" s="382"/>
      <c r="E1387" s="383"/>
      <c r="F1387" s="383"/>
      <c r="G1387" s="384"/>
      <c r="H1387" s="382"/>
      <c r="I1387" s="385"/>
    </row>
    <row r="1388" spans="1:9" ht="69.95" customHeight="1" x14ac:dyDescent="0.2">
      <c r="A1388" s="96"/>
      <c r="B1388" s="539"/>
      <c r="C1388" s="540">
        <f>A1392</f>
        <v>43332</v>
      </c>
      <c r="D1388" s="541"/>
      <c r="E1388" s="542"/>
      <c r="F1388" s="577">
        <f>F1346</f>
        <v>2018</v>
      </c>
      <c r="G1388" s="548" t="s">
        <v>0</v>
      </c>
      <c r="H1388" s="549"/>
      <c r="I1388" s="552">
        <f>WEEKNUM(A1392,2)</f>
        <v>34</v>
      </c>
    </row>
    <row r="1389" spans="1:9" ht="69.95" customHeight="1" thickBot="1" x14ac:dyDescent="0.25">
      <c r="A1389" s="96"/>
      <c r="B1389" s="539"/>
      <c r="C1389" s="543"/>
      <c r="D1389" s="544"/>
      <c r="E1389" s="545"/>
      <c r="F1389" s="578"/>
      <c r="G1389" s="550"/>
      <c r="H1389" s="551"/>
      <c r="I1389" s="553"/>
    </row>
    <row r="1390" spans="1:9" ht="69.95" customHeight="1" thickBot="1" x14ac:dyDescent="0.25">
      <c r="A1390" s="96"/>
      <c r="B1390" s="381"/>
      <c r="C1390" s="369"/>
      <c r="D1390" s="369"/>
      <c r="E1390" s="369"/>
      <c r="F1390" s="369"/>
      <c r="G1390" s="369"/>
      <c r="H1390" s="369"/>
      <c r="I1390" s="369"/>
    </row>
    <row r="1391" spans="1:9" ht="99.95" customHeight="1" thickBot="1" x14ac:dyDescent="0.25">
      <c r="A1391" s="96"/>
      <c r="B1391" s="381"/>
      <c r="C1391" s="558" t="s">
        <v>1</v>
      </c>
      <c r="D1391" s="559"/>
      <c r="E1391" s="386" t="s">
        <v>2</v>
      </c>
      <c r="F1391" s="371" t="s">
        <v>3</v>
      </c>
      <c r="G1391" s="387" t="s">
        <v>4</v>
      </c>
      <c r="H1391" s="372" t="s">
        <v>5</v>
      </c>
      <c r="I1391" s="373" t="s">
        <v>6</v>
      </c>
    </row>
    <row r="1392" spans="1:9" ht="69.95" customHeight="1" thickTop="1" x14ac:dyDescent="0.55000000000000004">
      <c r="A1392" s="572">
        <f>A1380+2</f>
        <v>43332</v>
      </c>
      <c r="B1392" s="375"/>
      <c r="C1392" s="172">
        <v>4114</v>
      </c>
      <c r="D1392" s="168">
        <v>4112</v>
      </c>
      <c r="E1392" s="193" t="s">
        <v>7</v>
      </c>
      <c r="F1392" s="197"/>
      <c r="G1392" s="198"/>
      <c r="H1392" s="199"/>
      <c r="I1392" s="200"/>
    </row>
    <row r="1393" spans="1:9" ht="69.95" customHeight="1" x14ac:dyDescent="0.55000000000000004">
      <c r="A1393" s="573"/>
      <c r="B1393" s="575" t="s">
        <v>9</v>
      </c>
      <c r="C1393" s="208"/>
      <c r="D1393" s="355" t="s">
        <v>11</v>
      </c>
      <c r="E1393" s="88"/>
      <c r="F1393" s="598"/>
      <c r="G1393" s="348"/>
      <c r="H1393" s="81"/>
      <c r="I1393" s="426"/>
    </row>
    <row r="1394" spans="1:9" ht="69.95" customHeight="1" x14ac:dyDescent="0.55000000000000004">
      <c r="A1394" s="573"/>
      <c r="B1394" s="575"/>
      <c r="C1394" s="52"/>
      <c r="D1394" s="127" t="s">
        <v>11</v>
      </c>
      <c r="E1394" s="88"/>
      <c r="F1394" s="598"/>
      <c r="G1394" s="348"/>
      <c r="H1394" s="81"/>
      <c r="I1394" s="426"/>
    </row>
    <row r="1395" spans="1:9" ht="69.95" customHeight="1" x14ac:dyDescent="0.2">
      <c r="A1395" s="573"/>
      <c r="B1395" s="376"/>
      <c r="C1395" s="9">
        <v>4111</v>
      </c>
      <c r="D1395" s="28"/>
      <c r="E1395" s="29" t="s">
        <v>30</v>
      </c>
      <c r="F1395" s="29"/>
      <c r="G1395" s="20"/>
      <c r="H1395" s="20" t="s">
        <v>27</v>
      </c>
      <c r="I1395" s="195"/>
    </row>
    <row r="1396" spans="1:9" ht="69.95" customHeight="1" x14ac:dyDescent="0.2">
      <c r="A1396" s="573"/>
      <c r="B1396" s="575" t="s">
        <v>9</v>
      </c>
      <c r="C1396" s="65"/>
      <c r="D1396" s="354"/>
      <c r="E1396" s="348"/>
      <c r="F1396" s="596"/>
      <c r="G1396" s="348"/>
      <c r="H1396" s="348"/>
      <c r="I1396" s="426"/>
    </row>
    <row r="1397" spans="1:9" ht="69.95" customHeight="1" thickBot="1" x14ac:dyDescent="0.25">
      <c r="A1397" s="574"/>
      <c r="B1397" s="576"/>
      <c r="C1397" s="60"/>
      <c r="D1397" s="89"/>
      <c r="E1397" s="86"/>
      <c r="F1397" s="597"/>
      <c r="G1397" s="349"/>
      <c r="H1397" s="86"/>
      <c r="I1397" s="427"/>
    </row>
    <row r="1398" spans="1:9" ht="69.95" customHeight="1" thickTop="1" x14ac:dyDescent="0.55000000000000004">
      <c r="A1398" s="572">
        <f>+A1392+1</f>
        <v>43333</v>
      </c>
      <c r="B1398" s="377"/>
      <c r="C1398" s="172">
        <v>4110</v>
      </c>
      <c r="D1398" s="173">
        <v>4109</v>
      </c>
      <c r="E1398" s="197"/>
      <c r="F1398" s="197"/>
      <c r="G1398" s="198"/>
      <c r="H1398" s="199"/>
      <c r="I1398" s="200"/>
    </row>
    <row r="1399" spans="1:9" ht="69.95" customHeight="1" x14ac:dyDescent="0.55000000000000004">
      <c r="A1399" s="573"/>
      <c r="B1399" s="536" t="s">
        <v>9</v>
      </c>
      <c r="C1399" s="208"/>
      <c r="D1399" s="209"/>
      <c r="E1399" s="88"/>
      <c r="F1399" s="598"/>
      <c r="G1399" s="348"/>
      <c r="H1399" s="81"/>
      <c r="I1399" s="426"/>
    </row>
    <row r="1400" spans="1:9" ht="69.95" customHeight="1" x14ac:dyDescent="0.55000000000000004">
      <c r="A1400" s="573"/>
      <c r="B1400" s="536"/>
      <c r="C1400" s="125"/>
      <c r="D1400" s="71"/>
      <c r="E1400" s="88"/>
      <c r="F1400" s="598"/>
      <c r="G1400" s="348"/>
      <c r="H1400" s="81"/>
      <c r="I1400" s="426"/>
    </row>
    <row r="1401" spans="1:9" ht="69.95" customHeight="1" x14ac:dyDescent="0.2">
      <c r="A1401" s="573"/>
      <c r="B1401" s="378"/>
      <c r="C1401" s="9">
        <v>4108</v>
      </c>
      <c r="D1401" s="178"/>
      <c r="E1401" s="29" t="s">
        <v>31</v>
      </c>
      <c r="F1401" s="29"/>
      <c r="G1401" s="20"/>
      <c r="H1401" s="20" t="s">
        <v>28</v>
      </c>
      <c r="I1401" s="195"/>
    </row>
    <row r="1402" spans="1:9" ht="69.95" customHeight="1" x14ac:dyDescent="0.2">
      <c r="A1402" s="573"/>
      <c r="B1402" s="536" t="s">
        <v>9</v>
      </c>
      <c r="C1402" s="65"/>
      <c r="D1402" s="91"/>
      <c r="E1402" s="348"/>
      <c r="F1402" s="596"/>
      <c r="G1402" s="348"/>
      <c r="H1402" s="348"/>
      <c r="I1402" s="426"/>
    </row>
    <row r="1403" spans="1:9" ht="69.95" customHeight="1" thickBot="1" x14ac:dyDescent="0.25">
      <c r="A1403" s="574"/>
      <c r="B1403" s="537"/>
      <c r="C1403" s="60"/>
      <c r="D1403" s="59"/>
      <c r="E1403" s="86"/>
      <c r="F1403" s="597"/>
      <c r="G1403" s="349"/>
      <c r="H1403" s="86"/>
      <c r="I1403" s="427"/>
    </row>
    <row r="1404" spans="1:9" ht="69.95" customHeight="1" thickTop="1" x14ac:dyDescent="0.55000000000000004">
      <c r="A1404" s="572">
        <f>+A1398+1</f>
        <v>43334</v>
      </c>
      <c r="B1404" s="377"/>
      <c r="C1404" s="180">
        <v>4107</v>
      </c>
      <c r="D1404" s="173">
        <v>4104</v>
      </c>
      <c r="E1404" s="197"/>
      <c r="F1404" s="197"/>
      <c r="G1404" s="198"/>
      <c r="H1404" s="199"/>
      <c r="I1404" s="200"/>
    </row>
    <row r="1405" spans="1:9" ht="69.95" customHeight="1" x14ac:dyDescent="0.55000000000000004">
      <c r="A1405" s="573"/>
      <c r="B1405" s="536" t="s">
        <v>9</v>
      </c>
      <c r="C1405" s="210"/>
      <c r="D1405" s="211"/>
      <c r="E1405" s="88"/>
      <c r="F1405" s="598"/>
      <c r="G1405" s="348"/>
      <c r="H1405" s="81"/>
      <c r="I1405" s="426"/>
    </row>
    <row r="1406" spans="1:9" ht="69.95" customHeight="1" x14ac:dyDescent="0.55000000000000004">
      <c r="A1406" s="573"/>
      <c r="B1406" s="536"/>
      <c r="C1406" s="210"/>
      <c r="D1406" s="211"/>
      <c r="E1406" s="88"/>
      <c r="F1406" s="598"/>
      <c r="G1406" s="348"/>
      <c r="H1406" s="81"/>
      <c r="I1406" s="426"/>
    </row>
    <row r="1407" spans="1:9" ht="69.95" customHeight="1" x14ac:dyDescent="0.2">
      <c r="A1407" s="573"/>
      <c r="B1407" s="378"/>
      <c r="C1407" s="13">
        <v>4101</v>
      </c>
      <c r="D1407" s="14"/>
      <c r="E1407" s="32" t="s">
        <v>32</v>
      </c>
      <c r="F1407" s="29"/>
      <c r="G1407" s="20"/>
      <c r="H1407" s="20" t="s">
        <v>29</v>
      </c>
      <c r="I1407" s="195"/>
    </row>
    <row r="1408" spans="1:9" ht="69.95" customHeight="1" x14ac:dyDescent="0.2">
      <c r="A1408" s="573"/>
      <c r="B1408" s="536" t="s">
        <v>9</v>
      </c>
      <c r="C1408" s="53"/>
      <c r="D1408" s="54"/>
      <c r="E1408" s="348"/>
      <c r="F1408" s="596"/>
      <c r="G1408" s="348"/>
      <c r="H1408" s="348"/>
      <c r="I1408" s="426"/>
    </row>
    <row r="1409" spans="1:9" ht="69.95" customHeight="1" thickBot="1" x14ac:dyDescent="0.25">
      <c r="A1409" s="574"/>
      <c r="B1409" s="537"/>
      <c r="C1409" s="58"/>
      <c r="D1409" s="59"/>
      <c r="E1409" s="86"/>
      <c r="F1409" s="597"/>
      <c r="G1409" s="349"/>
      <c r="H1409" s="86"/>
      <c r="I1409" s="427"/>
    </row>
    <row r="1410" spans="1:9" ht="69.95" customHeight="1" thickTop="1" x14ac:dyDescent="0.55000000000000004">
      <c r="A1410" s="579">
        <f>+A1404+1</f>
        <v>43335</v>
      </c>
      <c r="B1410" s="389"/>
      <c r="C1410" s="201" t="s">
        <v>8</v>
      </c>
      <c r="D1410" s="202" t="s">
        <v>12</v>
      </c>
      <c r="E1410" s="203"/>
      <c r="F1410" s="203"/>
      <c r="G1410" s="204"/>
      <c r="H1410" s="205"/>
      <c r="I1410" s="206"/>
    </row>
    <row r="1411" spans="1:9" ht="69.95" customHeight="1" x14ac:dyDescent="0.55000000000000004">
      <c r="A1411" s="579"/>
      <c r="B1411" s="536" t="s">
        <v>9</v>
      </c>
      <c r="C1411" s="212"/>
      <c r="D1411" s="213"/>
      <c r="E1411" s="88"/>
      <c r="F1411" s="598"/>
      <c r="G1411" s="348"/>
      <c r="H1411" s="81"/>
      <c r="I1411" s="428"/>
    </row>
    <row r="1412" spans="1:9" ht="69.95" customHeight="1" x14ac:dyDescent="0.55000000000000004">
      <c r="A1412" s="579"/>
      <c r="B1412" s="536"/>
      <c r="C1412" s="70"/>
      <c r="D1412" s="71"/>
      <c r="E1412" s="88"/>
      <c r="F1412" s="598"/>
      <c r="G1412" s="348"/>
      <c r="H1412" s="81"/>
      <c r="I1412" s="428"/>
    </row>
    <row r="1413" spans="1:9" ht="69.95" customHeight="1" x14ac:dyDescent="0.2">
      <c r="A1413" s="579"/>
      <c r="B1413" s="378"/>
      <c r="C1413" s="19" t="s">
        <v>13</v>
      </c>
      <c r="D1413" s="178"/>
      <c r="E1413" s="32"/>
      <c r="F1413" s="30"/>
      <c r="G1413" s="31"/>
      <c r="H1413" s="20" t="s">
        <v>30</v>
      </c>
      <c r="I1413" s="207"/>
    </row>
    <row r="1414" spans="1:9" ht="69.95" customHeight="1" x14ac:dyDescent="0.2">
      <c r="A1414" s="579"/>
      <c r="B1414" s="536" t="s">
        <v>9</v>
      </c>
      <c r="C1414" s="72"/>
      <c r="D1414" s="91"/>
      <c r="E1414" s="348"/>
      <c r="F1414" s="596"/>
      <c r="G1414" s="348"/>
      <c r="H1414" s="348"/>
      <c r="I1414" s="428"/>
    </row>
    <row r="1415" spans="1:9" ht="69.95" customHeight="1" thickBot="1" x14ac:dyDescent="0.25">
      <c r="A1415" s="579"/>
      <c r="B1415" s="554"/>
      <c r="C1415" s="90"/>
      <c r="D1415" s="91"/>
      <c r="E1415" s="92"/>
      <c r="F1415" s="599"/>
      <c r="G1415" s="350"/>
      <c r="H1415" s="92"/>
      <c r="I1415" s="429"/>
    </row>
    <row r="1416" spans="1:9" ht="69.95" customHeight="1" thickTop="1" x14ac:dyDescent="0.55000000000000004">
      <c r="A1416" s="572">
        <f>+A1410+1</f>
        <v>43336</v>
      </c>
      <c r="B1416" s="377"/>
      <c r="C1416" s="185" t="s">
        <v>15</v>
      </c>
      <c r="D1416" s="186" t="s">
        <v>16</v>
      </c>
      <c r="E1416" s="197"/>
      <c r="F1416" s="197"/>
      <c r="G1416" s="198"/>
      <c r="H1416" s="199"/>
      <c r="I1416" s="200"/>
    </row>
    <row r="1417" spans="1:9" ht="69.95" customHeight="1" x14ac:dyDescent="0.55000000000000004">
      <c r="A1417" s="573"/>
      <c r="B1417" s="536" t="s">
        <v>9</v>
      </c>
      <c r="C1417" s="208"/>
      <c r="D1417" s="209"/>
      <c r="E1417" s="88"/>
      <c r="F1417" s="598"/>
      <c r="G1417" s="348"/>
      <c r="H1417" s="81"/>
      <c r="I1417" s="426"/>
    </row>
    <row r="1418" spans="1:9" ht="69.95" customHeight="1" x14ac:dyDescent="0.55000000000000004">
      <c r="A1418" s="573"/>
      <c r="B1418" s="536"/>
      <c r="C1418" s="125"/>
      <c r="D1418" s="71"/>
      <c r="E1418" s="88"/>
      <c r="F1418" s="598"/>
      <c r="G1418" s="348"/>
      <c r="H1418" s="81"/>
      <c r="I1418" s="426"/>
    </row>
    <row r="1419" spans="1:9" ht="69.95" customHeight="1" x14ac:dyDescent="0.2">
      <c r="A1419" s="573"/>
      <c r="B1419" s="378"/>
      <c r="C1419" s="22" t="s">
        <v>18</v>
      </c>
      <c r="D1419" s="188"/>
      <c r="E1419" s="30"/>
      <c r="F1419" s="30"/>
      <c r="G1419" s="31"/>
      <c r="H1419" s="31"/>
      <c r="I1419" s="196"/>
    </row>
    <row r="1420" spans="1:9" ht="69.95" customHeight="1" x14ac:dyDescent="0.2">
      <c r="A1420" s="573"/>
      <c r="B1420" s="536" t="s">
        <v>9</v>
      </c>
      <c r="C1420" s="65"/>
      <c r="D1420" s="91"/>
      <c r="E1420" s="348"/>
      <c r="F1420" s="596"/>
      <c r="G1420" s="348"/>
      <c r="H1420" s="348"/>
      <c r="I1420" s="426"/>
    </row>
    <row r="1421" spans="1:9" ht="69.95" customHeight="1" thickBot="1" x14ac:dyDescent="0.25">
      <c r="A1421" s="574"/>
      <c r="B1421" s="537"/>
      <c r="C1421" s="60"/>
      <c r="D1421" s="59"/>
      <c r="E1421" s="86"/>
      <c r="F1421" s="597"/>
      <c r="G1421" s="349"/>
      <c r="H1421" s="86"/>
      <c r="I1421" s="427"/>
    </row>
    <row r="1422" spans="1:9" ht="69.95" customHeight="1" thickTop="1" x14ac:dyDescent="0.55000000000000004">
      <c r="A1422" s="572">
        <f>+A1416+1</f>
        <v>43337</v>
      </c>
      <c r="B1422" s="377"/>
      <c r="C1422" s="182" t="s">
        <v>14</v>
      </c>
      <c r="D1422" s="183" t="s">
        <v>17</v>
      </c>
      <c r="E1422" s="189" t="s">
        <v>19</v>
      </c>
      <c r="F1422" s="197"/>
      <c r="G1422" s="198"/>
      <c r="H1422" s="199"/>
      <c r="I1422" s="200"/>
    </row>
    <row r="1423" spans="1:9" ht="69.95" customHeight="1" x14ac:dyDescent="0.55000000000000004">
      <c r="A1423" s="573"/>
      <c r="B1423" s="536" t="s">
        <v>9</v>
      </c>
      <c r="C1423" s="212"/>
      <c r="D1423" s="213"/>
      <c r="E1423" s="88"/>
      <c r="F1423" s="598"/>
      <c r="G1423" s="348"/>
      <c r="H1423" s="81"/>
      <c r="I1423" s="426"/>
    </row>
    <row r="1424" spans="1:9" ht="69.95" customHeight="1" x14ac:dyDescent="0.55000000000000004">
      <c r="A1424" s="573"/>
      <c r="B1424" s="536"/>
      <c r="C1424" s="79"/>
      <c r="D1424" s="80"/>
      <c r="E1424" s="88"/>
      <c r="F1424" s="598"/>
      <c r="G1424" s="348"/>
      <c r="H1424" s="81"/>
      <c r="I1424" s="426"/>
    </row>
    <row r="1425" spans="1:9" ht="69.95" customHeight="1" x14ac:dyDescent="0.2">
      <c r="A1425" s="573"/>
      <c r="B1425" s="378"/>
      <c r="C1425" s="26" t="s">
        <v>20</v>
      </c>
      <c r="D1425" s="27"/>
      <c r="E1425" s="30"/>
      <c r="F1425" s="30"/>
      <c r="G1425" s="31"/>
      <c r="H1425" s="31"/>
      <c r="I1425" s="196"/>
    </row>
    <row r="1426" spans="1:9" ht="69.95" customHeight="1" x14ac:dyDescent="0.2">
      <c r="A1426" s="573"/>
      <c r="B1426" s="536" t="s">
        <v>9</v>
      </c>
      <c r="C1426" s="72"/>
      <c r="D1426" s="83"/>
      <c r="E1426" s="348"/>
      <c r="F1426" s="596"/>
      <c r="G1426" s="348"/>
      <c r="H1426" s="348"/>
      <c r="I1426" s="426"/>
    </row>
    <row r="1427" spans="1:9" ht="69.95" customHeight="1" thickBot="1" x14ac:dyDescent="0.25">
      <c r="A1427" s="574"/>
      <c r="B1427" s="537"/>
      <c r="C1427" s="84"/>
      <c r="D1427" s="85"/>
      <c r="E1427" s="86"/>
      <c r="F1427" s="597"/>
      <c r="G1427" s="349"/>
      <c r="H1427" s="86"/>
      <c r="I1427" s="427"/>
    </row>
    <row r="1428" spans="1:9" ht="69.95" hidden="1" customHeight="1" thickTop="1" x14ac:dyDescent="0.2">
      <c r="A1428" s="96"/>
      <c r="B1428" s="388"/>
      <c r="C1428" s="326">
        <f>COUNTA(C1425,C1422,C1419,C1416,C1413,C1410,C1407,C1404,C1401,C1398,C1395,C1392)</f>
        <v>12</v>
      </c>
      <c r="D1428" s="326">
        <f t="shared" ref="D1428:H1428" si="47">COUNTA(D1425,D1422,D1419,D1416,D1413,D1410,D1407,D1404,D1401,D1398,D1395,D1392)</f>
        <v>6</v>
      </c>
      <c r="E1428" s="326">
        <f t="shared" si="47"/>
        <v>5</v>
      </c>
      <c r="F1428" s="326">
        <f t="shared" si="47"/>
        <v>0</v>
      </c>
      <c r="G1428" s="326">
        <f t="shared" si="47"/>
        <v>0</v>
      </c>
      <c r="H1428" s="326">
        <f t="shared" si="47"/>
        <v>4</v>
      </c>
      <c r="I1428" s="326">
        <f>COUNTA(I1392:I1427)</f>
        <v>0</v>
      </c>
    </row>
    <row r="1429" spans="1:9" ht="69.95" customHeight="1" thickTop="1" thickBot="1" x14ac:dyDescent="0.6">
      <c r="A1429" s="96"/>
      <c r="B1429" s="390"/>
      <c r="C1429" s="404"/>
      <c r="D1429" s="404"/>
      <c r="E1429" s="405"/>
      <c r="F1429" s="405"/>
      <c r="G1429" s="406"/>
      <c r="H1429" s="405"/>
      <c r="I1429" s="407"/>
    </row>
    <row r="1430" spans="1:9" ht="69.95" customHeight="1" x14ac:dyDescent="0.2">
      <c r="A1430" s="96"/>
      <c r="B1430" s="539"/>
      <c r="C1430" s="540">
        <f>A1434</f>
        <v>43339</v>
      </c>
      <c r="D1430" s="541"/>
      <c r="E1430" s="542"/>
      <c r="F1430" s="577">
        <f>F1388</f>
        <v>2018</v>
      </c>
      <c r="G1430" s="548" t="s">
        <v>0</v>
      </c>
      <c r="H1430" s="549"/>
      <c r="I1430" s="552">
        <f>WEEKNUM(A1434,2)</f>
        <v>35</v>
      </c>
    </row>
    <row r="1431" spans="1:9" ht="69.95" customHeight="1" thickBot="1" x14ac:dyDescent="0.25">
      <c r="A1431" s="96"/>
      <c r="B1431" s="539"/>
      <c r="C1431" s="543"/>
      <c r="D1431" s="544"/>
      <c r="E1431" s="545"/>
      <c r="F1431" s="578"/>
      <c r="G1431" s="550"/>
      <c r="H1431" s="551"/>
      <c r="I1431" s="553"/>
    </row>
    <row r="1432" spans="1:9" ht="69.95" customHeight="1" thickBot="1" x14ac:dyDescent="0.25">
      <c r="A1432" s="96"/>
      <c r="B1432" s="381"/>
      <c r="C1432" s="369"/>
      <c r="D1432" s="369"/>
      <c r="E1432" s="369"/>
      <c r="F1432" s="369"/>
      <c r="G1432" s="369"/>
      <c r="H1432" s="369"/>
      <c r="I1432" s="369"/>
    </row>
    <row r="1433" spans="1:9" ht="99.95" customHeight="1" thickBot="1" x14ac:dyDescent="0.25">
      <c r="A1433" s="96"/>
      <c r="B1433" s="381"/>
      <c r="C1433" s="558" t="s">
        <v>1</v>
      </c>
      <c r="D1433" s="559"/>
      <c r="E1433" s="386" t="s">
        <v>2</v>
      </c>
      <c r="F1433" s="371" t="s">
        <v>3</v>
      </c>
      <c r="G1433" s="387" t="s">
        <v>4</v>
      </c>
      <c r="H1433" s="372" t="s">
        <v>5</v>
      </c>
      <c r="I1433" s="373" t="s">
        <v>6</v>
      </c>
    </row>
    <row r="1434" spans="1:9" ht="69.95" customHeight="1" thickTop="1" x14ac:dyDescent="0.55000000000000004">
      <c r="A1434" s="572">
        <f>A1422+2</f>
        <v>43339</v>
      </c>
      <c r="B1434" s="375"/>
      <c r="C1434" s="172">
        <v>4114</v>
      </c>
      <c r="D1434" s="168">
        <v>4112</v>
      </c>
      <c r="E1434" s="193" t="s">
        <v>7</v>
      </c>
      <c r="F1434" s="197"/>
      <c r="G1434" s="198"/>
      <c r="H1434" s="199"/>
      <c r="I1434" s="200"/>
    </row>
    <row r="1435" spans="1:9" ht="69.95" customHeight="1" x14ac:dyDescent="0.55000000000000004">
      <c r="A1435" s="573"/>
      <c r="B1435" s="575" t="s">
        <v>9</v>
      </c>
      <c r="C1435" s="208"/>
      <c r="D1435" s="355"/>
      <c r="E1435" s="88"/>
      <c r="F1435" s="598"/>
      <c r="G1435" s="348"/>
      <c r="H1435" s="81"/>
      <c r="I1435" s="426"/>
    </row>
    <row r="1436" spans="1:9" ht="69.95" customHeight="1" x14ac:dyDescent="0.55000000000000004">
      <c r="A1436" s="573"/>
      <c r="B1436" s="575"/>
      <c r="C1436" s="52"/>
      <c r="D1436" s="127"/>
      <c r="E1436" s="88"/>
      <c r="F1436" s="598"/>
      <c r="G1436" s="348"/>
      <c r="H1436" s="81"/>
      <c r="I1436" s="426"/>
    </row>
    <row r="1437" spans="1:9" ht="69.95" customHeight="1" x14ac:dyDescent="0.2">
      <c r="A1437" s="573"/>
      <c r="B1437" s="376"/>
      <c r="C1437" s="9">
        <v>4111</v>
      </c>
      <c r="D1437" s="28"/>
      <c r="E1437" s="30"/>
      <c r="F1437" s="30"/>
      <c r="G1437" s="31"/>
      <c r="H1437" s="20" t="s">
        <v>31</v>
      </c>
      <c r="I1437" s="196"/>
    </row>
    <row r="1438" spans="1:9" ht="69.95" customHeight="1" x14ac:dyDescent="0.2">
      <c r="A1438" s="573"/>
      <c r="B1438" s="575" t="s">
        <v>9</v>
      </c>
      <c r="C1438" s="65"/>
      <c r="D1438" s="354"/>
      <c r="E1438" s="348"/>
      <c r="F1438" s="596"/>
      <c r="G1438" s="348"/>
      <c r="H1438" s="348"/>
      <c r="I1438" s="426"/>
    </row>
    <row r="1439" spans="1:9" ht="69.95" customHeight="1" thickBot="1" x14ac:dyDescent="0.25">
      <c r="A1439" s="574"/>
      <c r="B1439" s="576"/>
      <c r="C1439" s="60"/>
      <c r="D1439" s="89"/>
      <c r="E1439" s="86"/>
      <c r="F1439" s="597"/>
      <c r="G1439" s="349"/>
      <c r="H1439" s="86"/>
      <c r="I1439" s="427"/>
    </row>
    <row r="1440" spans="1:9" ht="69.95" customHeight="1" thickTop="1" x14ac:dyDescent="0.55000000000000004">
      <c r="A1440" s="572">
        <f>+A1434+1</f>
        <v>43340</v>
      </c>
      <c r="B1440" s="377"/>
      <c r="C1440" s="172">
        <v>4110</v>
      </c>
      <c r="D1440" s="173">
        <v>4109</v>
      </c>
      <c r="E1440" s="197"/>
      <c r="F1440" s="197"/>
      <c r="G1440" s="198"/>
      <c r="H1440" s="199"/>
      <c r="I1440" s="200"/>
    </row>
    <row r="1441" spans="1:9" ht="69.95" customHeight="1" x14ac:dyDescent="0.55000000000000004">
      <c r="A1441" s="573"/>
      <c r="B1441" s="536" t="s">
        <v>9</v>
      </c>
      <c r="C1441" s="208"/>
      <c r="D1441" s="209"/>
      <c r="E1441" s="88"/>
      <c r="F1441" s="598"/>
      <c r="G1441" s="348"/>
      <c r="H1441" s="81"/>
      <c r="I1441" s="426"/>
    </row>
    <row r="1442" spans="1:9" ht="69.95" customHeight="1" x14ac:dyDescent="0.55000000000000004">
      <c r="A1442" s="573"/>
      <c r="B1442" s="536"/>
      <c r="C1442" s="125"/>
      <c r="D1442" s="71"/>
      <c r="E1442" s="88"/>
      <c r="F1442" s="598"/>
      <c r="G1442" s="348"/>
      <c r="H1442" s="81"/>
      <c r="I1442" s="426"/>
    </row>
    <row r="1443" spans="1:9" ht="69.95" customHeight="1" x14ac:dyDescent="0.2">
      <c r="A1443" s="573"/>
      <c r="B1443" s="378"/>
      <c r="C1443" s="9">
        <v>4108</v>
      </c>
      <c r="D1443" s="178"/>
      <c r="E1443" s="30"/>
      <c r="F1443" s="30"/>
      <c r="G1443" s="31"/>
      <c r="H1443" s="33" t="s">
        <v>32</v>
      </c>
      <c r="I1443" s="196"/>
    </row>
    <row r="1444" spans="1:9" ht="69.95" customHeight="1" x14ac:dyDescent="0.2">
      <c r="A1444" s="573"/>
      <c r="B1444" s="536" t="s">
        <v>9</v>
      </c>
      <c r="C1444" s="65"/>
      <c r="D1444" s="91"/>
      <c r="E1444" s="348"/>
      <c r="F1444" s="596"/>
      <c r="G1444" s="348"/>
      <c r="H1444" s="348"/>
      <c r="I1444" s="426"/>
    </row>
    <row r="1445" spans="1:9" ht="69.95" customHeight="1" thickBot="1" x14ac:dyDescent="0.25">
      <c r="A1445" s="574"/>
      <c r="B1445" s="537"/>
      <c r="C1445" s="60"/>
      <c r="D1445" s="59"/>
      <c r="E1445" s="86"/>
      <c r="F1445" s="597"/>
      <c r="G1445" s="349"/>
      <c r="H1445" s="86"/>
      <c r="I1445" s="427"/>
    </row>
    <row r="1446" spans="1:9" ht="69.95" customHeight="1" thickTop="1" x14ac:dyDescent="0.55000000000000004">
      <c r="A1446" s="572">
        <f>+A1440+1</f>
        <v>43341</v>
      </c>
      <c r="B1446" s="377"/>
      <c r="C1446" s="180">
        <v>4107</v>
      </c>
      <c r="D1446" s="173">
        <v>4104</v>
      </c>
      <c r="E1446" s="197"/>
      <c r="F1446" s="197"/>
      <c r="G1446" s="198"/>
      <c r="H1446" s="199"/>
      <c r="I1446" s="200"/>
    </row>
    <row r="1447" spans="1:9" ht="69.95" customHeight="1" x14ac:dyDescent="0.55000000000000004">
      <c r="A1447" s="573"/>
      <c r="B1447" s="536" t="s">
        <v>9</v>
      </c>
      <c r="C1447" s="210"/>
      <c r="D1447" s="211"/>
      <c r="E1447" s="88"/>
      <c r="F1447" s="598"/>
      <c r="G1447" s="348"/>
      <c r="H1447" s="81"/>
      <c r="I1447" s="426"/>
    </row>
    <row r="1448" spans="1:9" ht="69.95" customHeight="1" x14ac:dyDescent="0.55000000000000004">
      <c r="A1448" s="573"/>
      <c r="B1448" s="536"/>
      <c r="C1448" s="210"/>
      <c r="D1448" s="211"/>
      <c r="E1448" s="88"/>
      <c r="F1448" s="598"/>
      <c r="G1448" s="348"/>
      <c r="H1448" s="81"/>
      <c r="I1448" s="426"/>
    </row>
    <row r="1449" spans="1:9" ht="69.95" customHeight="1" x14ac:dyDescent="0.2">
      <c r="A1449" s="573"/>
      <c r="B1449" s="378"/>
      <c r="C1449" s="13">
        <v>4101</v>
      </c>
      <c r="D1449" s="14"/>
      <c r="E1449" s="30"/>
      <c r="F1449" s="30"/>
      <c r="G1449" s="31"/>
      <c r="H1449" s="31"/>
      <c r="I1449" s="196"/>
    </row>
    <row r="1450" spans="1:9" ht="69.95" customHeight="1" x14ac:dyDescent="0.2">
      <c r="A1450" s="573"/>
      <c r="B1450" s="536" t="s">
        <v>9</v>
      </c>
      <c r="C1450" s="53"/>
      <c r="D1450" s="54"/>
      <c r="E1450" s="348"/>
      <c r="F1450" s="596"/>
      <c r="G1450" s="348"/>
      <c r="H1450" s="348"/>
      <c r="I1450" s="426"/>
    </row>
    <row r="1451" spans="1:9" ht="69.95" customHeight="1" thickBot="1" x14ac:dyDescent="0.25">
      <c r="A1451" s="574"/>
      <c r="B1451" s="537"/>
      <c r="C1451" s="58"/>
      <c r="D1451" s="59"/>
      <c r="E1451" s="86"/>
      <c r="F1451" s="597"/>
      <c r="G1451" s="349"/>
      <c r="H1451" s="86"/>
      <c r="I1451" s="427"/>
    </row>
    <row r="1452" spans="1:9" ht="69.95" customHeight="1" thickTop="1" x14ac:dyDescent="0.55000000000000004">
      <c r="A1452" s="572">
        <f>+A1446+1</f>
        <v>43342</v>
      </c>
      <c r="B1452" s="377"/>
      <c r="C1452" s="182" t="s">
        <v>8</v>
      </c>
      <c r="D1452" s="183" t="s">
        <v>12</v>
      </c>
      <c r="E1452" s="197"/>
      <c r="F1452" s="197"/>
      <c r="G1452" s="198"/>
      <c r="H1452" s="199"/>
      <c r="I1452" s="200"/>
    </row>
    <row r="1453" spans="1:9" ht="69.95" customHeight="1" x14ac:dyDescent="0.55000000000000004">
      <c r="A1453" s="573"/>
      <c r="B1453" s="536" t="s">
        <v>9</v>
      </c>
      <c r="C1453" s="212"/>
      <c r="D1453" s="213"/>
      <c r="E1453" s="88"/>
      <c r="F1453" s="598"/>
      <c r="G1453" s="348"/>
      <c r="H1453" s="81"/>
      <c r="I1453" s="426"/>
    </row>
    <row r="1454" spans="1:9" ht="69.95" customHeight="1" x14ac:dyDescent="0.55000000000000004">
      <c r="A1454" s="573"/>
      <c r="B1454" s="536"/>
      <c r="C1454" s="70"/>
      <c r="D1454" s="71"/>
      <c r="E1454" s="88"/>
      <c r="F1454" s="598"/>
      <c r="G1454" s="348"/>
      <c r="H1454" s="81"/>
      <c r="I1454" s="426"/>
    </row>
    <row r="1455" spans="1:9" ht="69.95" customHeight="1" x14ac:dyDescent="0.2">
      <c r="A1455" s="573"/>
      <c r="B1455" s="378"/>
      <c r="C1455" s="19" t="s">
        <v>13</v>
      </c>
      <c r="D1455" s="178"/>
      <c r="E1455" s="30"/>
      <c r="F1455" s="30"/>
      <c r="G1455" s="31"/>
      <c r="H1455" s="31"/>
      <c r="I1455" s="196"/>
    </row>
    <row r="1456" spans="1:9" ht="69.95" customHeight="1" x14ac:dyDescent="0.2">
      <c r="A1456" s="573"/>
      <c r="B1456" s="536" t="s">
        <v>9</v>
      </c>
      <c r="C1456" s="72"/>
      <c r="D1456" s="91"/>
      <c r="E1456" s="348"/>
      <c r="F1456" s="596"/>
      <c r="G1456" s="348"/>
      <c r="H1456" s="348"/>
      <c r="I1456" s="426"/>
    </row>
    <row r="1457" spans="1:9" ht="69.95" customHeight="1" thickBot="1" x14ac:dyDescent="0.25">
      <c r="A1457" s="574"/>
      <c r="B1457" s="537"/>
      <c r="C1457" s="58"/>
      <c r="D1457" s="59"/>
      <c r="E1457" s="86"/>
      <c r="F1457" s="597"/>
      <c r="G1457" s="349"/>
      <c r="H1457" s="86"/>
      <c r="I1457" s="427"/>
    </row>
    <row r="1458" spans="1:9" ht="69.95" customHeight="1" thickTop="1" x14ac:dyDescent="0.55000000000000004">
      <c r="A1458" s="572">
        <f>+A1452+1</f>
        <v>43343</v>
      </c>
      <c r="B1458" s="377"/>
      <c r="C1458" s="185" t="s">
        <v>15</v>
      </c>
      <c r="D1458" s="186" t="s">
        <v>16</v>
      </c>
      <c r="E1458" s="197"/>
      <c r="F1458" s="197"/>
      <c r="G1458" s="198"/>
      <c r="H1458" s="199"/>
      <c r="I1458" s="200"/>
    </row>
    <row r="1459" spans="1:9" ht="69.95" customHeight="1" x14ac:dyDescent="0.55000000000000004">
      <c r="A1459" s="573"/>
      <c r="B1459" s="536" t="s">
        <v>9</v>
      </c>
      <c r="C1459" s="208"/>
      <c r="D1459" s="209"/>
      <c r="E1459" s="88"/>
      <c r="F1459" s="598"/>
      <c r="G1459" s="348"/>
      <c r="H1459" s="81"/>
      <c r="I1459" s="426"/>
    </row>
    <row r="1460" spans="1:9" ht="69.95" customHeight="1" x14ac:dyDescent="0.55000000000000004">
      <c r="A1460" s="573"/>
      <c r="B1460" s="536"/>
      <c r="C1460" s="125"/>
      <c r="D1460" s="71"/>
      <c r="E1460" s="88" t="s">
        <v>11</v>
      </c>
      <c r="F1460" s="598"/>
      <c r="G1460" s="348"/>
      <c r="H1460" s="81"/>
      <c r="I1460" s="426"/>
    </row>
    <row r="1461" spans="1:9" ht="69.95" customHeight="1" x14ac:dyDescent="0.2">
      <c r="A1461" s="573"/>
      <c r="B1461" s="378"/>
      <c r="C1461" s="22" t="s">
        <v>18</v>
      </c>
      <c r="D1461" s="188"/>
      <c r="E1461" s="30"/>
      <c r="F1461" s="30"/>
      <c r="G1461" s="31"/>
      <c r="H1461" s="31"/>
      <c r="I1461" s="196"/>
    </row>
    <row r="1462" spans="1:9" ht="69.95" customHeight="1" x14ac:dyDescent="0.2">
      <c r="A1462" s="573"/>
      <c r="B1462" s="536" t="s">
        <v>9</v>
      </c>
      <c r="C1462" s="65"/>
      <c r="D1462" s="91"/>
      <c r="E1462" s="348"/>
      <c r="F1462" s="596"/>
      <c r="G1462" s="348"/>
      <c r="H1462" s="348"/>
      <c r="I1462" s="426"/>
    </row>
    <row r="1463" spans="1:9" ht="69.95" customHeight="1" thickBot="1" x14ac:dyDescent="0.25">
      <c r="A1463" s="574"/>
      <c r="B1463" s="537"/>
      <c r="C1463" s="60"/>
      <c r="D1463" s="59"/>
      <c r="E1463" s="86"/>
      <c r="F1463" s="597"/>
      <c r="G1463" s="349"/>
      <c r="H1463" s="86"/>
      <c r="I1463" s="427"/>
    </row>
    <row r="1464" spans="1:9" ht="69.95" customHeight="1" thickTop="1" x14ac:dyDescent="0.55000000000000004">
      <c r="A1464" s="572">
        <f>+A1458+1</f>
        <v>43344</v>
      </c>
      <c r="B1464" s="377"/>
      <c r="C1464" s="182" t="s">
        <v>14</v>
      </c>
      <c r="D1464" s="183" t="s">
        <v>17</v>
      </c>
      <c r="E1464" s="189" t="s">
        <v>19</v>
      </c>
      <c r="F1464" s="197"/>
      <c r="G1464" s="184" t="s">
        <v>8</v>
      </c>
      <c r="H1464" s="199"/>
      <c r="I1464" s="200"/>
    </row>
    <row r="1465" spans="1:9" ht="69.95" customHeight="1" x14ac:dyDescent="0.55000000000000004">
      <c r="A1465" s="573"/>
      <c r="B1465" s="536" t="s">
        <v>9</v>
      </c>
      <c r="C1465" s="212"/>
      <c r="D1465" s="213"/>
      <c r="E1465" s="88"/>
      <c r="F1465" s="598"/>
      <c r="G1465" s="348"/>
      <c r="H1465" s="81"/>
      <c r="I1465" s="426"/>
    </row>
    <row r="1466" spans="1:9" ht="69.95" customHeight="1" x14ac:dyDescent="0.55000000000000004">
      <c r="A1466" s="573"/>
      <c r="B1466" s="536"/>
      <c r="C1466" s="79"/>
      <c r="D1466" s="80"/>
      <c r="E1466" s="88"/>
      <c r="F1466" s="598"/>
      <c r="G1466" s="348"/>
      <c r="H1466" s="81"/>
      <c r="I1466" s="426"/>
    </row>
    <row r="1467" spans="1:9" ht="69.95" customHeight="1" x14ac:dyDescent="0.2">
      <c r="A1467" s="573"/>
      <c r="B1467" s="378"/>
      <c r="C1467" s="26" t="s">
        <v>20</v>
      </c>
      <c r="D1467" s="27" t="s">
        <v>85</v>
      </c>
      <c r="E1467" s="30"/>
      <c r="F1467" s="30"/>
      <c r="G1467" s="31"/>
      <c r="H1467" s="31"/>
      <c r="I1467" s="196"/>
    </row>
    <row r="1468" spans="1:9" ht="69.95" customHeight="1" x14ac:dyDescent="0.2">
      <c r="A1468" s="573"/>
      <c r="B1468" s="536" t="s">
        <v>9</v>
      </c>
      <c r="C1468" s="72"/>
      <c r="D1468" s="83"/>
      <c r="E1468" s="348"/>
      <c r="F1468" s="596"/>
      <c r="G1468" s="348"/>
      <c r="H1468" s="348"/>
      <c r="I1468" s="426"/>
    </row>
    <row r="1469" spans="1:9" ht="69.95" customHeight="1" thickBot="1" x14ac:dyDescent="0.25">
      <c r="A1469" s="574"/>
      <c r="B1469" s="537"/>
      <c r="C1469" s="84"/>
      <c r="D1469" s="85"/>
      <c r="E1469" s="86"/>
      <c r="F1469" s="597"/>
      <c r="G1469" s="349"/>
      <c r="H1469" s="86"/>
      <c r="I1469" s="427"/>
    </row>
    <row r="1470" spans="1:9" ht="69.95" hidden="1" customHeight="1" thickTop="1" x14ac:dyDescent="0.55000000000000004">
      <c r="C1470" s="402">
        <f>COUNTA(C1467,C1464,C1461,C1458,C1455,C1452,C1449,C1446,C1443,C1440,C1437,C1434)</f>
        <v>12</v>
      </c>
      <c r="D1470" s="402">
        <f t="shared" ref="D1470:H1470" si="48">COUNTA(D1467,D1464,D1461,D1458,D1455,D1452,D1449,D1446,D1443,D1440,D1437,D1434)</f>
        <v>7</v>
      </c>
      <c r="E1470" s="402">
        <f t="shared" si="48"/>
        <v>2</v>
      </c>
      <c r="F1470" s="402">
        <f t="shared" si="48"/>
        <v>0</v>
      </c>
      <c r="G1470" s="402">
        <f t="shared" si="48"/>
        <v>1</v>
      </c>
      <c r="H1470" s="402">
        <f t="shared" si="48"/>
        <v>2</v>
      </c>
      <c r="I1470" s="402">
        <f>COUNTA(I1434:I1469)</f>
        <v>0</v>
      </c>
    </row>
    <row r="1471" spans="1:9" ht="69.95" customHeight="1" thickTop="1" thickBot="1" x14ac:dyDescent="0.5"/>
    <row r="1472" spans="1:9" ht="69.95" customHeight="1" x14ac:dyDescent="0.45">
      <c r="C1472" s="540">
        <f>A1476</f>
        <v>43346</v>
      </c>
      <c r="D1472" s="541"/>
      <c r="E1472" s="542"/>
      <c r="F1472" s="546">
        <v>2018</v>
      </c>
      <c r="G1472" s="548" t="s">
        <v>0</v>
      </c>
      <c r="H1472" s="549"/>
      <c r="I1472" s="552">
        <f>WEEKNUM(A1476,2)</f>
        <v>36</v>
      </c>
    </row>
    <row r="1473" spans="1:9" ht="69.95" customHeight="1" thickBot="1" x14ac:dyDescent="0.5">
      <c r="C1473" s="543"/>
      <c r="D1473" s="544"/>
      <c r="E1473" s="545"/>
      <c r="F1473" s="547"/>
      <c r="G1473" s="550"/>
      <c r="H1473" s="551"/>
      <c r="I1473" s="553"/>
    </row>
    <row r="1474" spans="1:9" ht="69.95" customHeight="1" thickBot="1" x14ac:dyDescent="0.5">
      <c r="C1474" s="369"/>
      <c r="D1474" s="369"/>
      <c r="E1474" s="369"/>
      <c r="F1474" s="369"/>
      <c r="G1474" s="369"/>
      <c r="H1474" s="369"/>
      <c r="I1474" s="369"/>
    </row>
    <row r="1475" spans="1:9" ht="99.95" customHeight="1" thickBot="1" x14ac:dyDescent="0.5">
      <c r="C1475" s="558" t="s">
        <v>1</v>
      </c>
      <c r="D1475" s="559"/>
      <c r="E1475" s="370" t="s">
        <v>2</v>
      </c>
      <c r="F1475" s="371" t="s">
        <v>3</v>
      </c>
      <c r="G1475" s="372" t="s">
        <v>4</v>
      </c>
      <c r="H1475" s="372" t="s">
        <v>5</v>
      </c>
      <c r="I1475" s="373" t="s">
        <v>6</v>
      </c>
    </row>
    <row r="1476" spans="1:9" ht="69.95" customHeight="1" thickTop="1" x14ac:dyDescent="0.2">
      <c r="A1476" s="564">
        <f>A1464+2</f>
        <v>43346</v>
      </c>
      <c r="B1476" s="377"/>
      <c r="C1476" s="172">
        <v>4114</v>
      </c>
      <c r="D1476" s="168">
        <v>4112</v>
      </c>
      <c r="E1476" s="193" t="s">
        <v>7</v>
      </c>
      <c r="F1476" s="168"/>
      <c r="G1476" s="169" t="s">
        <v>12</v>
      </c>
      <c r="H1476" s="187"/>
      <c r="I1476" s="171"/>
    </row>
    <row r="1477" spans="1:9" ht="69.95" customHeight="1" x14ac:dyDescent="0.2">
      <c r="A1477" s="565"/>
      <c r="B1477" s="536" t="s">
        <v>9</v>
      </c>
      <c r="C1477" s="208"/>
      <c r="D1477" s="355" t="s">
        <v>11</v>
      </c>
      <c r="E1477" s="125"/>
      <c r="F1477" s="600"/>
      <c r="G1477" s="126"/>
      <c r="H1477" s="214"/>
      <c r="I1477" s="426"/>
    </row>
    <row r="1478" spans="1:9" ht="69.95" customHeight="1" x14ac:dyDescent="0.2">
      <c r="A1478" s="565"/>
      <c r="B1478" s="536"/>
      <c r="C1478" s="52" t="s">
        <v>11</v>
      </c>
      <c r="D1478" s="127"/>
      <c r="E1478" s="52"/>
      <c r="F1478" s="601"/>
      <c r="G1478" s="128"/>
      <c r="H1478" s="129"/>
      <c r="I1478" s="426"/>
    </row>
    <row r="1479" spans="1:9" ht="69.95" customHeight="1" thickBot="1" x14ac:dyDescent="0.8">
      <c r="A1479" s="565"/>
      <c r="B1479" s="378"/>
      <c r="C1479" s="2">
        <v>4111</v>
      </c>
      <c r="D1479" s="3"/>
      <c r="E1479" s="4" t="s">
        <v>8</v>
      </c>
      <c r="F1479" s="5"/>
      <c r="G1479" s="6"/>
      <c r="H1479" s="7" t="s">
        <v>8</v>
      </c>
      <c r="I1479" s="8"/>
    </row>
    <row r="1480" spans="1:9" ht="69.95" customHeight="1" x14ac:dyDescent="0.55000000000000004">
      <c r="A1480" s="565"/>
      <c r="B1480" s="536" t="s">
        <v>9</v>
      </c>
      <c r="C1480" s="53"/>
      <c r="D1480" s="54"/>
      <c r="E1480" s="55"/>
      <c r="F1480" s="602"/>
      <c r="G1480" s="56"/>
      <c r="H1480" s="57"/>
      <c r="I1480" s="430"/>
    </row>
    <row r="1481" spans="1:9" ht="69.95" customHeight="1" thickBot="1" x14ac:dyDescent="0.6">
      <c r="A1481" s="566"/>
      <c r="B1481" s="537"/>
      <c r="C1481" s="58"/>
      <c r="D1481" s="59"/>
      <c r="E1481" s="60"/>
      <c r="F1481" s="603"/>
      <c r="G1481" s="61"/>
      <c r="H1481" s="62"/>
      <c r="I1481" s="427"/>
    </row>
    <row r="1482" spans="1:9" ht="69.95" customHeight="1" thickTop="1" x14ac:dyDescent="0.75">
      <c r="A1482" s="564">
        <f>A1476+1</f>
        <v>43347</v>
      </c>
      <c r="B1482" s="375"/>
      <c r="C1482" s="172">
        <v>4110</v>
      </c>
      <c r="D1482" s="173">
        <v>4109</v>
      </c>
      <c r="E1482" s="174"/>
      <c r="F1482" s="175"/>
      <c r="G1482" s="176" t="s">
        <v>13</v>
      </c>
      <c r="H1482" s="177"/>
      <c r="I1482" s="171"/>
    </row>
    <row r="1483" spans="1:9" ht="69.95" customHeight="1" x14ac:dyDescent="0.55000000000000004">
      <c r="A1483" s="565"/>
      <c r="B1483" s="554" t="s">
        <v>9</v>
      </c>
      <c r="C1483" s="208"/>
      <c r="D1483" s="209"/>
      <c r="E1483" s="64"/>
      <c r="F1483" s="608"/>
      <c r="G1483" s="215"/>
      <c r="H1483" s="351"/>
      <c r="I1483" s="426"/>
    </row>
    <row r="1484" spans="1:9" ht="69.95" customHeight="1" x14ac:dyDescent="0.55000000000000004">
      <c r="A1484" s="565"/>
      <c r="B1484" s="567"/>
      <c r="C1484" s="125"/>
      <c r="D1484" s="71"/>
      <c r="E1484" s="64"/>
      <c r="F1484" s="612"/>
      <c r="G1484" s="93"/>
      <c r="H1484" s="216"/>
      <c r="I1484" s="426"/>
    </row>
    <row r="1485" spans="1:9" ht="69.95" customHeight="1" x14ac:dyDescent="0.2">
      <c r="A1485" s="565"/>
      <c r="B1485" s="376"/>
      <c r="C1485" s="9">
        <v>4108</v>
      </c>
      <c r="D1485" s="178"/>
      <c r="E1485" s="10" t="s">
        <v>12</v>
      </c>
      <c r="F1485" s="11"/>
      <c r="G1485" s="179"/>
      <c r="H1485" s="12" t="s">
        <v>12</v>
      </c>
      <c r="I1485" s="8"/>
    </row>
    <row r="1486" spans="1:9" ht="69.95" customHeight="1" x14ac:dyDescent="0.2">
      <c r="A1486" s="565"/>
      <c r="B1486" s="554" t="s">
        <v>9</v>
      </c>
      <c r="C1486" s="65"/>
      <c r="D1486" s="91"/>
      <c r="E1486" s="66"/>
      <c r="F1486" s="606"/>
      <c r="G1486" s="73"/>
      <c r="H1486" s="353"/>
      <c r="I1486" s="430"/>
    </row>
    <row r="1487" spans="1:9" ht="69.95" customHeight="1" thickBot="1" x14ac:dyDescent="0.25">
      <c r="A1487" s="566"/>
      <c r="B1487" s="555"/>
      <c r="C1487" s="60"/>
      <c r="D1487" s="59"/>
      <c r="E1487" s="60"/>
      <c r="F1487" s="607"/>
      <c r="G1487" s="67"/>
      <c r="H1487" s="68"/>
      <c r="I1487" s="427"/>
    </row>
    <row r="1488" spans="1:9" ht="69.95" customHeight="1" thickTop="1" x14ac:dyDescent="0.2">
      <c r="A1488" s="564">
        <f>A1482+1</f>
        <v>43348</v>
      </c>
      <c r="B1488" s="377"/>
      <c r="C1488" s="180">
        <v>4107</v>
      </c>
      <c r="D1488" s="173">
        <v>4104</v>
      </c>
      <c r="E1488" s="172"/>
      <c r="F1488" s="177"/>
      <c r="G1488" s="176" t="s">
        <v>14</v>
      </c>
      <c r="H1488" s="181"/>
      <c r="I1488" s="171"/>
    </row>
    <row r="1489" spans="1:9" ht="69.95" customHeight="1" x14ac:dyDescent="0.2">
      <c r="A1489" s="565"/>
      <c r="B1489" s="554" t="s">
        <v>9</v>
      </c>
      <c r="C1489" s="210"/>
      <c r="D1489" s="211"/>
      <c r="E1489" s="52"/>
      <c r="F1489" s="610" t="s">
        <v>11</v>
      </c>
      <c r="G1489" s="217"/>
      <c r="H1489" s="218"/>
      <c r="I1489" s="426"/>
    </row>
    <row r="1490" spans="1:9" ht="69.95" customHeight="1" x14ac:dyDescent="0.2">
      <c r="A1490" s="565"/>
      <c r="B1490" s="567"/>
      <c r="C1490" s="210"/>
      <c r="D1490" s="211"/>
      <c r="E1490" s="52"/>
      <c r="F1490" s="611"/>
      <c r="G1490" s="217"/>
      <c r="H1490" s="218"/>
      <c r="I1490" s="426"/>
    </row>
    <row r="1491" spans="1:9" ht="69.95" customHeight="1" x14ac:dyDescent="0.2">
      <c r="A1491" s="565"/>
      <c r="B1491" s="378"/>
      <c r="C1491" s="13">
        <v>4101</v>
      </c>
      <c r="D1491" s="14"/>
      <c r="E1491" s="15" t="s">
        <v>13</v>
      </c>
      <c r="F1491" s="16"/>
      <c r="G1491" s="18"/>
      <c r="H1491" s="18" t="s">
        <v>13</v>
      </c>
      <c r="I1491" s="8"/>
    </row>
    <row r="1492" spans="1:9" ht="69.95" customHeight="1" x14ac:dyDescent="0.2">
      <c r="A1492" s="565"/>
      <c r="B1492" s="554" t="s">
        <v>9</v>
      </c>
      <c r="C1492" s="53"/>
      <c r="D1492" s="54"/>
      <c r="E1492" s="66"/>
      <c r="F1492" s="606"/>
      <c r="G1492" s="69"/>
      <c r="H1492" s="69"/>
      <c r="I1492" s="430"/>
    </row>
    <row r="1493" spans="1:9" ht="69.95" customHeight="1" thickBot="1" x14ac:dyDescent="0.25">
      <c r="A1493" s="566"/>
      <c r="B1493" s="555"/>
      <c r="C1493" s="58"/>
      <c r="D1493" s="59"/>
      <c r="E1493" s="60"/>
      <c r="F1493" s="607"/>
      <c r="G1493" s="67"/>
      <c r="H1493" s="74"/>
      <c r="I1493" s="427"/>
    </row>
    <row r="1494" spans="1:9" ht="69.95" customHeight="1" thickTop="1" x14ac:dyDescent="0.2">
      <c r="A1494" s="564">
        <f t="shared" ref="A1494" si="49">A1488+1</f>
        <v>43349</v>
      </c>
      <c r="B1494" s="377"/>
      <c r="C1494" s="182" t="s">
        <v>8</v>
      </c>
      <c r="D1494" s="183" t="s">
        <v>12</v>
      </c>
      <c r="E1494" s="172"/>
      <c r="F1494" s="177"/>
      <c r="G1494" s="184" t="s">
        <v>17</v>
      </c>
      <c r="H1494" s="181"/>
      <c r="I1494" s="171"/>
    </row>
    <row r="1495" spans="1:9" ht="69.95" customHeight="1" x14ac:dyDescent="0.2">
      <c r="A1495" s="565"/>
      <c r="B1495" s="554" t="s">
        <v>9</v>
      </c>
      <c r="C1495" s="212"/>
      <c r="D1495" s="213"/>
      <c r="E1495" s="125"/>
      <c r="F1495" s="604"/>
      <c r="G1495" s="219"/>
      <c r="H1495" s="352"/>
      <c r="I1495" s="426"/>
    </row>
    <row r="1496" spans="1:9" ht="69.95" customHeight="1" x14ac:dyDescent="0.2">
      <c r="A1496" s="565"/>
      <c r="B1496" s="567"/>
      <c r="C1496" s="70"/>
      <c r="D1496" s="71"/>
      <c r="E1496" s="125"/>
      <c r="F1496" s="605"/>
      <c r="G1496" s="348"/>
      <c r="H1496" s="82"/>
      <c r="I1496" s="426"/>
    </row>
    <row r="1497" spans="1:9" ht="69.95" customHeight="1" x14ac:dyDescent="0.2">
      <c r="A1497" s="565"/>
      <c r="B1497" s="378"/>
      <c r="C1497" s="19" t="s">
        <v>13</v>
      </c>
      <c r="D1497" s="178"/>
      <c r="E1497" s="10" t="s">
        <v>14</v>
      </c>
      <c r="F1497" s="11"/>
      <c r="G1497" s="20"/>
      <c r="H1497" s="21" t="s">
        <v>14</v>
      </c>
      <c r="I1497" s="8"/>
    </row>
    <row r="1498" spans="1:9" ht="69.95" customHeight="1" x14ac:dyDescent="0.2">
      <c r="A1498" s="565"/>
      <c r="B1498" s="554" t="s">
        <v>9</v>
      </c>
      <c r="C1498" s="72"/>
      <c r="D1498" s="91"/>
      <c r="E1498" s="66"/>
      <c r="F1498" s="606"/>
      <c r="G1498" s="350"/>
      <c r="H1498" s="73"/>
      <c r="I1498" s="430"/>
    </row>
    <row r="1499" spans="1:9" ht="69.95" customHeight="1" thickBot="1" x14ac:dyDescent="0.25">
      <c r="A1499" s="566"/>
      <c r="B1499" s="555"/>
      <c r="C1499" s="58"/>
      <c r="D1499" s="59"/>
      <c r="E1499" s="60"/>
      <c r="F1499" s="607"/>
      <c r="G1499" s="349"/>
      <c r="H1499" s="74"/>
      <c r="I1499" s="427"/>
    </row>
    <row r="1500" spans="1:9" ht="69.95" customHeight="1" thickTop="1" x14ac:dyDescent="0.2">
      <c r="A1500" s="564">
        <f t="shared" ref="A1500" si="50">A1494+1</f>
        <v>43350</v>
      </c>
      <c r="B1500" s="377"/>
      <c r="C1500" s="185" t="s">
        <v>15</v>
      </c>
      <c r="D1500" s="186" t="s">
        <v>16</v>
      </c>
      <c r="E1500" s="181"/>
      <c r="F1500" s="187"/>
      <c r="G1500" s="184" t="s">
        <v>20</v>
      </c>
      <c r="H1500" s="181"/>
      <c r="I1500" s="171"/>
    </row>
    <row r="1501" spans="1:9" ht="69.95" customHeight="1" x14ac:dyDescent="0.2">
      <c r="A1501" s="565"/>
      <c r="B1501" s="554" t="s">
        <v>9</v>
      </c>
      <c r="C1501" s="208"/>
      <c r="D1501" s="209"/>
      <c r="E1501" s="82"/>
      <c r="F1501" s="604"/>
      <c r="G1501" s="219"/>
      <c r="H1501" s="352"/>
      <c r="I1501" s="426"/>
    </row>
    <row r="1502" spans="1:9" ht="69.95" customHeight="1" x14ac:dyDescent="0.55000000000000004">
      <c r="A1502" s="565"/>
      <c r="B1502" s="567"/>
      <c r="C1502" s="125"/>
      <c r="D1502" s="71"/>
      <c r="E1502" s="75"/>
      <c r="F1502" s="605"/>
      <c r="G1502" s="76"/>
      <c r="H1502" s="75"/>
      <c r="I1502" s="426"/>
    </row>
    <row r="1503" spans="1:9" ht="69.95" customHeight="1" x14ac:dyDescent="0.75">
      <c r="A1503" s="565"/>
      <c r="B1503" s="378"/>
      <c r="C1503" s="22" t="s">
        <v>18</v>
      </c>
      <c r="D1503" s="188"/>
      <c r="E1503" s="21" t="s">
        <v>17</v>
      </c>
      <c r="F1503" s="24"/>
      <c r="G1503" s="25"/>
      <c r="H1503" s="21"/>
      <c r="I1503" s="8"/>
    </row>
    <row r="1504" spans="1:9" ht="69.95" customHeight="1" x14ac:dyDescent="0.55000000000000004">
      <c r="A1504" s="565"/>
      <c r="B1504" s="554" t="s">
        <v>9</v>
      </c>
      <c r="C1504" s="65"/>
      <c r="D1504" s="91"/>
      <c r="E1504" s="75"/>
      <c r="F1504" s="608"/>
      <c r="G1504" s="77"/>
      <c r="H1504" s="78"/>
      <c r="I1504" s="430"/>
    </row>
    <row r="1505" spans="1:9" ht="69.95" customHeight="1" thickBot="1" x14ac:dyDescent="0.25">
      <c r="A1505" s="566"/>
      <c r="B1505" s="555"/>
      <c r="C1505" s="60"/>
      <c r="D1505" s="59"/>
      <c r="E1505" s="74"/>
      <c r="F1505" s="609"/>
      <c r="G1505" s="349"/>
      <c r="H1505" s="74"/>
      <c r="I1505" s="427"/>
    </row>
    <row r="1506" spans="1:9" ht="69.95" customHeight="1" thickTop="1" x14ac:dyDescent="0.2">
      <c r="A1506" s="564">
        <f>A1500+1</f>
        <v>43351</v>
      </c>
      <c r="B1506" s="377"/>
      <c r="C1506" s="182" t="s">
        <v>14</v>
      </c>
      <c r="D1506" s="183" t="s">
        <v>17</v>
      </c>
      <c r="E1506" s="189" t="s">
        <v>19</v>
      </c>
      <c r="F1506" s="190"/>
      <c r="G1506" s="191" t="s">
        <v>22</v>
      </c>
      <c r="H1506" s="181"/>
      <c r="I1506" s="171"/>
    </row>
    <row r="1507" spans="1:9" ht="69.95" customHeight="1" x14ac:dyDescent="0.2">
      <c r="A1507" s="565"/>
      <c r="B1507" s="554" t="s">
        <v>9</v>
      </c>
      <c r="C1507" s="212"/>
      <c r="D1507" s="213"/>
      <c r="E1507" s="220"/>
      <c r="F1507" s="613"/>
      <c r="G1507" s="219"/>
      <c r="H1507" s="352"/>
      <c r="I1507" s="426"/>
    </row>
    <row r="1508" spans="1:9" ht="69.95" customHeight="1" x14ac:dyDescent="0.2">
      <c r="A1508" s="565"/>
      <c r="B1508" s="567"/>
      <c r="C1508" s="79"/>
      <c r="D1508" s="80"/>
      <c r="E1508" s="81"/>
      <c r="F1508" s="614"/>
      <c r="G1508" s="348"/>
      <c r="H1508" s="82"/>
      <c r="I1508" s="426"/>
    </row>
    <row r="1509" spans="1:9" ht="69.95" customHeight="1" x14ac:dyDescent="0.2">
      <c r="A1509" s="565"/>
      <c r="B1509" s="378"/>
      <c r="C1509" s="26" t="s">
        <v>20</v>
      </c>
      <c r="D1509" s="27" t="s">
        <v>83</v>
      </c>
      <c r="E1509" s="192"/>
      <c r="F1509" s="192"/>
      <c r="G1509" s="192"/>
      <c r="H1509" s="21"/>
      <c r="I1509" s="8"/>
    </row>
    <row r="1510" spans="1:9" ht="69.95" customHeight="1" x14ac:dyDescent="0.2">
      <c r="A1510" s="565"/>
      <c r="B1510" s="554" t="s">
        <v>9</v>
      </c>
      <c r="C1510" s="72"/>
      <c r="D1510" s="83"/>
      <c r="E1510" s="221"/>
      <c r="F1510" s="613"/>
      <c r="G1510" s="221"/>
      <c r="H1510" s="73"/>
      <c r="I1510" s="430"/>
    </row>
    <row r="1511" spans="1:9" ht="69.95" customHeight="1" thickBot="1" x14ac:dyDescent="0.25">
      <c r="A1511" s="566"/>
      <c r="B1511" s="555"/>
      <c r="C1511" s="84"/>
      <c r="D1511" s="85"/>
      <c r="E1511" s="86"/>
      <c r="F1511" s="615"/>
      <c r="G1511" s="86"/>
      <c r="H1511" s="74"/>
      <c r="I1511" s="427"/>
    </row>
    <row r="1512" spans="1:9" ht="69.95" hidden="1" customHeight="1" thickTop="1" x14ac:dyDescent="0.55000000000000004">
      <c r="A1512" s="95"/>
      <c r="B1512" s="379"/>
      <c r="C1512" s="402">
        <f>COUNTA(C1509,C1506,C1503,C1500,C1497,C1494,C1491,C1488,C1485,C1482,C1479,C1476)</f>
        <v>12</v>
      </c>
      <c r="D1512" s="402">
        <f t="shared" ref="D1512:H1512" si="51">COUNTA(D1509,D1506,D1503,D1500,D1497,D1494,D1491,D1488,D1485,D1482,D1479,D1476)</f>
        <v>7</v>
      </c>
      <c r="E1512" s="402">
        <f t="shared" si="51"/>
        <v>7</v>
      </c>
      <c r="F1512" s="402">
        <f t="shared" si="51"/>
        <v>0</v>
      </c>
      <c r="G1512" s="402">
        <f t="shared" si="51"/>
        <v>6</v>
      </c>
      <c r="H1512" s="402">
        <f t="shared" si="51"/>
        <v>4</v>
      </c>
      <c r="I1512" s="402">
        <f>COUNTA(I1476:I1511)</f>
        <v>0</v>
      </c>
    </row>
    <row r="1513" spans="1:9" ht="69.95" customHeight="1" thickTop="1" thickBot="1" x14ac:dyDescent="0.6">
      <c r="A1513" s="98"/>
      <c r="B1513" s="390"/>
      <c r="C1513" s="616"/>
      <c r="D1513" s="616"/>
      <c r="E1513" s="398"/>
      <c r="F1513" s="398"/>
      <c r="G1513" s="409"/>
      <c r="H1513" s="409"/>
      <c r="I1513" s="410"/>
    </row>
    <row r="1514" spans="1:9" ht="69.95" customHeight="1" x14ac:dyDescent="0.2">
      <c r="A1514" s="538"/>
      <c r="B1514" s="539"/>
      <c r="C1514" s="540">
        <f>A1518</f>
        <v>43353</v>
      </c>
      <c r="D1514" s="541"/>
      <c r="E1514" s="542"/>
      <c r="F1514" s="577">
        <f>F1472</f>
        <v>2018</v>
      </c>
      <c r="G1514" s="548" t="s">
        <v>0</v>
      </c>
      <c r="H1514" s="549"/>
      <c r="I1514" s="552">
        <f>WEEKNUM(A1518,2)</f>
        <v>37</v>
      </c>
    </row>
    <row r="1515" spans="1:9" ht="69.95" customHeight="1" thickBot="1" x14ac:dyDescent="0.25">
      <c r="A1515" s="538"/>
      <c r="B1515" s="539"/>
      <c r="C1515" s="543"/>
      <c r="D1515" s="544"/>
      <c r="E1515" s="545"/>
      <c r="F1515" s="578"/>
      <c r="G1515" s="550"/>
      <c r="H1515" s="551"/>
      <c r="I1515" s="553"/>
    </row>
    <row r="1516" spans="1:9" ht="69.95" customHeight="1" thickBot="1" x14ac:dyDescent="0.25">
      <c r="A1516" s="538"/>
      <c r="B1516" s="381"/>
      <c r="C1516" s="369"/>
      <c r="D1516" s="369"/>
      <c r="E1516" s="369"/>
      <c r="F1516" s="369"/>
      <c r="G1516" s="369"/>
      <c r="H1516" s="369"/>
      <c r="I1516" s="369"/>
    </row>
    <row r="1517" spans="1:9" ht="99.95" customHeight="1" thickBot="1" x14ac:dyDescent="0.25">
      <c r="A1517" s="538"/>
      <c r="B1517" s="381"/>
      <c r="C1517" s="558" t="s">
        <v>1</v>
      </c>
      <c r="D1517" s="559"/>
      <c r="E1517" s="386" t="s">
        <v>2</v>
      </c>
      <c r="F1517" s="371" t="s">
        <v>3</v>
      </c>
      <c r="G1517" s="387" t="s">
        <v>4</v>
      </c>
      <c r="H1517" s="372" t="s">
        <v>5</v>
      </c>
      <c r="I1517" s="373" t="s">
        <v>6</v>
      </c>
    </row>
    <row r="1518" spans="1:9" ht="69.95" customHeight="1" thickTop="1" x14ac:dyDescent="0.75">
      <c r="A1518" s="572">
        <f>A1506+2</f>
        <v>43353</v>
      </c>
      <c r="B1518" s="375"/>
      <c r="C1518" s="172">
        <v>4114</v>
      </c>
      <c r="D1518" s="168">
        <v>4112</v>
      </c>
      <c r="E1518" s="193" t="s">
        <v>7</v>
      </c>
      <c r="F1518" s="194"/>
      <c r="G1518" s="184" t="s">
        <v>24</v>
      </c>
      <c r="H1518" s="190"/>
      <c r="I1518" s="171"/>
    </row>
    <row r="1519" spans="1:9" ht="69.95" customHeight="1" x14ac:dyDescent="0.55000000000000004">
      <c r="A1519" s="573"/>
      <c r="B1519" s="575" t="s">
        <v>9</v>
      </c>
      <c r="C1519" s="208"/>
      <c r="D1519" s="355"/>
      <c r="E1519" s="88"/>
      <c r="F1519" s="598"/>
      <c r="G1519" s="348"/>
      <c r="H1519" s="81"/>
      <c r="I1519" s="426"/>
    </row>
    <row r="1520" spans="1:9" ht="69.95" customHeight="1" x14ac:dyDescent="0.55000000000000004">
      <c r="A1520" s="573"/>
      <c r="B1520" s="575"/>
      <c r="C1520" s="52"/>
      <c r="D1520" s="127"/>
      <c r="E1520" s="88"/>
      <c r="F1520" s="598"/>
      <c r="G1520" s="348"/>
      <c r="H1520" s="81"/>
      <c r="I1520" s="426"/>
    </row>
    <row r="1521" spans="1:9" ht="69.95" customHeight="1" x14ac:dyDescent="0.2">
      <c r="A1521" s="573"/>
      <c r="B1521" s="376"/>
      <c r="C1521" s="9">
        <v>4111</v>
      </c>
      <c r="D1521" s="28"/>
      <c r="E1521" s="29" t="s">
        <v>20</v>
      </c>
      <c r="F1521" s="29"/>
      <c r="G1521" s="20"/>
      <c r="H1521" s="20" t="s">
        <v>17</v>
      </c>
      <c r="I1521" s="195"/>
    </row>
    <row r="1522" spans="1:9" ht="69.95" customHeight="1" x14ac:dyDescent="0.2">
      <c r="A1522" s="573"/>
      <c r="B1522" s="575" t="s">
        <v>9</v>
      </c>
      <c r="C1522" s="65"/>
      <c r="D1522" s="354"/>
      <c r="E1522" s="348"/>
      <c r="F1522" s="596"/>
      <c r="G1522" s="348"/>
      <c r="H1522" s="348"/>
      <c r="I1522" s="426"/>
    </row>
    <row r="1523" spans="1:9" ht="69.95" customHeight="1" thickBot="1" x14ac:dyDescent="0.25">
      <c r="A1523" s="574"/>
      <c r="B1523" s="576"/>
      <c r="C1523" s="60"/>
      <c r="D1523" s="89"/>
      <c r="E1523" s="86"/>
      <c r="F1523" s="597"/>
      <c r="G1523" s="349"/>
      <c r="H1523" s="86"/>
      <c r="I1523" s="427"/>
    </row>
    <row r="1524" spans="1:9" ht="69.95" customHeight="1" thickTop="1" x14ac:dyDescent="0.75">
      <c r="A1524" s="572">
        <f>+A1518+1</f>
        <v>43354</v>
      </c>
      <c r="B1524" s="377"/>
      <c r="C1524" s="172">
        <v>4110</v>
      </c>
      <c r="D1524" s="173">
        <v>4109</v>
      </c>
      <c r="E1524" s="194"/>
      <c r="F1524" s="194"/>
      <c r="G1524" s="184" t="s">
        <v>25</v>
      </c>
      <c r="H1524" s="190"/>
      <c r="I1524" s="171"/>
    </row>
    <row r="1525" spans="1:9" ht="69.95" customHeight="1" x14ac:dyDescent="0.55000000000000004">
      <c r="A1525" s="573"/>
      <c r="B1525" s="536" t="s">
        <v>9</v>
      </c>
      <c r="C1525" s="208"/>
      <c r="D1525" s="209"/>
      <c r="E1525" s="88"/>
      <c r="F1525" s="598"/>
      <c r="G1525" s="348"/>
      <c r="H1525" s="81"/>
      <c r="I1525" s="426"/>
    </row>
    <row r="1526" spans="1:9" ht="69.95" customHeight="1" x14ac:dyDescent="0.55000000000000004">
      <c r="A1526" s="573"/>
      <c r="B1526" s="536"/>
      <c r="C1526" s="125"/>
      <c r="D1526" s="71"/>
      <c r="E1526" s="88"/>
      <c r="F1526" s="598"/>
      <c r="G1526" s="348"/>
      <c r="H1526" s="81"/>
      <c r="I1526" s="426"/>
    </row>
    <row r="1527" spans="1:9" ht="69.95" customHeight="1" x14ac:dyDescent="0.2">
      <c r="A1527" s="573"/>
      <c r="B1527" s="378"/>
      <c r="C1527" s="9">
        <v>4108</v>
      </c>
      <c r="D1527" s="178"/>
      <c r="E1527" s="29" t="s">
        <v>22</v>
      </c>
      <c r="F1527" s="29"/>
      <c r="G1527" s="20"/>
      <c r="H1527" s="20" t="s">
        <v>20</v>
      </c>
      <c r="I1527" s="195"/>
    </row>
    <row r="1528" spans="1:9" ht="69.95" customHeight="1" x14ac:dyDescent="0.2">
      <c r="A1528" s="573"/>
      <c r="B1528" s="536" t="s">
        <v>9</v>
      </c>
      <c r="C1528" s="65"/>
      <c r="D1528" s="91"/>
      <c r="E1528" s="348"/>
      <c r="F1528" s="596"/>
      <c r="G1528" s="348"/>
      <c r="H1528" s="348"/>
      <c r="I1528" s="426"/>
    </row>
    <row r="1529" spans="1:9" ht="69.95" customHeight="1" thickBot="1" x14ac:dyDescent="0.25">
      <c r="A1529" s="574"/>
      <c r="B1529" s="537"/>
      <c r="C1529" s="60"/>
      <c r="D1529" s="59" t="s">
        <v>11</v>
      </c>
      <c r="E1529" s="86"/>
      <c r="F1529" s="597"/>
      <c r="G1529" s="349"/>
      <c r="H1529" s="86"/>
      <c r="I1529" s="427"/>
    </row>
    <row r="1530" spans="1:9" ht="69.95" customHeight="1" thickTop="1" x14ac:dyDescent="0.75">
      <c r="A1530" s="572">
        <f>+A1524+1</f>
        <v>43355</v>
      </c>
      <c r="B1530" s="377"/>
      <c r="C1530" s="180">
        <v>4107</v>
      </c>
      <c r="D1530" s="173">
        <v>4104</v>
      </c>
      <c r="E1530" s="194"/>
      <c r="F1530" s="194"/>
      <c r="G1530" s="184" t="s">
        <v>26</v>
      </c>
      <c r="H1530" s="190"/>
      <c r="I1530" s="171"/>
    </row>
    <row r="1531" spans="1:9" ht="69.95" customHeight="1" x14ac:dyDescent="0.55000000000000004">
      <c r="A1531" s="573"/>
      <c r="B1531" s="536" t="s">
        <v>9</v>
      </c>
      <c r="C1531" s="210"/>
      <c r="D1531" s="211"/>
      <c r="E1531" s="88"/>
      <c r="F1531" s="598"/>
      <c r="G1531" s="348"/>
      <c r="H1531" s="81"/>
      <c r="I1531" s="426"/>
    </row>
    <row r="1532" spans="1:9" ht="69.95" customHeight="1" x14ac:dyDescent="0.55000000000000004">
      <c r="A1532" s="573"/>
      <c r="B1532" s="536"/>
      <c r="C1532" s="210"/>
      <c r="D1532" s="211"/>
      <c r="E1532" s="88"/>
      <c r="F1532" s="598"/>
      <c r="G1532" s="348"/>
      <c r="H1532" s="81"/>
      <c r="I1532" s="426"/>
    </row>
    <row r="1533" spans="1:9" ht="69.95" customHeight="1" x14ac:dyDescent="0.2">
      <c r="A1533" s="573"/>
      <c r="B1533" s="378"/>
      <c r="C1533" s="13">
        <v>4101</v>
      </c>
      <c r="D1533" s="14"/>
      <c r="E1533" s="29" t="s">
        <v>24</v>
      </c>
      <c r="F1533" s="29"/>
      <c r="G1533" s="20"/>
      <c r="H1533" s="20" t="s">
        <v>22</v>
      </c>
      <c r="I1533" s="195"/>
    </row>
    <row r="1534" spans="1:9" ht="69.95" customHeight="1" x14ac:dyDescent="0.2">
      <c r="A1534" s="573"/>
      <c r="B1534" s="536" t="s">
        <v>9</v>
      </c>
      <c r="C1534" s="53"/>
      <c r="D1534" s="54"/>
      <c r="E1534" s="348"/>
      <c r="F1534" s="596"/>
      <c r="G1534" s="348"/>
      <c r="H1534" s="348"/>
      <c r="I1534" s="426"/>
    </row>
    <row r="1535" spans="1:9" ht="69.95" customHeight="1" thickBot="1" x14ac:dyDescent="0.25">
      <c r="A1535" s="574"/>
      <c r="B1535" s="537"/>
      <c r="C1535" s="58"/>
      <c r="D1535" s="59"/>
      <c r="E1535" s="86"/>
      <c r="F1535" s="597"/>
      <c r="G1535" s="349"/>
      <c r="H1535" s="86"/>
      <c r="I1535" s="427"/>
    </row>
    <row r="1536" spans="1:9" ht="69.95" customHeight="1" thickTop="1" x14ac:dyDescent="0.75">
      <c r="A1536" s="572">
        <f>+A1530+1</f>
        <v>43356</v>
      </c>
      <c r="B1536" s="377"/>
      <c r="C1536" s="182" t="s">
        <v>8</v>
      </c>
      <c r="D1536" s="183" t="s">
        <v>12</v>
      </c>
      <c r="E1536" s="194"/>
      <c r="F1536" s="194"/>
      <c r="G1536" s="184" t="s">
        <v>27</v>
      </c>
      <c r="H1536" s="190"/>
      <c r="I1536" s="171"/>
    </row>
    <row r="1537" spans="1:9" ht="69.95" customHeight="1" x14ac:dyDescent="0.55000000000000004">
      <c r="A1537" s="573"/>
      <c r="B1537" s="536" t="s">
        <v>9</v>
      </c>
      <c r="C1537" s="212"/>
      <c r="D1537" s="213"/>
      <c r="E1537" s="88"/>
      <c r="F1537" s="598"/>
      <c r="G1537" s="348"/>
      <c r="H1537" s="81"/>
      <c r="I1537" s="426"/>
    </row>
    <row r="1538" spans="1:9" ht="69.95" customHeight="1" x14ac:dyDescent="0.55000000000000004">
      <c r="A1538" s="573"/>
      <c r="B1538" s="536"/>
      <c r="C1538" s="70"/>
      <c r="D1538" s="71"/>
      <c r="E1538" s="88"/>
      <c r="F1538" s="598"/>
      <c r="G1538" s="348"/>
      <c r="H1538" s="81"/>
      <c r="I1538" s="426"/>
    </row>
    <row r="1539" spans="1:9" ht="69.95" customHeight="1" x14ac:dyDescent="0.2">
      <c r="A1539" s="573"/>
      <c r="B1539" s="378"/>
      <c r="C1539" s="19" t="s">
        <v>13</v>
      </c>
      <c r="D1539" s="178"/>
      <c r="E1539" s="29" t="s">
        <v>25</v>
      </c>
      <c r="F1539" s="29"/>
      <c r="G1539" s="20"/>
      <c r="H1539" s="20" t="s">
        <v>24</v>
      </c>
      <c r="I1539" s="195"/>
    </row>
    <row r="1540" spans="1:9" ht="69.95" customHeight="1" x14ac:dyDescent="0.2">
      <c r="A1540" s="573"/>
      <c r="B1540" s="536" t="s">
        <v>9</v>
      </c>
      <c r="C1540" s="72"/>
      <c r="D1540" s="91"/>
      <c r="E1540" s="348"/>
      <c r="F1540" s="596"/>
      <c r="G1540" s="348"/>
      <c r="H1540" s="348"/>
      <c r="I1540" s="426"/>
    </row>
    <row r="1541" spans="1:9" ht="69.95" customHeight="1" thickBot="1" x14ac:dyDescent="0.25">
      <c r="A1541" s="574"/>
      <c r="B1541" s="537"/>
      <c r="C1541" s="58"/>
      <c r="D1541" s="59"/>
      <c r="E1541" s="86"/>
      <c r="F1541" s="597"/>
      <c r="G1541" s="349"/>
      <c r="H1541" s="86"/>
      <c r="I1541" s="427"/>
    </row>
    <row r="1542" spans="1:9" ht="69.95" customHeight="1" thickTop="1" x14ac:dyDescent="0.75">
      <c r="A1542" s="572">
        <f>+A1536+1</f>
        <v>43357</v>
      </c>
      <c r="B1542" s="377"/>
      <c r="C1542" s="185" t="s">
        <v>15</v>
      </c>
      <c r="D1542" s="186" t="s">
        <v>16</v>
      </c>
      <c r="E1542" s="194"/>
      <c r="F1542" s="194"/>
      <c r="G1542" s="184" t="s">
        <v>28</v>
      </c>
      <c r="H1542" s="190"/>
      <c r="I1542" s="171"/>
    </row>
    <row r="1543" spans="1:9" ht="69.95" customHeight="1" x14ac:dyDescent="0.55000000000000004">
      <c r="A1543" s="573"/>
      <c r="B1543" s="536" t="s">
        <v>9</v>
      </c>
      <c r="C1543" s="208"/>
      <c r="D1543" s="209"/>
      <c r="E1543" s="88"/>
      <c r="F1543" s="598"/>
      <c r="G1543" s="348"/>
      <c r="H1543" s="81"/>
      <c r="I1543" s="426"/>
    </row>
    <row r="1544" spans="1:9" ht="69.95" customHeight="1" x14ac:dyDescent="0.55000000000000004">
      <c r="A1544" s="573"/>
      <c r="B1544" s="536"/>
      <c r="C1544" s="125"/>
      <c r="D1544" s="71"/>
      <c r="E1544" s="88"/>
      <c r="F1544" s="598"/>
      <c r="G1544" s="348"/>
      <c r="H1544" s="81"/>
      <c r="I1544" s="426"/>
    </row>
    <row r="1545" spans="1:9" ht="69.95" customHeight="1" x14ac:dyDescent="0.2">
      <c r="A1545" s="573"/>
      <c r="B1545" s="378"/>
      <c r="C1545" s="22" t="s">
        <v>18</v>
      </c>
      <c r="D1545" s="188"/>
      <c r="E1545" s="29" t="s">
        <v>26</v>
      </c>
      <c r="F1545" s="30"/>
      <c r="G1545" s="31"/>
      <c r="H1545" s="31"/>
      <c r="I1545" s="196"/>
    </row>
    <row r="1546" spans="1:9" ht="69.95" customHeight="1" x14ac:dyDescent="0.2">
      <c r="A1546" s="573"/>
      <c r="B1546" s="536" t="s">
        <v>9</v>
      </c>
      <c r="C1546" s="65"/>
      <c r="D1546" s="91"/>
      <c r="E1546" s="348"/>
      <c r="F1546" s="596"/>
      <c r="G1546" s="348"/>
      <c r="H1546" s="348"/>
      <c r="I1546" s="426"/>
    </row>
    <row r="1547" spans="1:9" ht="69.95" customHeight="1" thickBot="1" x14ac:dyDescent="0.25">
      <c r="A1547" s="574"/>
      <c r="B1547" s="537"/>
      <c r="C1547" s="60"/>
      <c r="D1547" s="59"/>
      <c r="E1547" s="86"/>
      <c r="F1547" s="597"/>
      <c r="G1547" s="349"/>
      <c r="H1547" s="86"/>
      <c r="I1547" s="427"/>
    </row>
    <row r="1548" spans="1:9" ht="69.95" customHeight="1" thickTop="1" x14ac:dyDescent="0.75">
      <c r="A1548" s="572">
        <f>+A1542+1</f>
        <v>43358</v>
      </c>
      <c r="B1548" s="377"/>
      <c r="C1548" s="182" t="s">
        <v>14</v>
      </c>
      <c r="D1548" s="183" t="s">
        <v>17</v>
      </c>
      <c r="E1548" s="189" t="s">
        <v>19</v>
      </c>
      <c r="F1548" s="194"/>
      <c r="G1548" s="184" t="s">
        <v>29</v>
      </c>
      <c r="H1548" s="190"/>
      <c r="I1548" s="171"/>
    </row>
    <row r="1549" spans="1:9" ht="69.95" customHeight="1" x14ac:dyDescent="0.55000000000000004">
      <c r="A1549" s="573"/>
      <c r="B1549" s="536" t="s">
        <v>9</v>
      </c>
      <c r="C1549" s="212"/>
      <c r="D1549" s="213"/>
      <c r="E1549" s="88"/>
      <c r="F1549" s="598"/>
      <c r="G1549" s="348"/>
      <c r="H1549" s="81"/>
      <c r="I1549" s="426"/>
    </row>
    <row r="1550" spans="1:9" ht="69.95" customHeight="1" x14ac:dyDescent="0.55000000000000004">
      <c r="A1550" s="573"/>
      <c r="B1550" s="536"/>
      <c r="C1550" s="79"/>
      <c r="D1550" s="80"/>
      <c r="E1550" s="88"/>
      <c r="F1550" s="598"/>
      <c r="G1550" s="348"/>
      <c r="H1550" s="81"/>
      <c r="I1550" s="426"/>
    </row>
    <row r="1551" spans="1:9" ht="69.95" customHeight="1" x14ac:dyDescent="0.2">
      <c r="A1551" s="573"/>
      <c r="B1551" s="378"/>
      <c r="C1551" s="26" t="s">
        <v>20</v>
      </c>
      <c r="D1551" s="27"/>
      <c r="E1551" s="30"/>
      <c r="F1551" s="30"/>
      <c r="G1551" s="31"/>
      <c r="H1551" s="31"/>
      <c r="I1551" s="196"/>
    </row>
    <row r="1552" spans="1:9" ht="69.95" customHeight="1" x14ac:dyDescent="0.2">
      <c r="A1552" s="573"/>
      <c r="B1552" s="536" t="s">
        <v>9</v>
      </c>
      <c r="C1552" s="72"/>
      <c r="D1552" s="83"/>
      <c r="E1552" s="348"/>
      <c r="F1552" s="596"/>
      <c r="G1552" s="348"/>
      <c r="H1552" s="348"/>
      <c r="I1552" s="426"/>
    </row>
    <row r="1553" spans="1:9" ht="69.95" customHeight="1" thickBot="1" x14ac:dyDescent="0.25">
      <c r="A1553" s="574"/>
      <c r="B1553" s="537"/>
      <c r="C1553" s="84"/>
      <c r="D1553" s="85"/>
      <c r="E1553" s="86"/>
      <c r="F1553" s="597"/>
      <c r="G1553" s="349"/>
      <c r="H1553" s="86"/>
      <c r="I1553" s="427"/>
    </row>
    <row r="1554" spans="1:9" ht="69.95" hidden="1" customHeight="1" thickTop="1" x14ac:dyDescent="0.2">
      <c r="A1554" s="96"/>
      <c r="B1554" s="388"/>
      <c r="C1554" s="326">
        <f>COUNTA(C1551,C1548,C1545,C1542,C1539,C1536,C1533,C1530,C1527,C1524,C1521,C1518)</f>
        <v>12</v>
      </c>
      <c r="D1554" s="326">
        <f t="shared" ref="D1554:H1554" si="52">COUNTA(D1551,D1548,D1545,D1542,D1539,D1536,D1533,D1530,D1527,D1524,D1521,D1518)</f>
        <v>6</v>
      </c>
      <c r="E1554" s="326">
        <f t="shared" si="52"/>
        <v>7</v>
      </c>
      <c r="F1554" s="326">
        <f t="shared" si="52"/>
        <v>0</v>
      </c>
      <c r="G1554" s="326">
        <f t="shared" si="52"/>
        <v>6</v>
      </c>
      <c r="H1554" s="326">
        <f t="shared" si="52"/>
        <v>4</v>
      </c>
      <c r="I1554" s="326">
        <f>COUNTA(I1518:I1553)</f>
        <v>0</v>
      </c>
    </row>
    <row r="1555" spans="1:9" ht="69.95" customHeight="1" thickTop="1" thickBot="1" x14ac:dyDescent="0.6">
      <c r="A1555" s="96"/>
      <c r="B1555" s="390"/>
      <c r="C1555" s="404"/>
      <c r="D1555" s="404"/>
      <c r="E1555" s="405"/>
      <c r="F1555" s="405"/>
      <c r="G1555" s="406"/>
      <c r="H1555" s="405"/>
      <c r="I1555" s="407"/>
    </row>
    <row r="1556" spans="1:9" ht="69.95" customHeight="1" x14ac:dyDescent="0.2">
      <c r="A1556" s="538"/>
      <c r="B1556" s="539"/>
      <c r="C1556" s="540">
        <f>A1560</f>
        <v>43360</v>
      </c>
      <c r="D1556" s="541"/>
      <c r="E1556" s="542"/>
      <c r="F1556" s="577">
        <v>2018</v>
      </c>
      <c r="G1556" s="548" t="s">
        <v>0</v>
      </c>
      <c r="H1556" s="549"/>
      <c r="I1556" s="552">
        <f>WEEKNUM(A1560,2)</f>
        <v>38</v>
      </c>
    </row>
    <row r="1557" spans="1:9" ht="69.95" customHeight="1" thickBot="1" x14ac:dyDescent="0.25">
      <c r="A1557" s="538"/>
      <c r="B1557" s="539"/>
      <c r="C1557" s="543"/>
      <c r="D1557" s="544"/>
      <c r="E1557" s="545"/>
      <c r="F1557" s="578"/>
      <c r="G1557" s="550"/>
      <c r="H1557" s="551"/>
      <c r="I1557" s="553"/>
    </row>
    <row r="1558" spans="1:9" ht="69.95" customHeight="1" thickBot="1" x14ac:dyDescent="0.25">
      <c r="A1558" s="538"/>
      <c r="B1558" s="381"/>
      <c r="C1558" s="369"/>
      <c r="D1558" s="369"/>
      <c r="E1558" s="369"/>
      <c r="F1558" s="369"/>
      <c r="G1558" s="369"/>
      <c r="H1558" s="369"/>
      <c r="I1558" s="369"/>
    </row>
    <row r="1559" spans="1:9" ht="99.95" customHeight="1" thickBot="1" x14ac:dyDescent="0.25">
      <c r="A1559" s="538"/>
      <c r="B1559" s="381"/>
      <c r="C1559" s="558" t="s">
        <v>1</v>
      </c>
      <c r="D1559" s="559"/>
      <c r="E1559" s="386" t="s">
        <v>2</v>
      </c>
      <c r="F1559" s="371" t="s">
        <v>3</v>
      </c>
      <c r="G1559" s="387" t="s">
        <v>4</v>
      </c>
      <c r="H1559" s="372" t="s">
        <v>5</v>
      </c>
      <c r="I1559" s="373" t="s">
        <v>6</v>
      </c>
    </row>
    <row r="1560" spans="1:9" ht="69.95" customHeight="1" thickTop="1" x14ac:dyDescent="0.75">
      <c r="A1560" s="572">
        <f>A1548+2</f>
        <v>43360</v>
      </c>
      <c r="B1560" s="375"/>
      <c r="C1560" s="172">
        <v>4114</v>
      </c>
      <c r="D1560" s="168">
        <v>4112</v>
      </c>
      <c r="E1560" s="193" t="s">
        <v>7</v>
      </c>
      <c r="F1560" s="194"/>
      <c r="G1560" s="184" t="s">
        <v>30</v>
      </c>
      <c r="H1560" s="190"/>
      <c r="I1560" s="171"/>
    </row>
    <row r="1561" spans="1:9" ht="69.95" customHeight="1" x14ac:dyDescent="0.55000000000000004">
      <c r="A1561" s="573"/>
      <c r="B1561" s="575" t="s">
        <v>9</v>
      </c>
      <c r="C1561" s="208"/>
      <c r="D1561" s="355"/>
      <c r="E1561" s="88"/>
      <c r="F1561" s="598"/>
      <c r="G1561" s="348"/>
      <c r="H1561" s="81"/>
      <c r="I1561" s="426"/>
    </row>
    <row r="1562" spans="1:9" ht="69.95" customHeight="1" x14ac:dyDescent="0.55000000000000004">
      <c r="A1562" s="573"/>
      <c r="B1562" s="575"/>
      <c r="C1562" s="52"/>
      <c r="D1562" s="127"/>
      <c r="E1562" s="88"/>
      <c r="F1562" s="598"/>
      <c r="G1562" s="348"/>
      <c r="H1562" s="81"/>
      <c r="I1562" s="426"/>
    </row>
    <row r="1563" spans="1:9" ht="69.95" customHeight="1" x14ac:dyDescent="0.2">
      <c r="A1563" s="573"/>
      <c r="B1563" s="376"/>
      <c r="C1563" s="9">
        <v>4111</v>
      </c>
      <c r="D1563" s="28"/>
      <c r="E1563" s="29" t="s">
        <v>27</v>
      </c>
      <c r="F1563" s="29"/>
      <c r="G1563" s="20"/>
      <c r="H1563" s="20" t="s">
        <v>25</v>
      </c>
      <c r="I1563" s="195"/>
    </row>
    <row r="1564" spans="1:9" ht="69.95" customHeight="1" x14ac:dyDescent="0.2">
      <c r="A1564" s="573"/>
      <c r="B1564" s="575" t="s">
        <v>9</v>
      </c>
      <c r="C1564" s="65"/>
      <c r="D1564" s="354"/>
      <c r="E1564" s="348"/>
      <c r="F1564" s="596"/>
      <c r="G1564" s="348"/>
      <c r="H1564" s="348"/>
      <c r="I1564" s="426"/>
    </row>
    <row r="1565" spans="1:9" ht="69.95" customHeight="1" thickBot="1" x14ac:dyDescent="0.25">
      <c r="A1565" s="574"/>
      <c r="B1565" s="576"/>
      <c r="C1565" s="60"/>
      <c r="D1565" s="89"/>
      <c r="E1565" s="86"/>
      <c r="F1565" s="597"/>
      <c r="G1565" s="349"/>
      <c r="H1565" s="86"/>
      <c r="I1565" s="427"/>
    </row>
    <row r="1566" spans="1:9" ht="69.95" customHeight="1" thickTop="1" x14ac:dyDescent="0.75">
      <c r="A1566" s="572">
        <f>+A1560+1</f>
        <v>43361</v>
      </c>
      <c r="B1566" s="377"/>
      <c r="C1566" s="172">
        <v>4110</v>
      </c>
      <c r="D1566" s="173">
        <v>4109</v>
      </c>
      <c r="E1566" s="194"/>
      <c r="F1566" s="194"/>
      <c r="G1566" s="184" t="s">
        <v>31</v>
      </c>
      <c r="H1566" s="190"/>
      <c r="I1566" s="171"/>
    </row>
    <row r="1567" spans="1:9" ht="69.95" customHeight="1" x14ac:dyDescent="0.55000000000000004">
      <c r="A1567" s="573"/>
      <c r="B1567" s="536" t="s">
        <v>9</v>
      </c>
      <c r="C1567" s="208"/>
      <c r="D1567" s="209"/>
      <c r="E1567" s="88"/>
      <c r="F1567" s="598"/>
      <c r="G1567" s="348"/>
      <c r="H1567" s="81"/>
      <c r="I1567" s="426"/>
    </row>
    <row r="1568" spans="1:9" ht="69.95" customHeight="1" x14ac:dyDescent="0.55000000000000004">
      <c r="A1568" s="573"/>
      <c r="B1568" s="536"/>
      <c r="C1568" s="125"/>
      <c r="D1568" s="71"/>
      <c r="E1568" s="88"/>
      <c r="F1568" s="598"/>
      <c r="G1568" s="348"/>
      <c r="H1568" s="81"/>
      <c r="I1568" s="426"/>
    </row>
    <row r="1569" spans="1:9" ht="69.95" customHeight="1" x14ac:dyDescent="0.2">
      <c r="A1569" s="573"/>
      <c r="B1569" s="378"/>
      <c r="C1569" s="9">
        <v>4108</v>
      </c>
      <c r="D1569" s="178"/>
      <c r="E1569" s="29" t="s">
        <v>28</v>
      </c>
      <c r="F1569" s="29"/>
      <c r="G1569" s="20"/>
      <c r="H1569" s="20" t="s">
        <v>26</v>
      </c>
      <c r="I1569" s="195"/>
    </row>
    <row r="1570" spans="1:9" ht="69.95" customHeight="1" x14ac:dyDescent="0.2">
      <c r="A1570" s="573"/>
      <c r="B1570" s="536" t="s">
        <v>9</v>
      </c>
      <c r="C1570" s="65"/>
      <c r="D1570" s="91"/>
      <c r="E1570" s="348"/>
      <c r="F1570" s="596"/>
      <c r="G1570" s="348"/>
      <c r="H1570" s="348"/>
      <c r="I1570" s="426"/>
    </row>
    <row r="1571" spans="1:9" ht="69.95" customHeight="1" thickBot="1" x14ac:dyDescent="0.25">
      <c r="A1571" s="574"/>
      <c r="B1571" s="537"/>
      <c r="C1571" s="60"/>
      <c r="D1571" s="59"/>
      <c r="E1571" s="86"/>
      <c r="F1571" s="597"/>
      <c r="G1571" s="349"/>
      <c r="H1571" s="86"/>
      <c r="I1571" s="427"/>
    </row>
    <row r="1572" spans="1:9" ht="69.95" customHeight="1" thickTop="1" x14ac:dyDescent="0.75">
      <c r="A1572" s="572">
        <f>+A1566+1</f>
        <v>43362</v>
      </c>
      <c r="B1572" s="377"/>
      <c r="C1572" s="180">
        <v>4107</v>
      </c>
      <c r="D1572" s="173">
        <v>4104</v>
      </c>
      <c r="E1572" s="194"/>
      <c r="F1572" s="194"/>
      <c r="G1572" s="184" t="s">
        <v>15</v>
      </c>
      <c r="H1572" s="190"/>
      <c r="I1572" s="171"/>
    </row>
    <row r="1573" spans="1:9" ht="69.95" customHeight="1" x14ac:dyDescent="0.55000000000000004">
      <c r="A1573" s="573"/>
      <c r="B1573" s="536" t="s">
        <v>9</v>
      </c>
      <c r="C1573" s="210"/>
      <c r="D1573" s="211"/>
      <c r="E1573" s="88"/>
      <c r="F1573" s="598"/>
      <c r="G1573" s="348"/>
      <c r="H1573" s="81"/>
      <c r="I1573" s="426"/>
    </row>
    <row r="1574" spans="1:9" ht="69.95" customHeight="1" x14ac:dyDescent="0.55000000000000004">
      <c r="A1574" s="573"/>
      <c r="B1574" s="536"/>
      <c r="C1574" s="210"/>
      <c r="D1574" s="211"/>
      <c r="E1574" s="88"/>
      <c r="F1574" s="598"/>
      <c r="G1574" s="348"/>
      <c r="H1574" s="81"/>
      <c r="I1574" s="426"/>
    </row>
    <row r="1575" spans="1:9" ht="69.95" customHeight="1" x14ac:dyDescent="0.2">
      <c r="A1575" s="573"/>
      <c r="B1575" s="378"/>
      <c r="C1575" s="13">
        <v>4101</v>
      </c>
      <c r="D1575" s="14"/>
      <c r="E1575" s="29" t="s">
        <v>29</v>
      </c>
      <c r="F1575" s="29"/>
      <c r="G1575" s="20"/>
      <c r="H1575" s="20" t="s">
        <v>27</v>
      </c>
      <c r="I1575" s="195"/>
    </row>
    <row r="1576" spans="1:9" ht="69.95" customHeight="1" x14ac:dyDescent="0.2">
      <c r="A1576" s="573"/>
      <c r="B1576" s="536" t="s">
        <v>9</v>
      </c>
      <c r="C1576" s="53"/>
      <c r="D1576" s="54"/>
      <c r="E1576" s="348"/>
      <c r="F1576" s="596"/>
      <c r="G1576" s="348"/>
      <c r="H1576" s="348"/>
      <c r="I1576" s="426"/>
    </row>
    <row r="1577" spans="1:9" ht="69.95" customHeight="1" thickBot="1" x14ac:dyDescent="0.25">
      <c r="A1577" s="574"/>
      <c r="B1577" s="537"/>
      <c r="C1577" s="58"/>
      <c r="D1577" s="59"/>
      <c r="E1577" s="86"/>
      <c r="F1577" s="597"/>
      <c r="G1577" s="349"/>
      <c r="H1577" s="86"/>
      <c r="I1577" s="427"/>
    </row>
    <row r="1578" spans="1:9" ht="69.95" customHeight="1" thickTop="1" x14ac:dyDescent="0.75">
      <c r="A1578" s="572">
        <f>+A1572+1</f>
        <v>43363</v>
      </c>
      <c r="B1578" s="377"/>
      <c r="C1578" s="182" t="s">
        <v>8</v>
      </c>
      <c r="D1578" s="183" t="s">
        <v>12</v>
      </c>
      <c r="E1578" s="194"/>
      <c r="F1578" s="194"/>
      <c r="G1578" s="184"/>
      <c r="H1578" s="190"/>
      <c r="I1578" s="171"/>
    </row>
    <row r="1579" spans="1:9" ht="69.95" customHeight="1" x14ac:dyDescent="0.55000000000000004">
      <c r="A1579" s="573"/>
      <c r="B1579" s="536" t="s">
        <v>9</v>
      </c>
      <c r="C1579" s="212"/>
      <c r="D1579" s="213"/>
      <c r="E1579" s="88"/>
      <c r="F1579" s="598"/>
      <c r="G1579" s="348"/>
      <c r="H1579" s="81"/>
      <c r="I1579" s="426"/>
    </row>
    <row r="1580" spans="1:9" ht="69.95" customHeight="1" x14ac:dyDescent="0.55000000000000004">
      <c r="A1580" s="573"/>
      <c r="B1580" s="536"/>
      <c r="C1580" s="70"/>
      <c r="D1580" s="71"/>
      <c r="E1580" s="88"/>
      <c r="F1580" s="598"/>
      <c r="G1580" s="348"/>
      <c r="H1580" s="81"/>
      <c r="I1580" s="426"/>
    </row>
    <row r="1581" spans="1:9" ht="69.95" customHeight="1" x14ac:dyDescent="0.2">
      <c r="A1581" s="573"/>
      <c r="B1581" s="378"/>
      <c r="C1581" s="19" t="s">
        <v>13</v>
      </c>
      <c r="D1581" s="178"/>
      <c r="E1581" s="29" t="s">
        <v>30</v>
      </c>
      <c r="F1581" s="29"/>
      <c r="G1581" s="20"/>
      <c r="H1581" s="20" t="s">
        <v>28</v>
      </c>
      <c r="I1581" s="195"/>
    </row>
    <row r="1582" spans="1:9" ht="69.95" customHeight="1" x14ac:dyDescent="0.2">
      <c r="A1582" s="573"/>
      <c r="B1582" s="536" t="s">
        <v>9</v>
      </c>
      <c r="C1582" s="72"/>
      <c r="D1582" s="91"/>
      <c r="E1582" s="348"/>
      <c r="F1582" s="596"/>
      <c r="G1582" s="348"/>
      <c r="H1582" s="348"/>
      <c r="I1582" s="426"/>
    </row>
    <row r="1583" spans="1:9" ht="69.95" customHeight="1" thickBot="1" x14ac:dyDescent="0.25">
      <c r="A1583" s="574"/>
      <c r="B1583" s="537"/>
      <c r="C1583" s="58"/>
      <c r="D1583" s="59"/>
      <c r="E1583" s="86"/>
      <c r="F1583" s="597"/>
      <c r="G1583" s="349"/>
      <c r="H1583" s="86"/>
      <c r="I1583" s="427"/>
    </row>
    <row r="1584" spans="1:9" ht="69.95" customHeight="1" thickTop="1" x14ac:dyDescent="0.75">
      <c r="A1584" s="572">
        <f>+A1578+1</f>
        <v>43364</v>
      </c>
      <c r="B1584" s="377"/>
      <c r="C1584" s="185" t="s">
        <v>15</v>
      </c>
      <c r="D1584" s="186" t="s">
        <v>16</v>
      </c>
      <c r="E1584" s="194"/>
      <c r="F1584" s="194"/>
      <c r="G1584" s="184"/>
      <c r="H1584" s="190"/>
      <c r="I1584" s="171"/>
    </row>
    <row r="1585" spans="1:9" ht="69.95" customHeight="1" x14ac:dyDescent="0.55000000000000004">
      <c r="A1585" s="573"/>
      <c r="B1585" s="536" t="s">
        <v>9</v>
      </c>
      <c r="C1585" s="208"/>
      <c r="D1585" s="209"/>
      <c r="E1585" s="88"/>
      <c r="F1585" s="598"/>
      <c r="G1585" s="348"/>
      <c r="H1585" s="81"/>
      <c r="I1585" s="426"/>
    </row>
    <row r="1586" spans="1:9" ht="69.95" customHeight="1" x14ac:dyDescent="0.55000000000000004">
      <c r="A1586" s="573"/>
      <c r="B1586" s="536"/>
      <c r="C1586" s="125"/>
      <c r="D1586" s="71"/>
      <c r="E1586" s="88"/>
      <c r="F1586" s="598"/>
      <c r="G1586" s="348"/>
      <c r="H1586" s="81"/>
      <c r="I1586" s="426"/>
    </row>
    <row r="1587" spans="1:9" ht="69.95" customHeight="1" x14ac:dyDescent="0.2">
      <c r="A1587" s="573"/>
      <c r="B1587" s="378"/>
      <c r="C1587" s="22" t="s">
        <v>18</v>
      </c>
      <c r="D1587" s="188"/>
      <c r="E1587" s="29" t="s">
        <v>31</v>
      </c>
      <c r="F1587" s="30"/>
      <c r="G1587" s="31"/>
      <c r="H1587" s="31"/>
      <c r="I1587" s="196"/>
    </row>
    <row r="1588" spans="1:9" ht="69.95" customHeight="1" x14ac:dyDescent="0.2">
      <c r="A1588" s="573"/>
      <c r="B1588" s="536" t="s">
        <v>9</v>
      </c>
      <c r="C1588" s="65"/>
      <c r="D1588" s="91"/>
      <c r="E1588" s="348"/>
      <c r="F1588" s="596"/>
      <c r="G1588" s="348"/>
      <c r="H1588" s="348"/>
      <c r="I1588" s="426"/>
    </row>
    <row r="1589" spans="1:9" ht="69.95" customHeight="1" thickBot="1" x14ac:dyDescent="0.25">
      <c r="A1589" s="574"/>
      <c r="B1589" s="537"/>
      <c r="C1589" s="60"/>
      <c r="D1589" s="59"/>
      <c r="E1589" s="86"/>
      <c r="F1589" s="597"/>
      <c r="G1589" s="349"/>
      <c r="H1589" s="86"/>
      <c r="I1589" s="427"/>
    </row>
    <row r="1590" spans="1:9" ht="69.95" customHeight="1" thickTop="1" x14ac:dyDescent="0.55000000000000004">
      <c r="A1590" s="572">
        <f>+A1584+1</f>
        <v>43365</v>
      </c>
      <c r="B1590" s="377"/>
      <c r="C1590" s="182" t="s">
        <v>14</v>
      </c>
      <c r="D1590" s="183" t="s">
        <v>17</v>
      </c>
      <c r="E1590" s="189" t="s">
        <v>19</v>
      </c>
      <c r="F1590" s="197"/>
      <c r="G1590" s="198"/>
      <c r="H1590" s="199"/>
      <c r="I1590" s="200"/>
    </row>
    <row r="1591" spans="1:9" ht="69.95" customHeight="1" x14ac:dyDescent="0.55000000000000004">
      <c r="A1591" s="573"/>
      <c r="B1591" s="536" t="s">
        <v>9</v>
      </c>
      <c r="C1591" s="212"/>
      <c r="D1591" s="213"/>
      <c r="E1591" s="88"/>
      <c r="F1591" s="598"/>
      <c r="G1591" s="348"/>
      <c r="H1591" s="81"/>
      <c r="I1591" s="426"/>
    </row>
    <row r="1592" spans="1:9" ht="69.95" customHeight="1" x14ac:dyDescent="0.55000000000000004">
      <c r="A1592" s="573"/>
      <c r="B1592" s="536"/>
      <c r="C1592" s="79"/>
      <c r="D1592" s="80"/>
      <c r="E1592" s="88"/>
      <c r="F1592" s="598"/>
      <c r="G1592" s="348"/>
      <c r="H1592" s="81"/>
      <c r="I1592" s="426"/>
    </row>
    <row r="1593" spans="1:9" ht="69.95" customHeight="1" x14ac:dyDescent="0.2">
      <c r="A1593" s="573"/>
      <c r="B1593" s="378"/>
      <c r="C1593" s="26" t="s">
        <v>20</v>
      </c>
      <c r="D1593" s="27"/>
      <c r="E1593" s="30"/>
      <c r="F1593" s="30"/>
      <c r="G1593" s="31"/>
      <c r="H1593" s="31"/>
      <c r="I1593" s="196"/>
    </row>
    <row r="1594" spans="1:9" ht="69.95" customHeight="1" x14ac:dyDescent="0.2">
      <c r="A1594" s="573"/>
      <c r="B1594" s="536" t="s">
        <v>9</v>
      </c>
      <c r="C1594" s="72"/>
      <c r="D1594" s="83"/>
      <c r="E1594" s="348"/>
      <c r="F1594" s="596"/>
      <c r="G1594" s="348"/>
      <c r="H1594" s="348"/>
      <c r="I1594" s="426"/>
    </row>
    <row r="1595" spans="1:9" ht="69.95" customHeight="1" thickBot="1" x14ac:dyDescent="0.25">
      <c r="A1595" s="574"/>
      <c r="B1595" s="537"/>
      <c r="C1595" s="84"/>
      <c r="D1595" s="85"/>
      <c r="E1595" s="86"/>
      <c r="F1595" s="597"/>
      <c r="G1595" s="349"/>
      <c r="H1595" s="86"/>
      <c r="I1595" s="427"/>
    </row>
    <row r="1596" spans="1:9" ht="69.95" hidden="1" customHeight="1" thickTop="1" x14ac:dyDescent="0.2">
      <c r="A1596" s="96"/>
      <c r="B1596" s="388"/>
      <c r="C1596" s="326">
        <f>COUNTA(C1593,C1590,C1587,C1584,C1581,C1578,C1575,C1572,C1569,C1566,C1563,C1560)</f>
        <v>12</v>
      </c>
      <c r="D1596" s="326">
        <f t="shared" ref="D1596:H1596" si="53">COUNTA(D1593,D1590,D1587,D1584,D1581,D1578,D1575,D1572,D1569,D1566,D1563,D1560)</f>
        <v>6</v>
      </c>
      <c r="E1596" s="326">
        <f t="shared" si="53"/>
        <v>7</v>
      </c>
      <c r="F1596" s="326">
        <f t="shared" si="53"/>
        <v>0</v>
      </c>
      <c r="G1596" s="326">
        <f t="shared" si="53"/>
        <v>3</v>
      </c>
      <c r="H1596" s="326">
        <f t="shared" si="53"/>
        <v>4</v>
      </c>
      <c r="I1596" s="326">
        <f>COUNTA(I1560:I1595)</f>
        <v>0</v>
      </c>
    </row>
    <row r="1597" spans="1:9" ht="69.95" customHeight="1" thickTop="1" thickBot="1" x14ac:dyDescent="0.25">
      <c r="A1597" s="96"/>
      <c r="B1597" s="381"/>
      <c r="C1597" s="382"/>
      <c r="D1597" s="382"/>
      <c r="E1597" s="383"/>
      <c r="F1597" s="383"/>
      <c r="G1597" s="384"/>
      <c r="H1597" s="382"/>
      <c r="I1597" s="385"/>
    </row>
    <row r="1598" spans="1:9" ht="69.95" customHeight="1" x14ac:dyDescent="0.2">
      <c r="A1598" s="96"/>
      <c r="B1598" s="539"/>
      <c r="C1598" s="540">
        <f>A1602</f>
        <v>43367</v>
      </c>
      <c r="D1598" s="541"/>
      <c r="E1598" s="542"/>
      <c r="F1598" s="577">
        <v>2018</v>
      </c>
      <c r="G1598" s="548" t="s">
        <v>0</v>
      </c>
      <c r="H1598" s="549"/>
      <c r="I1598" s="552">
        <f>WEEKNUM(A1602,2)</f>
        <v>39</v>
      </c>
    </row>
    <row r="1599" spans="1:9" ht="69.95" customHeight="1" thickBot="1" x14ac:dyDescent="0.25">
      <c r="A1599" s="96"/>
      <c r="B1599" s="539"/>
      <c r="C1599" s="543"/>
      <c r="D1599" s="544"/>
      <c r="E1599" s="545"/>
      <c r="F1599" s="578"/>
      <c r="G1599" s="550"/>
      <c r="H1599" s="551"/>
      <c r="I1599" s="553"/>
    </row>
    <row r="1600" spans="1:9" ht="69.95" customHeight="1" thickBot="1" x14ac:dyDescent="0.25">
      <c r="A1600" s="96"/>
      <c r="B1600" s="381"/>
      <c r="C1600" s="369"/>
      <c r="D1600" s="369"/>
      <c r="E1600" s="369"/>
      <c r="F1600" s="369"/>
      <c r="G1600" s="369"/>
      <c r="H1600" s="369"/>
      <c r="I1600" s="369"/>
    </row>
    <row r="1601" spans="1:9" ht="99.95" customHeight="1" thickBot="1" x14ac:dyDescent="0.25">
      <c r="A1601" s="96"/>
      <c r="B1601" s="381"/>
      <c r="C1601" s="556" t="s">
        <v>1</v>
      </c>
      <c r="D1601" s="557"/>
      <c r="E1601" s="399" t="s">
        <v>2</v>
      </c>
      <c r="F1601" s="395" t="s">
        <v>3</v>
      </c>
      <c r="G1601" s="400" t="s">
        <v>4</v>
      </c>
      <c r="H1601" s="396" t="s">
        <v>5</v>
      </c>
      <c r="I1601" s="397" t="s">
        <v>6</v>
      </c>
    </row>
    <row r="1602" spans="1:9" ht="69.95" customHeight="1" thickTop="1" x14ac:dyDescent="0.55000000000000004">
      <c r="A1602" s="572">
        <f>A1590+2</f>
        <v>43367</v>
      </c>
      <c r="B1602" s="375"/>
      <c r="C1602" s="172">
        <v>4114</v>
      </c>
      <c r="D1602" s="168">
        <v>4112</v>
      </c>
      <c r="E1602" s="193" t="s">
        <v>7</v>
      </c>
      <c r="F1602" s="197"/>
      <c r="G1602" s="198"/>
      <c r="H1602" s="199"/>
      <c r="I1602" s="200"/>
    </row>
    <row r="1603" spans="1:9" ht="69.95" customHeight="1" x14ac:dyDescent="0.55000000000000004">
      <c r="A1603" s="573"/>
      <c r="B1603" s="575" t="s">
        <v>9</v>
      </c>
      <c r="C1603" s="208"/>
      <c r="D1603" s="355"/>
      <c r="E1603" s="88"/>
      <c r="F1603" s="598"/>
      <c r="G1603" s="348"/>
      <c r="H1603" s="81"/>
      <c r="I1603" s="426"/>
    </row>
    <row r="1604" spans="1:9" ht="69.95" customHeight="1" x14ac:dyDescent="0.55000000000000004">
      <c r="A1604" s="573"/>
      <c r="B1604" s="575"/>
      <c r="C1604" s="52"/>
      <c r="D1604" s="127"/>
      <c r="E1604" s="88"/>
      <c r="F1604" s="598"/>
      <c r="G1604" s="348"/>
      <c r="H1604" s="81"/>
      <c r="I1604" s="426"/>
    </row>
    <row r="1605" spans="1:9" ht="69.95" customHeight="1" x14ac:dyDescent="0.2">
      <c r="A1605" s="573"/>
      <c r="B1605" s="376"/>
      <c r="C1605" s="9">
        <v>4111</v>
      </c>
      <c r="D1605" s="28"/>
      <c r="E1605" s="46" t="s">
        <v>32</v>
      </c>
      <c r="F1605" s="29"/>
      <c r="G1605" s="20"/>
      <c r="H1605" s="20" t="s">
        <v>29</v>
      </c>
      <c r="I1605" s="195"/>
    </row>
    <row r="1606" spans="1:9" ht="69.95" customHeight="1" x14ac:dyDescent="0.2">
      <c r="A1606" s="573"/>
      <c r="B1606" s="575" t="s">
        <v>9</v>
      </c>
      <c r="C1606" s="65"/>
      <c r="D1606" s="354"/>
      <c r="E1606" s="348"/>
      <c r="F1606" s="596"/>
      <c r="G1606" s="348"/>
      <c r="H1606" s="348"/>
      <c r="I1606" s="426"/>
    </row>
    <row r="1607" spans="1:9" ht="69.95" customHeight="1" thickBot="1" x14ac:dyDescent="0.25">
      <c r="A1607" s="574"/>
      <c r="B1607" s="576"/>
      <c r="C1607" s="60"/>
      <c r="D1607" s="89"/>
      <c r="E1607" s="86"/>
      <c r="F1607" s="597"/>
      <c r="G1607" s="349"/>
      <c r="H1607" s="86"/>
      <c r="I1607" s="427"/>
    </row>
    <row r="1608" spans="1:9" ht="69.95" customHeight="1" thickTop="1" x14ac:dyDescent="0.55000000000000004">
      <c r="A1608" s="572">
        <f>+A1602+1</f>
        <v>43368</v>
      </c>
      <c r="B1608" s="377"/>
      <c r="C1608" s="172">
        <v>4110</v>
      </c>
      <c r="D1608" s="173">
        <v>4109</v>
      </c>
      <c r="E1608" s="197"/>
      <c r="F1608" s="197"/>
      <c r="G1608" s="198"/>
      <c r="H1608" s="199"/>
      <c r="I1608" s="200"/>
    </row>
    <row r="1609" spans="1:9" ht="69.95" customHeight="1" x14ac:dyDescent="0.55000000000000004">
      <c r="A1609" s="573"/>
      <c r="B1609" s="536" t="s">
        <v>9</v>
      </c>
      <c r="C1609" s="208"/>
      <c r="D1609" s="209"/>
      <c r="E1609" s="88"/>
      <c r="F1609" s="598"/>
      <c r="G1609" s="348"/>
      <c r="H1609" s="81"/>
      <c r="I1609" s="426"/>
    </row>
    <row r="1610" spans="1:9" ht="69.95" customHeight="1" x14ac:dyDescent="0.55000000000000004">
      <c r="A1610" s="573"/>
      <c r="B1610" s="536"/>
      <c r="C1610" s="125"/>
      <c r="D1610" s="71"/>
      <c r="E1610" s="88"/>
      <c r="F1610" s="598"/>
      <c r="G1610" s="348"/>
      <c r="H1610" s="81"/>
      <c r="I1610" s="426"/>
    </row>
    <row r="1611" spans="1:9" ht="69.95" customHeight="1" x14ac:dyDescent="0.2">
      <c r="A1611" s="573"/>
      <c r="B1611" s="378"/>
      <c r="C1611" s="9">
        <v>4108</v>
      </c>
      <c r="D1611" s="178"/>
      <c r="E1611" s="29"/>
      <c r="F1611" s="29"/>
      <c r="G1611" s="20"/>
      <c r="H1611" s="20" t="s">
        <v>30</v>
      </c>
      <c r="I1611" s="195"/>
    </row>
    <row r="1612" spans="1:9" ht="69.95" customHeight="1" x14ac:dyDescent="0.2">
      <c r="A1612" s="573"/>
      <c r="B1612" s="536" t="s">
        <v>9</v>
      </c>
      <c r="C1612" s="65"/>
      <c r="D1612" s="91"/>
      <c r="E1612" s="348"/>
      <c r="F1612" s="596"/>
      <c r="G1612" s="348"/>
      <c r="H1612" s="348"/>
      <c r="I1612" s="426"/>
    </row>
    <row r="1613" spans="1:9" ht="69.95" customHeight="1" thickBot="1" x14ac:dyDescent="0.25">
      <c r="A1613" s="574"/>
      <c r="B1613" s="537"/>
      <c r="C1613" s="60"/>
      <c r="D1613" s="59"/>
      <c r="E1613" s="86"/>
      <c r="F1613" s="597"/>
      <c r="G1613" s="349"/>
      <c r="H1613" s="86"/>
      <c r="I1613" s="427"/>
    </row>
    <row r="1614" spans="1:9" ht="69.95" customHeight="1" thickTop="1" x14ac:dyDescent="0.55000000000000004">
      <c r="A1614" s="572">
        <f>+A1608+1</f>
        <v>43369</v>
      </c>
      <c r="B1614" s="377"/>
      <c r="C1614" s="180">
        <v>4107</v>
      </c>
      <c r="D1614" s="173">
        <v>4104</v>
      </c>
      <c r="E1614" s="197"/>
      <c r="F1614" s="197"/>
      <c r="G1614" s="198"/>
      <c r="H1614" s="199"/>
      <c r="I1614" s="200"/>
    </row>
    <row r="1615" spans="1:9" ht="69.95" customHeight="1" x14ac:dyDescent="0.55000000000000004">
      <c r="A1615" s="573"/>
      <c r="B1615" s="536" t="s">
        <v>9</v>
      </c>
      <c r="C1615" s="210"/>
      <c r="D1615" s="211"/>
      <c r="E1615" s="88"/>
      <c r="F1615" s="598"/>
      <c r="G1615" s="348"/>
      <c r="H1615" s="81"/>
      <c r="I1615" s="426"/>
    </row>
    <row r="1616" spans="1:9" ht="69.95" customHeight="1" x14ac:dyDescent="0.55000000000000004">
      <c r="A1616" s="573"/>
      <c r="B1616" s="536"/>
      <c r="C1616" s="210"/>
      <c r="D1616" s="211"/>
      <c r="E1616" s="88"/>
      <c r="F1616" s="598"/>
      <c r="G1616" s="348"/>
      <c r="H1616" s="81"/>
      <c r="I1616" s="426"/>
    </row>
    <row r="1617" spans="1:9" ht="69.95" customHeight="1" x14ac:dyDescent="0.2">
      <c r="A1617" s="573"/>
      <c r="B1617" s="378"/>
      <c r="C1617" s="13">
        <v>4101</v>
      </c>
      <c r="D1617" s="14"/>
      <c r="E1617" s="29"/>
      <c r="F1617" s="29"/>
      <c r="G1617" s="20"/>
      <c r="H1617" s="20" t="s">
        <v>31</v>
      </c>
      <c r="I1617" s="195"/>
    </row>
    <row r="1618" spans="1:9" ht="69.95" customHeight="1" x14ac:dyDescent="0.2">
      <c r="A1618" s="573"/>
      <c r="B1618" s="536" t="s">
        <v>9</v>
      </c>
      <c r="C1618" s="53"/>
      <c r="D1618" s="54"/>
      <c r="E1618" s="348"/>
      <c r="F1618" s="596"/>
      <c r="G1618" s="348"/>
      <c r="H1618" s="348"/>
      <c r="I1618" s="426"/>
    </row>
    <row r="1619" spans="1:9" ht="69.95" customHeight="1" thickBot="1" x14ac:dyDescent="0.25">
      <c r="A1619" s="574"/>
      <c r="B1619" s="537"/>
      <c r="C1619" s="58"/>
      <c r="D1619" s="59"/>
      <c r="E1619" s="86"/>
      <c r="F1619" s="597"/>
      <c r="G1619" s="349"/>
      <c r="H1619" s="86"/>
      <c r="I1619" s="427"/>
    </row>
    <row r="1620" spans="1:9" ht="69.95" customHeight="1" thickTop="1" x14ac:dyDescent="0.55000000000000004">
      <c r="A1620" s="579">
        <f>+A1614+1</f>
        <v>43370</v>
      </c>
      <c r="B1620" s="389"/>
      <c r="C1620" s="201" t="s">
        <v>8</v>
      </c>
      <c r="D1620" s="202" t="s">
        <v>12</v>
      </c>
      <c r="E1620" s="203"/>
      <c r="F1620" s="203"/>
      <c r="G1620" s="204"/>
      <c r="H1620" s="205"/>
      <c r="I1620" s="206"/>
    </row>
    <row r="1621" spans="1:9" ht="69.95" customHeight="1" x14ac:dyDescent="0.55000000000000004">
      <c r="A1621" s="579"/>
      <c r="B1621" s="536" t="s">
        <v>9</v>
      </c>
      <c r="C1621" s="212"/>
      <c r="D1621" s="213"/>
      <c r="E1621" s="88"/>
      <c r="F1621" s="598"/>
      <c r="G1621" s="348"/>
      <c r="H1621" s="81"/>
      <c r="I1621" s="428"/>
    </row>
    <row r="1622" spans="1:9" ht="69.95" customHeight="1" x14ac:dyDescent="0.55000000000000004">
      <c r="A1622" s="579"/>
      <c r="B1622" s="536"/>
      <c r="C1622" s="70"/>
      <c r="D1622" s="71"/>
      <c r="E1622" s="88"/>
      <c r="F1622" s="598"/>
      <c r="G1622" s="348"/>
      <c r="H1622" s="81"/>
      <c r="I1622" s="428"/>
    </row>
    <row r="1623" spans="1:9" ht="69.95" customHeight="1" x14ac:dyDescent="0.2">
      <c r="A1623" s="579"/>
      <c r="B1623" s="378"/>
      <c r="C1623" s="19" t="s">
        <v>13</v>
      </c>
      <c r="D1623" s="178"/>
      <c r="E1623" s="32"/>
      <c r="F1623" s="30"/>
      <c r="G1623" s="31"/>
      <c r="H1623" s="33" t="s">
        <v>32</v>
      </c>
      <c r="I1623" s="207"/>
    </row>
    <row r="1624" spans="1:9" ht="69.95" customHeight="1" x14ac:dyDescent="0.2">
      <c r="A1624" s="579"/>
      <c r="B1624" s="536" t="s">
        <v>9</v>
      </c>
      <c r="C1624" s="72"/>
      <c r="D1624" s="91"/>
      <c r="E1624" s="348"/>
      <c r="F1624" s="596"/>
      <c r="G1624" s="348"/>
      <c r="H1624" s="348"/>
      <c r="I1624" s="428"/>
    </row>
    <row r="1625" spans="1:9" ht="69.95" customHeight="1" thickBot="1" x14ac:dyDescent="0.25">
      <c r="A1625" s="579"/>
      <c r="B1625" s="554"/>
      <c r="C1625" s="90"/>
      <c r="D1625" s="91"/>
      <c r="E1625" s="92"/>
      <c r="F1625" s="599"/>
      <c r="G1625" s="350"/>
      <c r="H1625" s="92"/>
      <c r="I1625" s="429"/>
    </row>
    <row r="1626" spans="1:9" ht="69.95" customHeight="1" thickTop="1" x14ac:dyDescent="0.55000000000000004">
      <c r="A1626" s="572">
        <f>+A1620+1</f>
        <v>43371</v>
      </c>
      <c r="B1626" s="377"/>
      <c r="C1626" s="185" t="s">
        <v>15</v>
      </c>
      <c r="D1626" s="186" t="s">
        <v>16</v>
      </c>
      <c r="E1626" s="197"/>
      <c r="F1626" s="197"/>
      <c r="G1626" s="198"/>
      <c r="H1626" s="199"/>
      <c r="I1626" s="200"/>
    </row>
    <row r="1627" spans="1:9" ht="69.95" customHeight="1" x14ac:dyDescent="0.55000000000000004">
      <c r="A1627" s="573"/>
      <c r="B1627" s="536" t="s">
        <v>9</v>
      </c>
      <c r="C1627" s="208"/>
      <c r="D1627" s="209"/>
      <c r="E1627" s="88"/>
      <c r="F1627" s="598"/>
      <c r="G1627" s="348"/>
      <c r="H1627" s="81"/>
      <c r="I1627" s="426"/>
    </row>
    <row r="1628" spans="1:9" ht="69.95" customHeight="1" x14ac:dyDescent="0.55000000000000004">
      <c r="A1628" s="573"/>
      <c r="B1628" s="536"/>
      <c r="C1628" s="125"/>
      <c r="D1628" s="71"/>
      <c r="E1628" s="88"/>
      <c r="F1628" s="598"/>
      <c r="G1628" s="348"/>
      <c r="H1628" s="81"/>
      <c r="I1628" s="426"/>
    </row>
    <row r="1629" spans="1:9" ht="69.95" customHeight="1" x14ac:dyDescent="0.2">
      <c r="A1629" s="573"/>
      <c r="B1629" s="378"/>
      <c r="C1629" s="22" t="s">
        <v>18</v>
      </c>
      <c r="D1629" s="188"/>
      <c r="E1629" s="30"/>
      <c r="F1629" s="30"/>
      <c r="G1629" s="31"/>
      <c r="H1629" s="31"/>
      <c r="I1629" s="196"/>
    </row>
    <row r="1630" spans="1:9" ht="69.95" customHeight="1" x14ac:dyDescent="0.2">
      <c r="A1630" s="573"/>
      <c r="B1630" s="536" t="s">
        <v>9</v>
      </c>
      <c r="C1630" s="65"/>
      <c r="D1630" s="91"/>
      <c r="E1630" s="348"/>
      <c r="F1630" s="596"/>
      <c r="G1630" s="348"/>
      <c r="H1630" s="348"/>
      <c r="I1630" s="426"/>
    </row>
    <row r="1631" spans="1:9" ht="69.95" customHeight="1" thickBot="1" x14ac:dyDescent="0.25">
      <c r="A1631" s="574"/>
      <c r="B1631" s="537"/>
      <c r="C1631" s="60"/>
      <c r="D1631" s="59"/>
      <c r="E1631" s="86"/>
      <c r="F1631" s="597"/>
      <c r="G1631" s="349"/>
      <c r="H1631" s="86"/>
      <c r="I1631" s="427"/>
    </row>
    <row r="1632" spans="1:9" ht="69.95" customHeight="1" thickTop="1" x14ac:dyDescent="0.55000000000000004">
      <c r="A1632" s="572">
        <f>+A1626+1</f>
        <v>43372</v>
      </c>
      <c r="B1632" s="377"/>
      <c r="C1632" s="182" t="s">
        <v>14</v>
      </c>
      <c r="D1632" s="183" t="s">
        <v>17</v>
      </c>
      <c r="E1632" s="189" t="s">
        <v>19</v>
      </c>
      <c r="F1632" s="197"/>
      <c r="G1632" s="198"/>
      <c r="H1632" s="199"/>
      <c r="I1632" s="200"/>
    </row>
    <row r="1633" spans="1:9" ht="69.95" customHeight="1" x14ac:dyDescent="0.55000000000000004">
      <c r="A1633" s="573"/>
      <c r="B1633" s="536" t="s">
        <v>9</v>
      </c>
      <c r="C1633" s="212"/>
      <c r="D1633" s="213"/>
      <c r="E1633" s="88"/>
      <c r="F1633" s="598"/>
      <c r="G1633" s="348"/>
      <c r="H1633" s="81"/>
      <c r="I1633" s="426"/>
    </row>
    <row r="1634" spans="1:9" ht="69.95" customHeight="1" x14ac:dyDescent="0.55000000000000004">
      <c r="A1634" s="573"/>
      <c r="B1634" s="536"/>
      <c r="C1634" s="79"/>
      <c r="D1634" s="80"/>
      <c r="E1634" s="88"/>
      <c r="F1634" s="598"/>
      <c r="G1634" s="348"/>
      <c r="H1634" s="81"/>
      <c r="I1634" s="426"/>
    </row>
    <row r="1635" spans="1:9" ht="69.95" customHeight="1" x14ac:dyDescent="0.2">
      <c r="A1635" s="573"/>
      <c r="B1635" s="378"/>
      <c r="C1635" s="26" t="s">
        <v>20</v>
      </c>
      <c r="D1635" s="27"/>
      <c r="E1635" s="30"/>
      <c r="F1635" s="30"/>
      <c r="G1635" s="31"/>
      <c r="H1635" s="31"/>
      <c r="I1635" s="196"/>
    </row>
    <row r="1636" spans="1:9" ht="69.95" customHeight="1" x14ac:dyDescent="0.2">
      <c r="A1636" s="573"/>
      <c r="B1636" s="536" t="s">
        <v>9</v>
      </c>
      <c r="C1636" s="72"/>
      <c r="D1636" s="83"/>
      <c r="E1636" s="348"/>
      <c r="F1636" s="596"/>
      <c r="G1636" s="348"/>
      <c r="H1636" s="348"/>
      <c r="I1636" s="426"/>
    </row>
    <row r="1637" spans="1:9" ht="69.95" customHeight="1" thickBot="1" x14ac:dyDescent="0.25">
      <c r="A1637" s="574"/>
      <c r="B1637" s="537"/>
      <c r="C1637" s="84"/>
      <c r="D1637" s="85"/>
      <c r="E1637" s="86"/>
      <c r="F1637" s="597"/>
      <c r="G1637" s="349"/>
      <c r="H1637" s="86"/>
      <c r="I1637" s="427"/>
    </row>
    <row r="1638" spans="1:9" ht="69.95" hidden="1" customHeight="1" thickTop="1" x14ac:dyDescent="0.2">
      <c r="A1638" s="96"/>
      <c r="B1638" s="388"/>
      <c r="C1638" s="326">
        <f>COUNTA(C1635,C1632,C1629,C1626,C1623,C1620,C1617,C1614,C1611,C1608,C1605,C1602)</f>
        <v>12</v>
      </c>
      <c r="D1638" s="326">
        <f t="shared" ref="D1638:H1638" si="54">COUNTA(D1635,D1632,D1629,D1626,D1623,D1620,D1617,D1614,D1611,D1608,D1605,D1602)</f>
        <v>6</v>
      </c>
      <c r="E1638" s="326">
        <f t="shared" si="54"/>
        <v>3</v>
      </c>
      <c r="F1638" s="326">
        <f t="shared" si="54"/>
        <v>0</v>
      </c>
      <c r="G1638" s="326">
        <f t="shared" si="54"/>
        <v>0</v>
      </c>
      <c r="H1638" s="326">
        <f t="shared" si="54"/>
        <v>4</v>
      </c>
      <c r="I1638" s="326">
        <f>COUNTA(I1602:I1637)</f>
        <v>0</v>
      </c>
    </row>
    <row r="1639" spans="1:9" ht="69.95" customHeight="1" thickTop="1" thickBot="1" x14ac:dyDescent="0.6">
      <c r="A1639" s="96"/>
      <c r="B1639" s="390"/>
      <c r="C1639" s="404"/>
      <c r="D1639" s="404"/>
      <c r="E1639" s="405"/>
      <c r="F1639" s="405"/>
      <c r="G1639" s="406"/>
      <c r="H1639" s="405"/>
      <c r="I1639" s="407"/>
    </row>
    <row r="1640" spans="1:9" ht="69.95" customHeight="1" x14ac:dyDescent="0.2">
      <c r="A1640" s="96"/>
      <c r="B1640" s="539"/>
      <c r="C1640" s="540">
        <f>A1644</f>
        <v>43374</v>
      </c>
      <c r="D1640" s="541"/>
      <c r="E1640" s="542"/>
      <c r="F1640" s="577">
        <f>F1598</f>
        <v>2018</v>
      </c>
      <c r="G1640" s="548" t="s">
        <v>0</v>
      </c>
      <c r="H1640" s="549"/>
      <c r="I1640" s="552">
        <f>WEEKNUM(A1644,2)</f>
        <v>40</v>
      </c>
    </row>
    <row r="1641" spans="1:9" ht="69.95" customHeight="1" thickBot="1" x14ac:dyDescent="0.25">
      <c r="A1641" s="96"/>
      <c r="B1641" s="539"/>
      <c r="C1641" s="543"/>
      <c r="D1641" s="544"/>
      <c r="E1641" s="545"/>
      <c r="F1641" s="578"/>
      <c r="G1641" s="550"/>
      <c r="H1641" s="551"/>
      <c r="I1641" s="553"/>
    </row>
    <row r="1642" spans="1:9" ht="69.95" customHeight="1" thickBot="1" x14ac:dyDescent="0.25">
      <c r="A1642" s="96"/>
      <c r="B1642" s="381"/>
      <c r="C1642" s="369"/>
      <c r="D1642" s="369"/>
      <c r="E1642" s="369"/>
      <c r="F1642" s="369"/>
      <c r="G1642" s="369"/>
      <c r="H1642" s="369"/>
      <c r="I1642" s="369"/>
    </row>
    <row r="1643" spans="1:9" ht="99.95" customHeight="1" thickBot="1" x14ac:dyDescent="0.25">
      <c r="A1643" s="96"/>
      <c r="B1643" s="381"/>
      <c r="C1643" s="558" t="s">
        <v>1</v>
      </c>
      <c r="D1643" s="559"/>
      <c r="E1643" s="386" t="s">
        <v>2</v>
      </c>
      <c r="F1643" s="371" t="s">
        <v>3</v>
      </c>
      <c r="G1643" s="387" t="s">
        <v>4</v>
      </c>
      <c r="H1643" s="372" t="s">
        <v>5</v>
      </c>
      <c r="I1643" s="373" t="s">
        <v>6</v>
      </c>
    </row>
    <row r="1644" spans="1:9" ht="69.95" customHeight="1" thickTop="1" x14ac:dyDescent="0.55000000000000004">
      <c r="A1644" s="572">
        <f>A1632+2</f>
        <v>43374</v>
      </c>
      <c r="B1644" s="375"/>
      <c r="C1644" s="172">
        <v>4114</v>
      </c>
      <c r="D1644" s="168">
        <v>4112</v>
      </c>
      <c r="E1644" s="193" t="s">
        <v>7</v>
      </c>
      <c r="F1644" s="197"/>
      <c r="G1644" s="184" t="s">
        <v>8</v>
      </c>
      <c r="H1644" s="199"/>
      <c r="I1644" s="200"/>
    </row>
    <row r="1645" spans="1:9" ht="69.95" customHeight="1" x14ac:dyDescent="0.55000000000000004">
      <c r="A1645" s="573"/>
      <c r="B1645" s="575" t="s">
        <v>9</v>
      </c>
      <c r="C1645" s="208"/>
      <c r="D1645" s="355"/>
      <c r="E1645" s="88"/>
      <c r="F1645" s="598"/>
      <c r="G1645" s="348"/>
      <c r="H1645" s="81"/>
      <c r="I1645" s="426"/>
    </row>
    <row r="1646" spans="1:9" ht="69.95" customHeight="1" x14ac:dyDescent="0.55000000000000004">
      <c r="A1646" s="573"/>
      <c r="B1646" s="575"/>
      <c r="C1646" s="52"/>
      <c r="D1646" s="127"/>
      <c r="E1646" s="88"/>
      <c r="F1646" s="598"/>
      <c r="G1646" s="348"/>
      <c r="H1646" s="81"/>
      <c r="I1646" s="426"/>
    </row>
    <row r="1647" spans="1:9" ht="69.95" customHeight="1" x14ac:dyDescent="0.2">
      <c r="A1647" s="573"/>
      <c r="B1647" s="376"/>
      <c r="C1647" s="9">
        <v>4111</v>
      </c>
      <c r="D1647" s="28"/>
      <c r="E1647" s="29" t="s">
        <v>8</v>
      </c>
      <c r="F1647" s="30"/>
      <c r="G1647" s="31"/>
      <c r="H1647" s="20" t="s">
        <v>8</v>
      </c>
      <c r="I1647" s="196"/>
    </row>
    <row r="1648" spans="1:9" ht="69.95" customHeight="1" x14ac:dyDescent="0.2">
      <c r="A1648" s="573"/>
      <c r="B1648" s="575" t="s">
        <v>9</v>
      </c>
      <c r="C1648" s="65"/>
      <c r="D1648" s="354"/>
      <c r="E1648" s="348"/>
      <c r="F1648" s="596"/>
      <c r="G1648" s="348"/>
      <c r="H1648" s="348"/>
      <c r="I1648" s="426"/>
    </row>
    <row r="1649" spans="1:9" ht="69.95" customHeight="1" thickBot="1" x14ac:dyDescent="0.25">
      <c r="A1649" s="574"/>
      <c r="B1649" s="576"/>
      <c r="C1649" s="60"/>
      <c r="D1649" s="89"/>
      <c r="E1649" s="86"/>
      <c r="F1649" s="597"/>
      <c r="G1649" s="349"/>
      <c r="H1649" s="86"/>
      <c r="I1649" s="427"/>
    </row>
    <row r="1650" spans="1:9" ht="69.95" customHeight="1" thickTop="1" x14ac:dyDescent="0.55000000000000004">
      <c r="A1650" s="572">
        <f>+A1644+1</f>
        <v>43375</v>
      </c>
      <c r="B1650" s="377"/>
      <c r="C1650" s="172">
        <v>4110</v>
      </c>
      <c r="D1650" s="173">
        <v>4109</v>
      </c>
      <c r="E1650" s="197"/>
      <c r="F1650" s="197"/>
      <c r="G1650" s="184" t="s">
        <v>12</v>
      </c>
      <c r="H1650" s="199"/>
      <c r="I1650" s="200"/>
    </row>
    <row r="1651" spans="1:9" ht="69.95" customHeight="1" x14ac:dyDescent="0.55000000000000004">
      <c r="A1651" s="573"/>
      <c r="B1651" s="536" t="s">
        <v>9</v>
      </c>
      <c r="C1651" s="208"/>
      <c r="D1651" s="209"/>
      <c r="E1651" s="88"/>
      <c r="F1651" s="598"/>
      <c r="G1651" s="348"/>
      <c r="H1651" s="81"/>
      <c r="I1651" s="426"/>
    </row>
    <row r="1652" spans="1:9" ht="69.95" customHeight="1" x14ac:dyDescent="0.55000000000000004">
      <c r="A1652" s="573"/>
      <c r="B1652" s="536"/>
      <c r="C1652" s="125"/>
      <c r="D1652" s="71"/>
      <c r="E1652" s="88"/>
      <c r="F1652" s="598"/>
      <c r="G1652" s="348"/>
      <c r="H1652" s="81"/>
      <c r="I1652" s="426"/>
    </row>
    <row r="1653" spans="1:9" ht="69.95" customHeight="1" x14ac:dyDescent="0.2">
      <c r="A1653" s="573"/>
      <c r="B1653" s="378"/>
      <c r="C1653" s="9">
        <v>4108</v>
      </c>
      <c r="D1653" s="178"/>
      <c r="E1653" s="29" t="s">
        <v>12</v>
      </c>
      <c r="F1653" s="30"/>
      <c r="G1653" s="31"/>
      <c r="H1653" s="20" t="s">
        <v>12</v>
      </c>
      <c r="I1653" s="196"/>
    </row>
    <row r="1654" spans="1:9" ht="69.95" customHeight="1" x14ac:dyDescent="0.2">
      <c r="A1654" s="573"/>
      <c r="B1654" s="536" t="s">
        <v>9</v>
      </c>
      <c r="C1654" s="65"/>
      <c r="D1654" s="91"/>
      <c r="E1654" s="348"/>
      <c r="F1654" s="596"/>
      <c r="G1654" s="348"/>
      <c r="H1654" s="348"/>
      <c r="I1654" s="426"/>
    </row>
    <row r="1655" spans="1:9" ht="69.95" customHeight="1" thickBot="1" x14ac:dyDescent="0.25">
      <c r="A1655" s="574"/>
      <c r="B1655" s="537"/>
      <c r="C1655" s="60"/>
      <c r="D1655" s="59"/>
      <c r="E1655" s="86"/>
      <c r="F1655" s="597"/>
      <c r="G1655" s="349"/>
      <c r="H1655" s="86"/>
      <c r="I1655" s="427"/>
    </row>
    <row r="1656" spans="1:9" ht="69.95" customHeight="1" thickTop="1" x14ac:dyDescent="0.55000000000000004">
      <c r="A1656" s="572">
        <f>+A1650+1</f>
        <v>43376</v>
      </c>
      <c r="B1656" s="377"/>
      <c r="C1656" s="180">
        <v>4107</v>
      </c>
      <c r="D1656" s="173">
        <v>4104</v>
      </c>
      <c r="E1656" s="197"/>
      <c r="F1656" s="197"/>
      <c r="G1656" s="184" t="s">
        <v>13</v>
      </c>
      <c r="H1656" s="199"/>
      <c r="I1656" s="200"/>
    </row>
    <row r="1657" spans="1:9" ht="69.95" customHeight="1" x14ac:dyDescent="0.55000000000000004">
      <c r="A1657" s="573"/>
      <c r="B1657" s="536" t="s">
        <v>9</v>
      </c>
      <c r="C1657" s="210"/>
      <c r="D1657" s="211"/>
      <c r="E1657" s="88"/>
      <c r="F1657" s="598"/>
      <c r="G1657" s="348"/>
      <c r="H1657" s="81"/>
      <c r="I1657" s="426"/>
    </row>
    <row r="1658" spans="1:9" ht="69.95" customHeight="1" x14ac:dyDescent="0.55000000000000004">
      <c r="A1658" s="573"/>
      <c r="B1658" s="536"/>
      <c r="C1658" s="210"/>
      <c r="D1658" s="211"/>
      <c r="E1658" s="88"/>
      <c r="F1658" s="598"/>
      <c r="G1658" s="348"/>
      <c r="H1658" s="81"/>
      <c r="I1658" s="426"/>
    </row>
    <row r="1659" spans="1:9" ht="69.95" customHeight="1" x14ac:dyDescent="0.2">
      <c r="A1659" s="573"/>
      <c r="B1659" s="378"/>
      <c r="C1659" s="13">
        <v>4101</v>
      </c>
      <c r="D1659" s="14"/>
      <c r="E1659" s="29" t="s">
        <v>13</v>
      </c>
      <c r="F1659" s="30"/>
      <c r="G1659" s="31"/>
      <c r="H1659" s="20" t="s">
        <v>13</v>
      </c>
      <c r="I1659" s="196"/>
    </row>
    <row r="1660" spans="1:9" ht="69.95" customHeight="1" x14ac:dyDescent="0.2">
      <c r="A1660" s="573"/>
      <c r="B1660" s="536" t="s">
        <v>9</v>
      </c>
      <c r="C1660" s="53"/>
      <c r="D1660" s="54"/>
      <c r="E1660" s="348"/>
      <c r="F1660" s="596"/>
      <c r="G1660" s="348"/>
      <c r="H1660" s="348"/>
      <c r="I1660" s="426"/>
    </row>
    <row r="1661" spans="1:9" ht="69.95" customHeight="1" thickBot="1" x14ac:dyDescent="0.25">
      <c r="A1661" s="574"/>
      <c r="B1661" s="537"/>
      <c r="C1661" s="58"/>
      <c r="D1661" s="59"/>
      <c r="E1661" s="86"/>
      <c r="F1661" s="597"/>
      <c r="G1661" s="349"/>
      <c r="H1661" s="86"/>
      <c r="I1661" s="427"/>
    </row>
    <row r="1662" spans="1:9" ht="69.95" customHeight="1" thickTop="1" x14ac:dyDescent="0.55000000000000004">
      <c r="A1662" s="572">
        <f>+A1656+1</f>
        <v>43377</v>
      </c>
      <c r="B1662" s="377"/>
      <c r="C1662" s="182" t="s">
        <v>8</v>
      </c>
      <c r="D1662" s="183" t="s">
        <v>12</v>
      </c>
      <c r="E1662" s="197"/>
      <c r="F1662" s="197"/>
      <c r="G1662" s="184" t="s">
        <v>14</v>
      </c>
      <c r="H1662" s="199"/>
      <c r="I1662" s="200"/>
    </row>
    <row r="1663" spans="1:9" ht="69.95" customHeight="1" x14ac:dyDescent="0.55000000000000004">
      <c r="A1663" s="573"/>
      <c r="B1663" s="536" t="s">
        <v>9</v>
      </c>
      <c r="C1663" s="212"/>
      <c r="D1663" s="213"/>
      <c r="E1663" s="88"/>
      <c r="F1663" s="598"/>
      <c r="G1663" s="348"/>
      <c r="H1663" s="81"/>
      <c r="I1663" s="426"/>
    </row>
    <row r="1664" spans="1:9" ht="69.95" customHeight="1" x14ac:dyDescent="0.55000000000000004">
      <c r="A1664" s="573"/>
      <c r="B1664" s="536"/>
      <c r="C1664" s="70"/>
      <c r="D1664" s="71"/>
      <c r="E1664" s="88"/>
      <c r="F1664" s="598"/>
      <c r="G1664" s="348"/>
      <c r="H1664" s="81"/>
      <c r="I1664" s="426"/>
    </row>
    <row r="1665" spans="1:9" ht="69.95" customHeight="1" x14ac:dyDescent="0.2">
      <c r="A1665" s="573"/>
      <c r="B1665" s="378"/>
      <c r="C1665" s="19" t="s">
        <v>13</v>
      </c>
      <c r="D1665" s="178"/>
      <c r="E1665" s="29" t="s">
        <v>14</v>
      </c>
      <c r="F1665" s="30"/>
      <c r="G1665" s="31"/>
      <c r="H1665" s="20" t="s">
        <v>14</v>
      </c>
      <c r="I1665" s="196"/>
    </row>
    <row r="1666" spans="1:9" ht="69.95" customHeight="1" x14ac:dyDescent="0.2">
      <c r="A1666" s="573"/>
      <c r="B1666" s="536" t="s">
        <v>9</v>
      </c>
      <c r="C1666" s="72"/>
      <c r="D1666" s="91"/>
      <c r="E1666" s="348"/>
      <c r="F1666" s="596"/>
      <c r="G1666" s="348"/>
      <c r="H1666" s="348"/>
      <c r="I1666" s="426"/>
    </row>
    <row r="1667" spans="1:9" ht="69.95" customHeight="1" thickBot="1" x14ac:dyDescent="0.25">
      <c r="A1667" s="574"/>
      <c r="B1667" s="537"/>
      <c r="C1667" s="58"/>
      <c r="D1667" s="59"/>
      <c r="E1667" s="86"/>
      <c r="F1667" s="597"/>
      <c r="G1667" s="349"/>
      <c r="H1667" s="86"/>
      <c r="I1667" s="427"/>
    </row>
    <row r="1668" spans="1:9" ht="69.95" customHeight="1" thickTop="1" x14ac:dyDescent="0.55000000000000004">
      <c r="A1668" s="572">
        <f>+A1662+1</f>
        <v>43378</v>
      </c>
      <c r="B1668" s="377"/>
      <c r="C1668" s="185" t="s">
        <v>15</v>
      </c>
      <c r="D1668" s="186" t="s">
        <v>16</v>
      </c>
      <c r="E1668" s="197"/>
      <c r="F1668" s="197"/>
      <c r="G1668" s="184" t="s">
        <v>17</v>
      </c>
      <c r="H1668" s="199"/>
      <c r="I1668" s="200"/>
    </row>
    <row r="1669" spans="1:9" ht="69.95" customHeight="1" x14ac:dyDescent="0.55000000000000004">
      <c r="A1669" s="573"/>
      <c r="B1669" s="536" t="s">
        <v>9</v>
      </c>
      <c r="C1669" s="208"/>
      <c r="D1669" s="209"/>
      <c r="E1669" s="88"/>
      <c r="F1669" s="598"/>
      <c r="G1669" s="348"/>
      <c r="H1669" s="81"/>
      <c r="I1669" s="426"/>
    </row>
    <row r="1670" spans="1:9" ht="69.95" customHeight="1" x14ac:dyDescent="0.55000000000000004">
      <c r="A1670" s="573"/>
      <c r="B1670" s="536"/>
      <c r="C1670" s="125"/>
      <c r="D1670" s="71"/>
      <c r="E1670" s="88" t="s">
        <v>11</v>
      </c>
      <c r="F1670" s="598"/>
      <c r="G1670" s="348"/>
      <c r="H1670" s="81"/>
      <c r="I1670" s="426"/>
    </row>
    <row r="1671" spans="1:9" ht="69.95" customHeight="1" x14ac:dyDescent="0.2">
      <c r="A1671" s="573"/>
      <c r="B1671" s="378"/>
      <c r="C1671" s="22" t="s">
        <v>18</v>
      </c>
      <c r="D1671" s="188"/>
      <c r="E1671" s="29" t="s">
        <v>17</v>
      </c>
      <c r="F1671" s="30"/>
      <c r="G1671" s="31"/>
      <c r="H1671" s="31"/>
      <c r="I1671" s="196"/>
    </row>
    <row r="1672" spans="1:9" ht="69.95" customHeight="1" x14ac:dyDescent="0.2">
      <c r="A1672" s="573"/>
      <c r="B1672" s="536" t="s">
        <v>9</v>
      </c>
      <c r="C1672" s="65"/>
      <c r="D1672" s="91"/>
      <c r="E1672" s="348"/>
      <c r="F1672" s="596"/>
      <c r="G1672" s="348"/>
      <c r="H1672" s="348"/>
      <c r="I1672" s="426"/>
    </row>
    <row r="1673" spans="1:9" ht="69.95" customHeight="1" thickBot="1" x14ac:dyDescent="0.25">
      <c r="A1673" s="574"/>
      <c r="B1673" s="537"/>
      <c r="C1673" s="60"/>
      <c r="D1673" s="59"/>
      <c r="E1673" s="86"/>
      <c r="F1673" s="597"/>
      <c r="G1673" s="349"/>
      <c r="H1673" s="86"/>
      <c r="I1673" s="427"/>
    </row>
    <row r="1674" spans="1:9" ht="69.95" customHeight="1" thickTop="1" x14ac:dyDescent="0.55000000000000004">
      <c r="A1674" s="572">
        <f>+A1668+1</f>
        <v>43379</v>
      </c>
      <c r="B1674" s="377"/>
      <c r="C1674" s="182" t="s">
        <v>14</v>
      </c>
      <c r="D1674" s="183" t="s">
        <v>17</v>
      </c>
      <c r="E1674" s="189" t="s">
        <v>19</v>
      </c>
      <c r="F1674" s="197"/>
      <c r="G1674" s="184" t="s">
        <v>20</v>
      </c>
      <c r="H1674" s="199"/>
      <c r="I1674" s="200"/>
    </row>
    <row r="1675" spans="1:9" ht="69.95" customHeight="1" x14ac:dyDescent="0.55000000000000004">
      <c r="A1675" s="573"/>
      <c r="B1675" s="536" t="s">
        <v>9</v>
      </c>
      <c r="C1675" s="212"/>
      <c r="D1675" s="213"/>
      <c r="E1675" s="88"/>
      <c r="F1675" s="598"/>
      <c r="G1675" s="348"/>
      <c r="H1675" s="81"/>
      <c r="I1675" s="426"/>
    </row>
    <row r="1676" spans="1:9" ht="69.95" customHeight="1" x14ac:dyDescent="0.55000000000000004">
      <c r="A1676" s="573"/>
      <c r="B1676" s="536"/>
      <c r="C1676" s="79"/>
      <c r="D1676" s="80"/>
      <c r="E1676" s="88"/>
      <c r="F1676" s="598"/>
      <c r="G1676" s="348"/>
      <c r="H1676" s="81"/>
      <c r="I1676" s="426"/>
    </row>
    <row r="1677" spans="1:9" ht="69.95" customHeight="1" x14ac:dyDescent="0.2">
      <c r="A1677" s="573"/>
      <c r="B1677" s="378"/>
      <c r="C1677" s="26" t="s">
        <v>20</v>
      </c>
      <c r="D1677" s="27" t="s">
        <v>85</v>
      </c>
      <c r="E1677" s="30"/>
      <c r="F1677" s="30"/>
      <c r="G1677" s="31"/>
      <c r="H1677" s="31"/>
      <c r="I1677" s="196"/>
    </row>
    <row r="1678" spans="1:9" ht="69.95" customHeight="1" x14ac:dyDescent="0.2">
      <c r="A1678" s="573"/>
      <c r="B1678" s="536" t="s">
        <v>9</v>
      </c>
      <c r="C1678" s="72"/>
      <c r="D1678" s="83"/>
      <c r="E1678" s="348"/>
      <c r="F1678" s="596"/>
      <c r="G1678" s="348"/>
      <c r="H1678" s="348"/>
      <c r="I1678" s="426"/>
    </row>
    <row r="1679" spans="1:9" ht="69.95" customHeight="1" thickBot="1" x14ac:dyDescent="0.25">
      <c r="A1679" s="574"/>
      <c r="B1679" s="537"/>
      <c r="C1679" s="84"/>
      <c r="D1679" s="85"/>
      <c r="E1679" s="86"/>
      <c r="F1679" s="597"/>
      <c r="G1679" s="349"/>
      <c r="H1679" s="86"/>
      <c r="I1679" s="427"/>
    </row>
    <row r="1680" spans="1:9" ht="69.95" hidden="1" customHeight="1" thickTop="1" x14ac:dyDescent="0.55000000000000004">
      <c r="C1680" s="402">
        <f>COUNTA(C1677,C1674,C1671,C1668,C1665,C1662,C1659,C1656,C1653,C1650,C1647,C1644)</f>
        <v>12</v>
      </c>
      <c r="D1680" s="402">
        <f t="shared" ref="D1680:H1680" si="55">COUNTA(D1677,D1674,D1671,D1668,D1665,D1662,D1659,D1656,D1653,D1650,D1647,D1644)</f>
        <v>7</v>
      </c>
      <c r="E1680" s="402">
        <f t="shared" si="55"/>
        <v>7</v>
      </c>
      <c r="F1680" s="402">
        <f t="shared" si="55"/>
        <v>0</v>
      </c>
      <c r="G1680" s="402">
        <f t="shared" si="55"/>
        <v>6</v>
      </c>
      <c r="H1680" s="402">
        <f t="shared" si="55"/>
        <v>4</v>
      </c>
      <c r="I1680" s="402">
        <f>COUNTA(I1644:I1679)</f>
        <v>0</v>
      </c>
    </row>
    <row r="1681" spans="1:9" ht="69.95" customHeight="1" thickTop="1" thickBot="1" x14ac:dyDescent="0.5"/>
    <row r="1682" spans="1:9" ht="69.95" customHeight="1" x14ac:dyDescent="0.2">
      <c r="A1682" s="538"/>
      <c r="B1682" s="539"/>
      <c r="C1682" s="540">
        <f>A1686</f>
        <v>43381</v>
      </c>
      <c r="D1682" s="541"/>
      <c r="E1682" s="542"/>
      <c r="F1682" s="577">
        <f>F1640</f>
        <v>2018</v>
      </c>
      <c r="G1682" s="548" t="s">
        <v>0</v>
      </c>
      <c r="H1682" s="549"/>
      <c r="I1682" s="552">
        <f>WEEKNUM(A1686,2)</f>
        <v>41</v>
      </c>
    </row>
    <row r="1683" spans="1:9" ht="69.95" customHeight="1" thickBot="1" x14ac:dyDescent="0.25">
      <c r="A1683" s="538"/>
      <c r="B1683" s="539"/>
      <c r="C1683" s="543"/>
      <c r="D1683" s="544"/>
      <c r="E1683" s="545"/>
      <c r="F1683" s="578"/>
      <c r="G1683" s="550"/>
      <c r="H1683" s="551"/>
      <c r="I1683" s="553"/>
    </row>
    <row r="1684" spans="1:9" ht="69.95" customHeight="1" thickBot="1" x14ac:dyDescent="0.25">
      <c r="A1684" s="538"/>
      <c r="B1684" s="381"/>
      <c r="C1684" s="369"/>
      <c r="D1684" s="369"/>
      <c r="E1684" s="369"/>
      <c r="F1684" s="369"/>
      <c r="G1684" s="369"/>
      <c r="H1684" s="369"/>
      <c r="I1684" s="369"/>
    </row>
    <row r="1685" spans="1:9" ht="99.95" customHeight="1" thickBot="1" x14ac:dyDescent="0.25">
      <c r="A1685" s="538"/>
      <c r="B1685" s="381"/>
      <c r="C1685" s="558" t="s">
        <v>1</v>
      </c>
      <c r="D1685" s="559"/>
      <c r="E1685" s="386" t="s">
        <v>2</v>
      </c>
      <c r="F1685" s="371" t="s">
        <v>3</v>
      </c>
      <c r="G1685" s="387" t="s">
        <v>4</v>
      </c>
      <c r="H1685" s="372" t="s">
        <v>5</v>
      </c>
      <c r="I1685" s="373" t="s">
        <v>6</v>
      </c>
    </row>
    <row r="1686" spans="1:9" ht="69.95" customHeight="1" thickTop="1" x14ac:dyDescent="0.75">
      <c r="A1686" s="572">
        <f>A1674+2</f>
        <v>43381</v>
      </c>
      <c r="B1686" s="375"/>
      <c r="C1686" s="172">
        <v>4114</v>
      </c>
      <c r="D1686" s="168">
        <v>4112</v>
      </c>
      <c r="E1686" s="193" t="s">
        <v>7</v>
      </c>
      <c r="F1686" s="194"/>
      <c r="G1686" s="184" t="s">
        <v>22</v>
      </c>
      <c r="H1686" s="190"/>
      <c r="I1686" s="171"/>
    </row>
    <row r="1687" spans="1:9" ht="69.95" customHeight="1" x14ac:dyDescent="0.55000000000000004">
      <c r="A1687" s="573"/>
      <c r="B1687" s="575" t="s">
        <v>9</v>
      </c>
      <c r="C1687" s="208"/>
      <c r="D1687" s="355"/>
      <c r="E1687" s="88"/>
      <c r="F1687" s="598"/>
      <c r="G1687" s="348"/>
      <c r="H1687" s="81"/>
      <c r="I1687" s="426"/>
    </row>
    <row r="1688" spans="1:9" ht="69.95" customHeight="1" x14ac:dyDescent="0.55000000000000004">
      <c r="A1688" s="573"/>
      <c r="B1688" s="575"/>
      <c r="C1688" s="52"/>
      <c r="D1688" s="127"/>
      <c r="E1688" s="88"/>
      <c r="F1688" s="598"/>
      <c r="G1688" s="348"/>
      <c r="H1688" s="81"/>
      <c r="I1688" s="426"/>
    </row>
    <row r="1689" spans="1:9" ht="69.95" customHeight="1" x14ac:dyDescent="0.2">
      <c r="A1689" s="573"/>
      <c r="B1689" s="376"/>
      <c r="C1689" s="9">
        <v>4111</v>
      </c>
      <c r="D1689" s="28"/>
      <c r="E1689" s="29" t="s">
        <v>20</v>
      </c>
      <c r="F1689" s="29"/>
      <c r="G1689" s="20"/>
      <c r="H1689" s="20" t="s">
        <v>17</v>
      </c>
      <c r="I1689" s="195"/>
    </row>
    <row r="1690" spans="1:9" ht="69.95" customHeight="1" x14ac:dyDescent="0.2">
      <c r="A1690" s="573"/>
      <c r="B1690" s="575" t="s">
        <v>9</v>
      </c>
      <c r="C1690" s="65"/>
      <c r="D1690" s="354"/>
      <c r="E1690" s="348"/>
      <c r="F1690" s="596"/>
      <c r="G1690" s="348"/>
      <c r="H1690" s="348"/>
      <c r="I1690" s="426"/>
    </row>
    <row r="1691" spans="1:9" ht="69.95" customHeight="1" thickBot="1" x14ac:dyDescent="0.25">
      <c r="A1691" s="574"/>
      <c r="B1691" s="576"/>
      <c r="C1691" s="60"/>
      <c r="D1691" s="89"/>
      <c r="E1691" s="86"/>
      <c r="F1691" s="597"/>
      <c r="G1691" s="349"/>
      <c r="H1691" s="86"/>
      <c r="I1691" s="427"/>
    </row>
    <row r="1692" spans="1:9" ht="69.95" customHeight="1" thickTop="1" x14ac:dyDescent="0.75">
      <c r="A1692" s="572">
        <f>+A1686+1</f>
        <v>43382</v>
      </c>
      <c r="B1692" s="377"/>
      <c r="C1692" s="172">
        <v>4110</v>
      </c>
      <c r="D1692" s="173">
        <v>4109</v>
      </c>
      <c r="E1692" s="194"/>
      <c r="F1692" s="194"/>
      <c r="G1692" s="184" t="s">
        <v>24</v>
      </c>
      <c r="H1692" s="190"/>
      <c r="I1692" s="171"/>
    </row>
    <row r="1693" spans="1:9" ht="69.95" customHeight="1" x14ac:dyDescent="0.55000000000000004">
      <c r="A1693" s="573"/>
      <c r="B1693" s="536" t="s">
        <v>9</v>
      </c>
      <c r="C1693" s="208"/>
      <c r="D1693" s="209"/>
      <c r="E1693" s="88"/>
      <c r="F1693" s="598"/>
      <c r="G1693" s="348"/>
      <c r="H1693" s="81"/>
      <c r="I1693" s="426"/>
    </row>
    <row r="1694" spans="1:9" ht="69.95" customHeight="1" x14ac:dyDescent="0.55000000000000004">
      <c r="A1694" s="573"/>
      <c r="B1694" s="536"/>
      <c r="C1694" s="125"/>
      <c r="D1694" s="71"/>
      <c r="E1694" s="88"/>
      <c r="F1694" s="598"/>
      <c r="G1694" s="348"/>
      <c r="H1694" s="81"/>
      <c r="I1694" s="426"/>
    </row>
    <row r="1695" spans="1:9" ht="69.95" customHeight="1" x14ac:dyDescent="0.2">
      <c r="A1695" s="573"/>
      <c r="B1695" s="378"/>
      <c r="C1695" s="9">
        <v>4108</v>
      </c>
      <c r="D1695" s="178"/>
      <c r="E1695" s="29" t="s">
        <v>22</v>
      </c>
      <c r="F1695" s="29"/>
      <c r="G1695" s="20"/>
      <c r="H1695" s="20" t="s">
        <v>20</v>
      </c>
      <c r="I1695" s="195"/>
    </row>
    <row r="1696" spans="1:9" ht="69.95" customHeight="1" x14ac:dyDescent="0.2">
      <c r="A1696" s="573"/>
      <c r="B1696" s="536" t="s">
        <v>9</v>
      </c>
      <c r="C1696" s="65"/>
      <c r="D1696" s="91"/>
      <c r="E1696" s="348"/>
      <c r="F1696" s="596"/>
      <c r="G1696" s="348"/>
      <c r="H1696" s="348"/>
      <c r="I1696" s="426"/>
    </row>
    <row r="1697" spans="1:9" ht="69.95" customHeight="1" thickBot="1" x14ac:dyDescent="0.25">
      <c r="A1697" s="574"/>
      <c r="B1697" s="537"/>
      <c r="C1697" s="60"/>
      <c r="D1697" s="59"/>
      <c r="E1697" s="86"/>
      <c r="F1697" s="597"/>
      <c r="G1697" s="349"/>
      <c r="H1697" s="86"/>
      <c r="I1697" s="427"/>
    </row>
    <row r="1698" spans="1:9" ht="69.95" customHeight="1" thickTop="1" x14ac:dyDescent="0.75">
      <c r="A1698" s="572">
        <f>+A1692+1</f>
        <v>43383</v>
      </c>
      <c r="B1698" s="377"/>
      <c r="C1698" s="180">
        <v>4107</v>
      </c>
      <c r="D1698" s="173">
        <v>4104</v>
      </c>
      <c r="E1698" s="194"/>
      <c r="F1698" s="194"/>
      <c r="G1698" s="184" t="s">
        <v>25</v>
      </c>
      <c r="H1698" s="190"/>
      <c r="I1698" s="171"/>
    </row>
    <row r="1699" spans="1:9" ht="69.95" customHeight="1" x14ac:dyDescent="0.55000000000000004">
      <c r="A1699" s="573"/>
      <c r="B1699" s="536" t="s">
        <v>9</v>
      </c>
      <c r="C1699" s="210"/>
      <c r="D1699" s="211"/>
      <c r="E1699" s="88"/>
      <c r="F1699" s="598"/>
      <c r="G1699" s="348"/>
      <c r="H1699" s="81"/>
      <c r="I1699" s="426"/>
    </row>
    <row r="1700" spans="1:9" ht="69.95" customHeight="1" x14ac:dyDescent="0.55000000000000004">
      <c r="A1700" s="573"/>
      <c r="B1700" s="536"/>
      <c r="C1700" s="210"/>
      <c r="D1700" s="211"/>
      <c r="E1700" s="88"/>
      <c r="F1700" s="598"/>
      <c r="G1700" s="348"/>
      <c r="H1700" s="81"/>
      <c r="I1700" s="426"/>
    </row>
    <row r="1701" spans="1:9" ht="69.95" customHeight="1" x14ac:dyDescent="0.2">
      <c r="A1701" s="573"/>
      <c r="B1701" s="378"/>
      <c r="C1701" s="13">
        <v>4101</v>
      </c>
      <c r="D1701" s="14"/>
      <c r="E1701" s="29" t="s">
        <v>24</v>
      </c>
      <c r="F1701" s="29"/>
      <c r="G1701" s="20"/>
      <c r="H1701" s="20" t="s">
        <v>22</v>
      </c>
      <c r="I1701" s="195"/>
    </row>
    <row r="1702" spans="1:9" ht="69.95" customHeight="1" x14ac:dyDescent="0.2">
      <c r="A1702" s="573"/>
      <c r="B1702" s="536" t="s">
        <v>9</v>
      </c>
      <c r="C1702" s="53"/>
      <c r="D1702" s="54"/>
      <c r="E1702" s="348"/>
      <c r="F1702" s="596"/>
      <c r="G1702" s="348"/>
      <c r="H1702" s="348"/>
      <c r="I1702" s="426"/>
    </row>
    <row r="1703" spans="1:9" ht="69.95" customHeight="1" thickBot="1" x14ac:dyDescent="0.25">
      <c r="A1703" s="574"/>
      <c r="B1703" s="537"/>
      <c r="C1703" s="58"/>
      <c r="D1703" s="59"/>
      <c r="E1703" s="86"/>
      <c r="F1703" s="597"/>
      <c r="G1703" s="349"/>
      <c r="H1703" s="86"/>
      <c r="I1703" s="427"/>
    </row>
    <row r="1704" spans="1:9" ht="69.95" customHeight="1" thickTop="1" x14ac:dyDescent="0.75">
      <c r="A1704" s="572">
        <f>+A1698+1</f>
        <v>43384</v>
      </c>
      <c r="B1704" s="377"/>
      <c r="C1704" s="182" t="s">
        <v>8</v>
      </c>
      <c r="D1704" s="183" t="s">
        <v>12</v>
      </c>
      <c r="E1704" s="194"/>
      <c r="F1704" s="194"/>
      <c r="G1704" s="184" t="s">
        <v>26</v>
      </c>
      <c r="H1704" s="190"/>
      <c r="I1704" s="171"/>
    </row>
    <row r="1705" spans="1:9" ht="69.95" customHeight="1" x14ac:dyDescent="0.55000000000000004">
      <c r="A1705" s="573"/>
      <c r="B1705" s="536" t="s">
        <v>9</v>
      </c>
      <c r="C1705" s="212"/>
      <c r="D1705" s="213"/>
      <c r="E1705" s="88"/>
      <c r="F1705" s="598"/>
      <c r="G1705" s="348"/>
      <c r="H1705" s="81"/>
      <c r="I1705" s="426"/>
    </row>
    <row r="1706" spans="1:9" ht="69.95" customHeight="1" x14ac:dyDescent="0.55000000000000004">
      <c r="A1706" s="573"/>
      <c r="B1706" s="536"/>
      <c r="C1706" s="70"/>
      <c r="D1706" s="71"/>
      <c r="E1706" s="88"/>
      <c r="F1706" s="598"/>
      <c r="G1706" s="348"/>
      <c r="H1706" s="81"/>
      <c r="I1706" s="426"/>
    </row>
    <row r="1707" spans="1:9" ht="69.95" customHeight="1" x14ac:dyDescent="0.2">
      <c r="A1707" s="573"/>
      <c r="B1707" s="378"/>
      <c r="C1707" s="19" t="s">
        <v>13</v>
      </c>
      <c r="D1707" s="178"/>
      <c r="E1707" s="29" t="s">
        <v>25</v>
      </c>
      <c r="F1707" s="29"/>
      <c r="G1707" s="20"/>
      <c r="H1707" s="20" t="s">
        <v>24</v>
      </c>
      <c r="I1707" s="195"/>
    </row>
    <row r="1708" spans="1:9" ht="69.95" customHeight="1" x14ac:dyDescent="0.2">
      <c r="A1708" s="573"/>
      <c r="B1708" s="536" t="s">
        <v>9</v>
      </c>
      <c r="C1708" s="72"/>
      <c r="D1708" s="91"/>
      <c r="E1708" s="348"/>
      <c r="F1708" s="596"/>
      <c r="G1708" s="348"/>
      <c r="H1708" s="348"/>
      <c r="I1708" s="426"/>
    </row>
    <row r="1709" spans="1:9" ht="69.95" customHeight="1" thickBot="1" x14ac:dyDescent="0.25">
      <c r="A1709" s="574"/>
      <c r="B1709" s="537"/>
      <c r="C1709" s="58"/>
      <c r="D1709" s="59"/>
      <c r="E1709" s="86"/>
      <c r="F1709" s="597"/>
      <c r="G1709" s="349"/>
      <c r="H1709" s="86"/>
      <c r="I1709" s="427"/>
    </row>
    <row r="1710" spans="1:9" ht="69.95" customHeight="1" thickTop="1" x14ac:dyDescent="0.75">
      <c r="A1710" s="572">
        <f>+A1704+1</f>
        <v>43385</v>
      </c>
      <c r="B1710" s="377"/>
      <c r="C1710" s="185" t="s">
        <v>15</v>
      </c>
      <c r="D1710" s="186" t="s">
        <v>16</v>
      </c>
      <c r="E1710" s="194"/>
      <c r="F1710" s="194"/>
      <c r="G1710" s="184" t="s">
        <v>27</v>
      </c>
      <c r="H1710" s="190"/>
      <c r="I1710" s="171"/>
    </row>
    <row r="1711" spans="1:9" ht="69.95" customHeight="1" x14ac:dyDescent="0.55000000000000004">
      <c r="A1711" s="573"/>
      <c r="B1711" s="536" t="s">
        <v>9</v>
      </c>
      <c r="C1711" s="208"/>
      <c r="D1711" s="209"/>
      <c r="E1711" s="88"/>
      <c r="F1711" s="598"/>
      <c r="G1711" s="348"/>
      <c r="H1711" s="81"/>
      <c r="I1711" s="426"/>
    </row>
    <row r="1712" spans="1:9" ht="69.95" customHeight="1" x14ac:dyDescent="0.55000000000000004">
      <c r="A1712" s="573"/>
      <c r="B1712" s="536"/>
      <c r="C1712" s="125"/>
      <c r="D1712" s="71"/>
      <c r="E1712" s="88"/>
      <c r="F1712" s="598"/>
      <c r="G1712" s="348"/>
      <c r="H1712" s="81"/>
      <c r="I1712" s="426"/>
    </row>
    <row r="1713" spans="1:9" ht="69.95" customHeight="1" x14ac:dyDescent="0.2">
      <c r="A1713" s="573"/>
      <c r="B1713" s="378"/>
      <c r="C1713" s="22" t="s">
        <v>18</v>
      </c>
      <c r="D1713" s="188"/>
      <c r="E1713" s="29" t="s">
        <v>26</v>
      </c>
      <c r="F1713" s="30"/>
      <c r="G1713" s="31"/>
      <c r="H1713" s="31"/>
      <c r="I1713" s="196"/>
    </row>
    <row r="1714" spans="1:9" ht="69.95" customHeight="1" x14ac:dyDescent="0.2">
      <c r="A1714" s="573"/>
      <c r="B1714" s="536" t="s">
        <v>9</v>
      </c>
      <c r="C1714" s="65"/>
      <c r="D1714" s="91"/>
      <c r="E1714" s="348"/>
      <c r="F1714" s="596"/>
      <c r="G1714" s="348"/>
      <c r="H1714" s="348"/>
      <c r="I1714" s="426"/>
    </row>
    <row r="1715" spans="1:9" ht="69.95" customHeight="1" thickBot="1" x14ac:dyDescent="0.25">
      <c r="A1715" s="574"/>
      <c r="B1715" s="537"/>
      <c r="C1715" s="60"/>
      <c r="D1715" s="59"/>
      <c r="E1715" s="86"/>
      <c r="F1715" s="597"/>
      <c r="G1715" s="349"/>
      <c r="H1715" s="86"/>
      <c r="I1715" s="427"/>
    </row>
    <row r="1716" spans="1:9" ht="69.95" customHeight="1" thickTop="1" x14ac:dyDescent="0.55000000000000004">
      <c r="A1716" s="572">
        <f>+A1710+1</f>
        <v>43386</v>
      </c>
      <c r="B1716" s="377"/>
      <c r="C1716" s="182" t="s">
        <v>14</v>
      </c>
      <c r="D1716" s="183" t="s">
        <v>17</v>
      </c>
      <c r="E1716" s="189" t="s">
        <v>19</v>
      </c>
      <c r="F1716" s="197"/>
      <c r="G1716" s="184" t="s">
        <v>28</v>
      </c>
      <c r="H1716" s="199"/>
      <c r="I1716" s="200"/>
    </row>
    <row r="1717" spans="1:9" ht="69.95" customHeight="1" x14ac:dyDescent="0.55000000000000004">
      <c r="A1717" s="573"/>
      <c r="B1717" s="536" t="s">
        <v>9</v>
      </c>
      <c r="C1717" s="212"/>
      <c r="D1717" s="213"/>
      <c r="E1717" s="88"/>
      <c r="F1717" s="598"/>
      <c r="G1717" s="348"/>
      <c r="H1717" s="81"/>
      <c r="I1717" s="426"/>
    </row>
    <row r="1718" spans="1:9" ht="69.95" customHeight="1" x14ac:dyDescent="0.55000000000000004">
      <c r="A1718" s="573"/>
      <c r="B1718" s="536"/>
      <c r="C1718" s="79"/>
      <c r="D1718" s="80"/>
      <c r="E1718" s="88"/>
      <c r="F1718" s="598"/>
      <c r="G1718" s="348"/>
      <c r="H1718" s="81"/>
      <c r="I1718" s="426"/>
    </row>
    <row r="1719" spans="1:9" ht="69.95" customHeight="1" x14ac:dyDescent="0.2">
      <c r="A1719" s="573"/>
      <c r="B1719" s="378"/>
      <c r="C1719" s="26" t="s">
        <v>20</v>
      </c>
      <c r="D1719" s="27" t="s">
        <v>83</v>
      </c>
      <c r="E1719" s="30"/>
      <c r="F1719" s="30"/>
      <c r="G1719" s="31"/>
      <c r="H1719" s="31"/>
      <c r="I1719" s="196"/>
    </row>
    <row r="1720" spans="1:9" ht="69.95" customHeight="1" x14ac:dyDescent="0.2">
      <c r="A1720" s="573"/>
      <c r="B1720" s="536" t="s">
        <v>9</v>
      </c>
      <c r="C1720" s="72"/>
      <c r="D1720" s="83"/>
      <c r="E1720" s="348"/>
      <c r="F1720" s="596"/>
      <c r="G1720" s="348"/>
      <c r="H1720" s="348"/>
      <c r="I1720" s="426"/>
    </row>
    <row r="1721" spans="1:9" ht="69.95" customHeight="1" thickBot="1" x14ac:dyDescent="0.25">
      <c r="A1721" s="574"/>
      <c r="B1721" s="537"/>
      <c r="C1721" s="84"/>
      <c r="D1721" s="85"/>
      <c r="E1721" s="86"/>
      <c r="F1721" s="597"/>
      <c r="G1721" s="349"/>
      <c r="H1721" s="86"/>
      <c r="I1721" s="427"/>
    </row>
    <row r="1722" spans="1:9" ht="69.95" hidden="1" customHeight="1" thickTop="1" x14ac:dyDescent="0.2">
      <c r="A1722" s="96"/>
      <c r="B1722" s="388"/>
      <c r="C1722" s="326">
        <f>COUNTA(C1719,C1716,C1713,C1710,C1707,C1704,C1701,C1698,C1695,C1692,C1689,C1686)</f>
        <v>12</v>
      </c>
      <c r="D1722" s="326">
        <f t="shared" ref="D1722:H1722" si="56">COUNTA(D1719,D1716,D1713,D1710,D1707,D1704,D1701,D1698,D1695,D1692,D1689,D1686)</f>
        <v>7</v>
      </c>
      <c r="E1722" s="326">
        <f t="shared" si="56"/>
        <v>7</v>
      </c>
      <c r="F1722" s="326">
        <f t="shared" si="56"/>
        <v>0</v>
      </c>
      <c r="G1722" s="326">
        <f t="shared" si="56"/>
        <v>6</v>
      </c>
      <c r="H1722" s="326">
        <f t="shared" si="56"/>
        <v>4</v>
      </c>
      <c r="I1722" s="326">
        <f>COUNTA(I1686:I1721)</f>
        <v>0</v>
      </c>
    </row>
    <row r="1723" spans="1:9" ht="69.95" customHeight="1" thickTop="1" thickBot="1" x14ac:dyDescent="0.25">
      <c r="A1723" s="96"/>
      <c r="B1723" s="381"/>
      <c r="C1723" s="382"/>
      <c r="D1723" s="382"/>
      <c r="E1723" s="383"/>
      <c r="F1723" s="383"/>
      <c r="G1723" s="384"/>
      <c r="H1723" s="382"/>
      <c r="I1723" s="385"/>
    </row>
    <row r="1724" spans="1:9" ht="69.95" customHeight="1" x14ac:dyDescent="0.2">
      <c r="A1724" s="96"/>
      <c r="B1724" s="539"/>
      <c r="C1724" s="540">
        <f>A1728</f>
        <v>43388</v>
      </c>
      <c r="D1724" s="541"/>
      <c r="E1724" s="542"/>
      <c r="F1724" s="577">
        <v>2018</v>
      </c>
      <c r="G1724" s="548" t="s">
        <v>0</v>
      </c>
      <c r="H1724" s="549"/>
      <c r="I1724" s="552">
        <f>WEEKNUM(A1728,2)</f>
        <v>42</v>
      </c>
    </row>
    <row r="1725" spans="1:9" ht="69.95" customHeight="1" thickBot="1" x14ac:dyDescent="0.25">
      <c r="A1725" s="96"/>
      <c r="B1725" s="539"/>
      <c r="C1725" s="543"/>
      <c r="D1725" s="544"/>
      <c r="E1725" s="545"/>
      <c r="F1725" s="578"/>
      <c r="G1725" s="550"/>
      <c r="H1725" s="551"/>
      <c r="I1725" s="553"/>
    </row>
    <row r="1726" spans="1:9" ht="69.95" customHeight="1" thickBot="1" x14ac:dyDescent="0.25">
      <c r="A1726" s="96"/>
      <c r="B1726" s="381"/>
      <c r="C1726" s="369"/>
      <c r="D1726" s="369"/>
      <c r="E1726" s="369"/>
      <c r="F1726" s="369"/>
      <c r="G1726" s="369"/>
      <c r="H1726" s="369"/>
      <c r="I1726" s="369"/>
    </row>
    <row r="1727" spans="1:9" ht="99.95" customHeight="1" thickBot="1" x14ac:dyDescent="0.25">
      <c r="A1727" s="96"/>
      <c r="B1727" s="381"/>
      <c r="C1727" s="558" t="s">
        <v>1</v>
      </c>
      <c r="D1727" s="559"/>
      <c r="E1727" s="386" t="s">
        <v>2</v>
      </c>
      <c r="F1727" s="371" t="s">
        <v>3</v>
      </c>
      <c r="G1727" s="387" t="s">
        <v>4</v>
      </c>
      <c r="H1727" s="372" t="s">
        <v>5</v>
      </c>
      <c r="I1727" s="373" t="s">
        <v>6</v>
      </c>
    </row>
    <row r="1728" spans="1:9" ht="69.95" customHeight="1" thickTop="1" x14ac:dyDescent="0.55000000000000004">
      <c r="A1728" s="572">
        <f>A1716+2</f>
        <v>43388</v>
      </c>
      <c r="B1728" s="375"/>
      <c r="C1728" s="172">
        <v>4114</v>
      </c>
      <c r="D1728" s="168">
        <v>4112</v>
      </c>
      <c r="E1728" s="193" t="s">
        <v>7</v>
      </c>
      <c r="F1728" s="197"/>
      <c r="G1728" s="184" t="s">
        <v>29</v>
      </c>
      <c r="H1728" s="199"/>
      <c r="I1728" s="200"/>
    </row>
    <row r="1729" spans="1:9" ht="69.95" customHeight="1" x14ac:dyDescent="0.55000000000000004">
      <c r="A1729" s="573"/>
      <c r="B1729" s="575" t="s">
        <v>9</v>
      </c>
      <c r="C1729" s="208"/>
      <c r="D1729" s="355"/>
      <c r="E1729" s="88"/>
      <c r="F1729" s="598"/>
      <c r="G1729" s="348"/>
      <c r="H1729" s="81"/>
      <c r="I1729" s="426"/>
    </row>
    <row r="1730" spans="1:9" ht="69.95" customHeight="1" x14ac:dyDescent="0.55000000000000004">
      <c r="A1730" s="573"/>
      <c r="B1730" s="575"/>
      <c r="C1730" s="52"/>
      <c r="D1730" s="127"/>
      <c r="E1730" s="88"/>
      <c r="F1730" s="598"/>
      <c r="G1730" s="348"/>
      <c r="H1730" s="81"/>
      <c r="I1730" s="426"/>
    </row>
    <row r="1731" spans="1:9" ht="69.95" customHeight="1" x14ac:dyDescent="0.2">
      <c r="A1731" s="573"/>
      <c r="B1731" s="376"/>
      <c r="C1731" s="9">
        <v>4111</v>
      </c>
      <c r="D1731" s="28"/>
      <c r="E1731" s="29" t="s">
        <v>27</v>
      </c>
      <c r="F1731" s="29"/>
      <c r="G1731" s="20"/>
      <c r="H1731" s="20" t="s">
        <v>25</v>
      </c>
      <c r="I1731" s="195"/>
    </row>
    <row r="1732" spans="1:9" ht="69.95" customHeight="1" x14ac:dyDescent="0.2">
      <c r="A1732" s="573"/>
      <c r="B1732" s="575" t="s">
        <v>9</v>
      </c>
      <c r="C1732" s="65"/>
      <c r="D1732" s="354"/>
      <c r="E1732" s="348"/>
      <c r="F1732" s="596"/>
      <c r="G1732" s="348"/>
      <c r="H1732" s="348"/>
      <c r="I1732" s="426"/>
    </row>
    <row r="1733" spans="1:9" ht="69.95" customHeight="1" thickBot="1" x14ac:dyDescent="0.25">
      <c r="A1733" s="574"/>
      <c r="B1733" s="576"/>
      <c r="C1733" s="60"/>
      <c r="D1733" s="89"/>
      <c r="E1733" s="86"/>
      <c r="F1733" s="597"/>
      <c r="G1733" s="349"/>
      <c r="H1733" s="86"/>
      <c r="I1733" s="427"/>
    </row>
    <row r="1734" spans="1:9" ht="69.95" customHeight="1" thickTop="1" x14ac:dyDescent="0.55000000000000004">
      <c r="A1734" s="572">
        <f>+A1728+1</f>
        <v>43389</v>
      </c>
      <c r="B1734" s="377"/>
      <c r="C1734" s="172">
        <v>4110</v>
      </c>
      <c r="D1734" s="173">
        <v>4109</v>
      </c>
      <c r="E1734" s="197"/>
      <c r="F1734" s="197"/>
      <c r="G1734" s="184" t="s">
        <v>30</v>
      </c>
      <c r="H1734" s="199"/>
      <c r="I1734" s="200"/>
    </row>
    <row r="1735" spans="1:9" ht="69.95" customHeight="1" x14ac:dyDescent="0.55000000000000004">
      <c r="A1735" s="573"/>
      <c r="B1735" s="536" t="s">
        <v>9</v>
      </c>
      <c r="C1735" s="208"/>
      <c r="D1735" s="209"/>
      <c r="E1735" s="88"/>
      <c r="F1735" s="598"/>
      <c r="G1735" s="348"/>
      <c r="H1735" s="81"/>
      <c r="I1735" s="426"/>
    </row>
    <row r="1736" spans="1:9" ht="69.95" customHeight="1" x14ac:dyDescent="0.55000000000000004">
      <c r="A1736" s="573"/>
      <c r="B1736" s="536"/>
      <c r="C1736" s="125"/>
      <c r="D1736" s="71"/>
      <c r="E1736" s="88"/>
      <c r="F1736" s="598"/>
      <c r="G1736" s="348"/>
      <c r="H1736" s="81"/>
      <c r="I1736" s="426"/>
    </row>
    <row r="1737" spans="1:9" ht="69.95" customHeight="1" x14ac:dyDescent="0.2">
      <c r="A1737" s="573"/>
      <c r="B1737" s="378"/>
      <c r="C1737" s="9">
        <v>4108</v>
      </c>
      <c r="D1737" s="178"/>
      <c r="E1737" s="29" t="s">
        <v>28</v>
      </c>
      <c r="F1737" s="29"/>
      <c r="G1737" s="20"/>
      <c r="H1737" s="20" t="s">
        <v>26</v>
      </c>
      <c r="I1737" s="195"/>
    </row>
    <row r="1738" spans="1:9" ht="69.95" customHeight="1" x14ac:dyDescent="0.2">
      <c r="A1738" s="573"/>
      <c r="B1738" s="536" t="s">
        <v>9</v>
      </c>
      <c r="C1738" s="65"/>
      <c r="D1738" s="91"/>
      <c r="E1738" s="348"/>
      <c r="F1738" s="596"/>
      <c r="G1738" s="348"/>
      <c r="H1738" s="348"/>
      <c r="I1738" s="426"/>
    </row>
    <row r="1739" spans="1:9" ht="69.95" customHeight="1" thickBot="1" x14ac:dyDescent="0.25">
      <c r="A1739" s="574"/>
      <c r="B1739" s="537"/>
      <c r="C1739" s="60"/>
      <c r="D1739" s="59"/>
      <c r="E1739" s="86"/>
      <c r="F1739" s="597"/>
      <c r="G1739" s="349"/>
      <c r="H1739" s="86"/>
      <c r="I1739" s="427"/>
    </row>
    <row r="1740" spans="1:9" ht="69.95" customHeight="1" thickTop="1" x14ac:dyDescent="0.55000000000000004">
      <c r="A1740" s="572">
        <f>+A1734+1</f>
        <v>43390</v>
      </c>
      <c r="B1740" s="377"/>
      <c r="C1740" s="180">
        <v>4107</v>
      </c>
      <c r="D1740" s="173">
        <v>4104</v>
      </c>
      <c r="E1740" s="197"/>
      <c r="F1740" s="197"/>
      <c r="G1740" s="184" t="s">
        <v>31</v>
      </c>
      <c r="H1740" s="199"/>
      <c r="I1740" s="200"/>
    </row>
    <row r="1741" spans="1:9" ht="69.95" customHeight="1" x14ac:dyDescent="0.55000000000000004">
      <c r="A1741" s="573"/>
      <c r="B1741" s="536" t="s">
        <v>9</v>
      </c>
      <c r="C1741" s="210"/>
      <c r="D1741" s="211"/>
      <c r="E1741" s="88"/>
      <c r="F1741" s="598"/>
      <c r="G1741" s="348"/>
      <c r="H1741" s="81"/>
      <c r="I1741" s="426"/>
    </row>
    <row r="1742" spans="1:9" ht="69.95" customHeight="1" x14ac:dyDescent="0.55000000000000004">
      <c r="A1742" s="573"/>
      <c r="B1742" s="536"/>
      <c r="C1742" s="210"/>
      <c r="D1742" s="211"/>
      <c r="E1742" s="88"/>
      <c r="F1742" s="598"/>
      <c r="G1742" s="348"/>
      <c r="H1742" s="81"/>
      <c r="I1742" s="426"/>
    </row>
    <row r="1743" spans="1:9" ht="69.95" customHeight="1" x14ac:dyDescent="0.2">
      <c r="A1743" s="573"/>
      <c r="B1743" s="378"/>
      <c r="C1743" s="13">
        <v>4101</v>
      </c>
      <c r="D1743" s="14"/>
      <c r="E1743" s="29" t="s">
        <v>29</v>
      </c>
      <c r="F1743" s="29"/>
      <c r="G1743" s="20"/>
      <c r="H1743" s="20" t="s">
        <v>27</v>
      </c>
      <c r="I1743" s="195"/>
    </row>
    <row r="1744" spans="1:9" ht="69.95" customHeight="1" x14ac:dyDescent="0.2">
      <c r="A1744" s="573"/>
      <c r="B1744" s="536" t="s">
        <v>9</v>
      </c>
      <c r="C1744" s="53"/>
      <c r="D1744" s="54"/>
      <c r="E1744" s="348"/>
      <c r="F1744" s="596"/>
      <c r="G1744" s="348"/>
      <c r="H1744" s="348"/>
      <c r="I1744" s="426"/>
    </row>
    <row r="1745" spans="1:9" ht="69.95" customHeight="1" thickBot="1" x14ac:dyDescent="0.25">
      <c r="A1745" s="574"/>
      <c r="B1745" s="537"/>
      <c r="C1745" s="58"/>
      <c r="D1745" s="59"/>
      <c r="E1745" s="86"/>
      <c r="F1745" s="597"/>
      <c r="G1745" s="349"/>
      <c r="H1745" s="86"/>
      <c r="I1745" s="427"/>
    </row>
    <row r="1746" spans="1:9" ht="69.95" customHeight="1" thickTop="1" x14ac:dyDescent="0.55000000000000004">
      <c r="A1746" s="579">
        <f>+A1740+1</f>
        <v>43391</v>
      </c>
      <c r="B1746" s="389"/>
      <c r="C1746" s="201" t="s">
        <v>8</v>
      </c>
      <c r="D1746" s="202" t="s">
        <v>12</v>
      </c>
      <c r="E1746" s="203"/>
      <c r="F1746" s="203"/>
      <c r="G1746" s="223" t="s">
        <v>15</v>
      </c>
      <c r="H1746" s="205"/>
      <c r="I1746" s="206"/>
    </row>
    <row r="1747" spans="1:9" ht="69.95" customHeight="1" x14ac:dyDescent="0.55000000000000004">
      <c r="A1747" s="579"/>
      <c r="B1747" s="536" t="s">
        <v>9</v>
      </c>
      <c r="C1747" s="212"/>
      <c r="D1747" s="213"/>
      <c r="E1747" s="88"/>
      <c r="F1747" s="598"/>
      <c r="G1747" s="348"/>
      <c r="H1747" s="81"/>
      <c r="I1747" s="428"/>
    </row>
    <row r="1748" spans="1:9" ht="69.95" customHeight="1" x14ac:dyDescent="0.55000000000000004">
      <c r="A1748" s="579"/>
      <c r="B1748" s="536"/>
      <c r="C1748" s="70"/>
      <c r="D1748" s="71"/>
      <c r="E1748" s="88"/>
      <c r="F1748" s="598"/>
      <c r="G1748" s="348"/>
      <c r="H1748" s="81"/>
      <c r="I1748" s="428"/>
    </row>
    <row r="1749" spans="1:9" ht="69.95" customHeight="1" x14ac:dyDescent="0.2">
      <c r="A1749" s="579"/>
      <c r="B1749" s="378"/>
      <c r="C1749" s="19" t="s">
        <v>13</v>
      </c>
      <c r="D1749" s="178"/>
      <c r="E1749" s="29" t="s">
        <v>30</v>
      </c>
      <c r="F1749" s="30"/>
      <c r="G1749" s="31"/>
      <c r="H1749" s="20" t="s">
        <v>28</v>
      </c>
      <c r="I1749" s="207"/>
    </row>
    <row r="1750" spans="1:9" ht="69.95" customHeight="1" x14ac:dyDescent="0.2">
      <c r="A1750" s="579"/>
      <c r="B1750" s="536" t="s">
        <v>9</v>
      </c>
      <c r="C1750" s="72"/>
      <c r="D1750" s="91"/>
      <c r="E1750" s="348"/>
      <c r="F1750" s="596"/>
      <c r="G1750" s="348"/>
      <c r="H1750" s="348"/>
      <c r="I1750" s="428"/>
    </row>
    <row r="1751" spans="1:9" ht="69.95" customHeight="1" thickBot="1" x14ac:dyDescent="0.25">
      <c r="A1751" s="579"/>
      <c r="B1751" s="554"/>
      <c r="C1751" s="90"/>
      <c r="D1751" s="91"/>
      <c r="E1751" s="92"/>
      <c r="F1751" s="599"/>
      <c r="G1751" s="350"/>
      <c r="H1751" s="92"/>
      <c r="I1751" s="429"/>
    </row>
    <row r="1752" spans="1:9" ht="69.95" customHeight="1" thickTop="1" x14ac:dyDescent="0.55000000000000004">
      <c r="A1752" s="572">
        <f>+A1746+1</f>
        <v>43392</v>
      </c>
      <c r="B1752" s="377"/>
      <c r="C1752" s="185" t="s">
        <v>15</v>
      </c>
      <c r="D1752" s="186" t="s">
        <v>16</v>
      </c>
      <c r="E1752" s="197"/>
      <c r="F1752" s="197"/>
      <c r="G1752" s="198"/>
      <c r="H1752" s="199"/>
      <c r="I1752" s="200"/>
    </row>
    <row r="1753" spans="1:9" ht="69.95" customHeight="1" x14ac:dyDescent="0.55000000000000004">
      <c r="A1753" s="573"/>
      <c r="B1753" s="536" t="s">
        <v>9</v>
      </c>
      <c r="C1753" s="208"/>
      <c r="D1753" s="209"/>
      <c r="E1753" s="88"/>
      <c r="F1753" s="598"/>
      <c r="G1753" s="348"/>
      <c r="H1753" s="81"/>
      <c r="I1753" s="426"/>
    </row>
    <row r="1754" spans="1:9" ht="69.95" customHeight="1" x14ac:dyDescent="0.55000000000000004">
      <c r="A1754" s="573"/>
      <c r="B1754" s="536"/>
      <c r="C1754" s="125"/>
      <c r="D1754" s="71"/>
      <c r="E1754" s="88"/>
      <c r="F1754" s="598"/>
      <c r="G1754" s="348"/>
      <c r="H1754" s="81"/>
      <c r="I1754" s="426"/>
    </row>
    <row r="1755" spans="1:9" ht="69.95" customHeight="1" x14ac:dyDescent="0.2">
      <c r="A1755" s="573"/>
      <c r="B1755" s="378"/>
      <c r="C1755" s="22" t="s">
        <v>18</v>
      </c>
      <c r="D1755" s="188"/>
      <c r="E1755" s="29" t="s">
        <v>31</v>
      </c>
      <c r="F1755" s="30"/>
      <c r="G1755" s="31"/>
      <c r="H1755" s="31"/>
      <c r="I1755" s="196"/>
    </row>
    <row r="1756" spans="1:9" ht="69.95" customHeight="1" x14ac:dyDescent="0.2">
      <c r="A1756" s="573"/>
      <c r="B1756" s="536" t="s">
        <v>9</v>
      </c>
      <c r="C1756" s="65"/>
      <c r="D1756" s="91"/>
      <c r="E1756" s="348"/>
      <c r="F1756" s="596"/>
      <c r="G1756" s="348"/>
      <c r="H1756" s="348"/>
      <c r="I1756" s="426"/>
    </row>
    <row r="1757" spans="1:9" ht="69.95" customHeight="1" thickBot="1" x14ac:dyDescent="0.25">
      <c r="A1757" s="574"/>
      <c r="B1757" s="537"/>
      <c r="C1757" s="60"/>
      <c r="D1757" s="59"/>
      <c r="E1757" s="86"/>
      <c r="F1757" s="597"/>
      <c r="G1757" s="349"/>
      <c r="H1757" s="86"/>
      <c r="I1757" s="427"/>
    </row>
    <row r="1758" spans="1:9" ht="69.95" customHeight="1" thickTop="1" x14ac:dyDescent="0.55000000000000004">
      <c r="A1758" s="572">
        <f>+A1752+1</f>
        <v>43393</v>
      </c>
      <c r="B1758" s="377"/>
      <c r="C1758" s="182" t="s">
        <v>14</v>
      </c>
      <c r="D1758" s="183" t="s">
        <v>17</v>
      </c>
      <c r="E1758" s="189" t="s">
        <v>19</v>
      </c>
      <c r="F1758" s="197"/>
      <c r="G1758" s="198"/>
      <c r="H1758" s="199"/>
      <c r="I1758" s="200"/>
    </row>
    <row r="1759" spans="1:9" ht="69.95" customHeight="1" x14ac:dyDescent="0.55000000000000004">
      <c r="A1759" s="573"/>
      <c r="B1759" s="536" t="s">
        <v>9</v>
      </c>
      <c r="C1759" s="212"/>
      <c r="D1759" s="213"/>
      <c r="E1759" s="88"/>
      <c r="F1759" s="598"/>
      <c r="G1759" s="348"/>
      <c r="H1759" s="81"/>
      <c r="I1759" s="426"/>
    </row>
    <row r="1760" spans="1:9" ht="69.95" customHeight="1" x14ac:dyDescent="0.55000000000000004">
      <c r="A1760" s="573"/>
      <c r="B1760" s="536"/>
      <c r="C1760" s="79"/>
      <c r="D1760" s="80"/>
      <c r="E1760" s="88"/>
      <c r="F1760" s="598"/>
      <c r="G1760" s="348"/>
      <c r="H1760" s="81"/>
      <c r="I1760" s="426"/>
    </row>
    <row r="1761" spans="1:9" ht="69.95" customHeight="1" x14ac:dyDescent="0.2">
      <c r="A1761" s="573"/>
      <c r="B1761" s="378"/>
      <c r="C1761" s="26" t="s">
        <v>20</v>
      </c>
      <c r="D1761" s="27"/>
      <c r="E1761" s="30"/>
      <c r="F1761" s="30"/>
      <c r="G1761" s="31"/>
      <c r="H1761" s="31"/>
      <c r="I1761" s="196"/>
    </row>
    <row r="1762" spans="1:9" ht="69.95" customHeight="1" x14ac:dyDescent="0.2">
      <c r="A1762" s="573"/>
      <c r="B1762" s="536" t="s">
        <v>9</v>
      </c>
      <c r="C1762" s="72"/>
      <c r="D1762" s="83"/>
      <c r="E1762" s="348"/>
      <c r="F1762" s="596"/>
      <c r="G1762" s="348"/>
      <c r="H1762" s="348"/>
      <c r="I1762" s="426"/>
    </row>
    <row r="1763" spans="1:9" ht="69.95" customHeight="1" thickBot="1" x14ac:dyDescent="0.25">
      <c r="A1763" s="574"/>
      <c r="B1763" s="537"/>
      <c r="C1763" s="84"/>
      <c r="D1763" s="85"/>
      <c r="E1763" s="86"/>
      <c r="F1763" s="597"/>
      <c r="G1763" s="349"/>
      <c r="H1763" s="86"/>
      <c r="I1763" s="427"/>
    </row>
    <row r="1764" spans="1:9" ht="69.95" hidden="1" customHeight="1" thickTop="1" x14ac:dyDescent="0.2">
      <c r="A1764" s="96"/>
      <c r="B1764" s="388"/>
      <c r="C1764" s="326">
        <f>COUNTA(C1761,C1758,C1755,C1752,C1749,C1746,C1743,C1740,C1737,C1734,C1731,C1728)</f>
        <v>12</v>
      </c>
      <c r="D1764" s="326">
        <f t="shared" ref="D1764:H1764" si="57">COUNTA(D1761,D1758,D1755,D1752,D1749,D1746,D1743,D1740,D1737,D1734,D1731,D1728)</f>
        <v>6</v>
      </c>
      <c r="E1764" s="326">
        <f t="shared" si="57"/>
        <v>7</v>
      </c>
      <c r="F1764" s="326">
        <f t="shared" si="57"/>
        <v>0</v>
      </c>
      <c r="G1764" s="326">
        <f t="shared" si="57"/>
        <v>4</v>
      </c>
      <c r="H1764" s="326">
        <f t="shared" si="57"/>
        <v>4</v>
      </c>
      <c r="I1764" s="326">
        <f>COUNTA(I1728:I1763)</f>
        <v>0</v>
      </c>
    </row>
    <row r="1765" spans="1:9" ht="69.95" customHeight="1" thickTop="1" thickBot="1" x14ac:dyDescent="0.6">
      <c r="A1765" s="96"/>
      <c r="B1765" s="390"/>
      <c r="C1765" s="404"/>
      <c r="D1765" s="404"/>
      <c r="E1765" s="405"/>
      <c r="F1765" s="405"/>
      <c r="G1765" s="406"/>
      <c r="H1765" s="405"/>
      <c r="I1765" s="407"/>
    </row>
    <row r="1766" spans="1:9" ht="69.95" customHeight="1" x14ac:dyDescent="0.2">
      <c r="A1766" s="96"/>
      <c r="B1766" s="539"/>
      <c r="C1766" s="540">
        <f>A1770</f>
        <v>43395</v>
      </c>
      <c r="D1766" s="541"/>
      <c r="E1766" s="542"/>
      <c r="F1766" s="577">
        <v>2018</v>
      </c>
      <c r="G1766" s="548" t="s">
        <v>0</v>
      </c>
      <c r="H1766" s="549"/>
      <c r="I1766" s="552">
        <f>WEEKNUM(A1770,2)</f>
        <v>43</v>
      </c>
    </row>
    <row r="1767" spans="1:9" ht="69.95" customHeight="1" thickBot="1" x14ac:dyDescent="0.25">
      <c r="A1767" s="96"/>
      <c r="B1767" s="539"/>
      <c r="C1767" s="543"/>
      <c r="D1767" s="544"/>
      <c r="E1767" s="545"/>
      <c r="F1767" s="578"/>
      <c r="G1767" s="550"/>
      <c r="H1767" s="551"/>
      <c r="I1767" s="553"/>
    </row>
    <row r="1768" spans="1:9" ht="69.95" customHeight="1" thickBot="1" x14ac:dyDescent="0.25">
      <c r="A1768" s="96"/>
      <c r="B1768" s="381"/>
      <c r="C1768" s="369"/>
      <c r="D1768" s="369"/>
      <c r="E1768" s="369"/>
      <c r="F1768" s="369"/>
      <c r="G1768" s="369"/>
      <c r="H1768" s="369"/>
      <c r="I1768" s="369"/>
    </row>
    <row r="1769" spans="1:9" ht="99.95" customHeight="1" thickBot="1" x14ac:dyDescent="0.25">
      <c r="A1769" s="96"/>
      <c r="B1769" s="381"/>
      <c r="C1769" s="558" t="s">
        <v>1</v>
      </c>
      <c r="D1769" s="559"/>
      <c r="E1769" s="386" t="s">
        <v>2</v>
      </c>
      <c r="F1769" s="371" t="s">
        <v>3</v>
      </c>
      <c r="G1769" s="387" t="s">
        <v>4</v>
      </c>
      <c r="H1769" s="372" t="s">
        <v>5</v>
      </c>
      <c r="I1769" s="373" t="s">
        <v>6</v>
      </c>
    </row>
    <row r="1770" spans="1:9" ht="69.95" customHeight="1" thickTop="1" x14ac:dyDescent="0.55000000000000004">
      <c r="A1770" s="572">
        <f>A1758+2</f>
        <v>43395</v>
      </c>
      <c r="B1770" s="375"/>
      <c r="C1770" s="172">
        <v>4114</v>
      </c>
      <c r="D1770" s="168">
        <v>4112</v>
      </c>
      <c r="E1770" s="193" t="s">
        <v>7</v>
      </c>
      <c r="F1770" s="197"/>
      <c r="G1770" s="198"/>
      <c r="H1770" s="199"/>
      <c r="I1770" s="200"/>
    </row>
    <row r="1771" spans="1:9" ht="69.95" customHeight="1" x14ac:dyDescent="0.55000000000000004">
      <c r="A1771" s="573"/>
      <c r="B1771" s="575" t="s">
        <v>9</v>
      </c>
      <c r="C1771" s="208"/>
      <c r="D1771" s="355"/>
      <c r="E1771" s="88"/>
      <c r="F1771" s="598"/>
      <c r="G1771" s="348"/>
      <c r="H1771" s="81"/>
      <c r="I1771" s="426"/>
    </row>
    <row r="1772" spans="1:9" ht="69.95" customHeight="1" x14ac:dyDescent="0.55000000000000004">
      <c r="A1772" s="573"/>
      <c r="B1772" s="575"/>
      <c r="C1772" s="52"/>
      <c r="D1772" s="127"/>
      <c r="E1772" s="88"/>
      <c r="F1772" s="598"/>
      <c r="G1772" s="348"/>
      <c r="H1772" s="81"/>
      <c r="I1772" s="426"/>
    </row>
    <row r="1773" spans="1:9" ht="69.95" customHeight="1" x14ac:dyDescent="0.2">
      <c r="A1773" s="573"/>
      <c r="B1773" s="376"/>
      <c r="C1773" s="9">
        <v>4111</v>
      </c>
      <c r="D1773" s="28"/>
      <c r="E1773" s="32" t="s">
        <v>32</v>
      </c>
      <c r="F1773" s="30"/>
      <c r="G1773" s="31"/>
      <c r="H1773" s="20" t="s">
        <v>29</v>
      </c>
      <c r="I1773" s="196"/>
    </row>
    <row r="1774" spans="1:9" ht="69.95" customHeight="1" x14ac:dyDescent="0.2">
      <c r="A1774" s="573"/>
      <c r="B1774" s="575" t="s">
        <v>9</v>
      </c>
      <c r="C1774" s="65"/>
      <c r="D1774" s="354"/>
      <c r="E1774" s="348"/>
      <c r="F1774" s="596"/>
      <c r="G1774" s="348"/>
      <c r="H1774" s="348"/>
      <c r="I1774" s="426"/>
    </row>
    <row r="1775" spans="1:9" ht="69.95" customHeight="1" thickBot="1" x14ac:dyDescent="0.25">
      <c r="A1775" s="574"/>
      <c r="B1775" s="576"/>
      <c r="C1775" s="60"/>
      <c r="D1775" s="89"/>
      <c r="E1775" s="86"/>
      <c r="F1775" s="597"/>
      <c r="G1775" s="349"/>
      <c r="H1775" s="86"/>
      <c r="I1775" s="427"/>
    </row>
    <row r="1776" spans="1:9" ht="69.95" customHeight="1" thickTop="1" x14ac:dyDescent="0.55000000000000004">
      <c r="A1776" s="572">
        <f>+A1770+1</f>
        <v>43396</v>
      </c>
      <c r="B1776" s="377"/>
      <c r="C1776" s="172">
        <v>4110</v>
      </c>
      <c r="D1776" s="173">
        <v>4109</v>
      </c>
      <c r="E1776" s="197"/>
      <c r="F1776" s="197"/>
      <c r="G1776" s="198"/>
      <c r="H1776" s="199"/>
      <c r="I1776" s="200"/>
    </row>
    <row r="1777" spans="1:9" ht="69.95" customHeight="1" x14ac:dyDescent="0.55000000000000004">
      <c r="A1777" s="573"/>
      <c r="B1777" s="536" t="s">
        <v>9</v>
      </c>
      <c r="C1777" s="208"/>
      <c r="D1777" s="209"/>
      <c r="E1777" s="88"/>
      <c r="F1777" s="598"/>
      <c r="G1777" s="348"/>
      <c r="H1777" s="81"/>
      <c r="I1777" s="426"/>
    </row>
    <row r="1778" spans="1:9" ht="69.95" customHeight="1" x14ac:dyDescent="0.55000000000000004">
      <c r="A1778" s="573"/>
      <c r="B1778" s="536"/>
      <c r="C1778" s="125"/>
      <c r="D1778" s="71"/>
      <c r="E1778" s="88"/>
      <c r="F1778" s="598"/>
      <c r="G1778" s="348"/>
      <c r="H1778" s="81"/>
      <c r="I1778" s="426"/>
    </row>
    <row r="1779" spans="1:9" ht="69.95" customHeight="1" x14ac:dyDescent="0.2">
      <c r="A1779" s="573"/>
      <c r="B1779" s="378"/>
      <c r="C1779" s="9">
        <v>4108</v>
      </c>
      <c r="D1779" s="178"/>
      <c r="E1779" s="30"/>
      <c r="F1779" s="30"/>
      <c r="G1779" s="31"/>
      <c r="H1779" s="20" t="s">
        <v>30</v>
      </c>
      <c r="I1779" s="196"/>
    </row>
    <row r="1780" spans="1:9" ht="69.95" customHeight="1" x14ac:dyDescent="0.2">
      <c r="A1780" s="573"/>
      <c r="B1780" s="536" t="s">
        <v>9</v>
      </c>
      <c r="C1780" s="65"/>
      <c r="D1780" s="91"/>
      <c r="E1780" s="348"/>
      <c r="F1780" s="596"/>
      <c r="G1780" s="348"/>
      <c r="H1780" s="348"/>
      <c r="I1780" s="426"/>
    </row>
    <row r="1781" spans="1:9" ht="69.95" customHeight="1" thickBot="1" x14ac:dyDescent="0.25">
      <c r="A1781" s="574"/>
      <c r="B1781" s="537"/>
      <c r="C1781" s="60"/>
      <c r="D1781" s="59"/>
      <c r="E1781" s="86"/>
      <c r="F1781" s="597"/>
      <c r="G1781" s="349"/>
      <c r="H1781" s="86"/>
      <c r="I1781" s="427"/>
    </row>
    <row r="1782" spans="1:9" ht="69.95" customHeight="1" thickTop="1" x14ac:dyDescent="0.55000000000000004">
      <c r="A1782" s="572">
        <f>+A1776+1</f>
        <v>43397</v>
      </c>
      <c r="B1782" s="377"/>
      <c r="C1782" s="180">
        <v>4107</v>
      </c>
      <c r="D1782" s="173">
        <v>4104</v>
      </c>
      <c r="E1782" s="197"/>
      <c r="F1782" s="197"/>
      <c r="G1782" s="198"/>
      <c r="H1782" s="199"/>
      <c r="I1782" s="200"/>
    </row>
    <row r="1783" spans="1:9" ht="69.95" customHeight="1" x14ac:dyDescent="0.55000000000000004">
      <c r="A1783" s="573"/>
      <c r="B1783" s="536" t="s">
        <v>9</v>
      </c>
      <c r="C1783" s="210"/>
      <c r="D1783" s="211"/>
      <c r="E1783" s="88"/>
      <c r="F1783" s="598"/>
      <c r="G1783" s="348"/>
      <c r="H1783" s="81"/>
      <c r="I1783" s="426"/>
    </row>
    <row r="1784" spans="1:9" ht="69.95" customHeight="1" x14ac:dyDescent="0.55000000000000004">
      <c r="A1784" s="573"/>
      <c r="B1784" s="536"/>
      <c r="C1784" s="210"/>
      <c r="D1784" s="211"/>
      <c r="E1784" s="88"/>
      <c r="F1784" s="598"/>
      <c r="G1784" s="348"/>
      <c r="H1784" s="81"/>
      <c r="I1784" s="426"/>
    </row>
    <row r="1785" spans="1:9" ht="69.95" customHeight="1" x14ac:dyDescent="0.2">
      <c r="A1785" s="573"/>
      <c r="B1785" s="378"/>
      <c r="C1785" s="13">
        <v>4101</v>
      </c>
      <c r="D1785" s="14"/>
      <c r="E1785" s="30"/>
      <c r="F1785" s="30"/>
      <c r="G1785" s="31"/>
      <c r="H1785" s="20" t="s">
        <v>31</v>
      </c>
      <c r="I1785" s="196"/>
    </row>
    <row r="1786" spans="1:9" ht="69.95" customHeight="1" x14ac:dyDescent="0.2">
      <c r="A1786" s="573"/>
      <c r="B1786" s="536" t="s">
        <v>9</v>
      </c>
      <c r="C1786" s="53"/>
      <c r="D1786" s="54"/>
      <c r="E1786" s="348"/>
      <c r="F1786" s="596"/>
      <c r="G1786" s="348"/>
      <c r="H1786" s="348"/>
      <c r="I1786" s="426"/>
    </row>
    <row r="1787" spans="1:9" ht="69.95" customHeight="1" thickBot="1" x14ac:dyDescent="0.25">
      <c r="A1787" s="574"/>
      <c r="B1787" s="537"/>
      <c r="C1787" s="58"/>
      <c r="D1787" s="59"/>
      <c r="E1787" s="86"/>
      <c r="F1787" s="597"/>
      <c r="G1787" s="349"/>
      <c r="H1787" s="86"/>
      <c r="I1787" s="427"/>
    </row>
    <row r="1788" spans="1:9" ht="69.95" customHeight="1" thickTop="1" x14ac:dyDescent="0.55000000000000004">
      <c r="A1788" s="572">
        <f>+A1782+1</f>
        <v>43398</v>
      </c>
      <c r="B1788" s="377"/>
      <c r="C1788" s="182" t="s">
        <v>8</v>
      </c>
      <c r="D1788" s="183" t="s">
        <v>12</v>
      </c>
      <c r="E1788" s="197"/>
      <c r="F1788" s="197"/>
      <c r="G1788" s="198"/>
      <c r="H1788" s="199"/>
      <c r="I1788" s="200"/>
    </row>
    <row r="1789" spans="1:9" ht="69.95" customHeight="1" x14ac:dyDescent="0.55000000000000004">
      <c r="A1789" s="573"/>
      <c r="B1789" s="536" t="s">
        <v>9</v>
      </c>
      <c r="C1789" s="212"/>
      <c r="D1789" s="213"/>
      <c r="E1789" s="88"/>
      <c r="F1789" s="598"/>
      <c r="G1789" s="348"/>
      <c r="H1789" s="81"/>
      <c r="I1789" s="426"/>
    </row>
    <row r="1790" spans="1:9" ht="69.95" customHeight="1" x14ac:dyDescent="0.55000000000000004">
      <c r="A1790" s="573"/>
      <c r="B1790" s="536"/>
      <c r="C1790" s="70"/>
      <c r="D1790" s="71"/>
      <c r="E1790" s="88"/>
      <c r="F1790" s="598"/>
      <c r="G1790" s="348"/>
      <c r="H1790" s="81"/>
      <c r="I1790" s="426"/>
    </row>
    <row r="1791" spans="1:9" ht="69.95" customHeight="1" x14ac:dyDescent="0.2">
      <c r="A1791" s="573"/>
      <c r="B1791" s="378"/>
      <c r="C1791" s="19" t="s">
        <v>13</v>
      </c>
      <c r="D1791" s="178"/>
      <c r="E1791" s="30"/>
      <c r="F1791" s="30"/>
      <c r="G1791" s="31"/>
      <c r="H1791" s="33" t="s">
        <v>32</v>
      </c>
      <c r="I1791" s="196"/>
    </row>
    <row r="1792" spans="1:9" ht="69.95" customHeight="1" x14ac:dyDescent="0.2">
      <c r="A1792" s="573"/>
      <c r="B1792" s="536" t="s">
        <v>9</v>
      </c>
      <c r="C1792" s="72"/>
      <c r="D1792" s="91"/>
      <c r="E1792" s="348"/>
      <c r="F1792" s="596"/>
      <c r="G1792" s="348"/>
      <c r="H1792" s="348"/>
      <c r="I1792" s="426"/>
    </row>
    <row r="1793" spans="1:9" ht="69.95" customHeight="1" thickBot="1" x14ac:dyDescent="0.25">
      <c r="A1793" s="574"/>
      <c r="B1793" s="537"/>
      <c r="C1793" s="58"/>
      <c r="D1793" s="59"/>
      <c r="E1793" s="86"/>
      <c r="F1793" s="597"/>
      <c r="G1793" s="349"/>
      <c r="H1793" s="86"/>
      <c r="I1793" s="427"/>
    </row>
    <row r="1794" spans="1:9" ht="69.95" customHeight="1" thickTop="1" x14ac:dyDescent="0.55000000000000004">
      <c r="A1794" s="572">
        <f>+A1788+1</f>
        <v>43399</v>
      </c>
      <c r="B1794" s="377"/>
      <c r="C1794" s="185" t="s">
        <v>15</v>
      </c>
      <c r="D1794" s="186" t="s">
        <v>16</v>
      </c>
      <c r="E1794" s="197"/>
      <c r="F1794" s="197"/>
      <c r="G1794" s="198"/>
      <c r="H1794" s="199"/>
      <c r="I1794" s="200"/>
    </row>
    <row r="1795" spans="1:9" ht="69.95" customHeight="1" x14ac:dyDescent="0.55000000000000004">
      <c r="A1795" s="573"/>
      <c r="B1795" s="536" t="s">
        <v>9</v>
      </c>
      <c r="C1795" s="208"/>
      <c r="D1795" s="209"/>
      <c r="E1795" s="88"/>
      <c r="F1795" s="598"/>
      <c r="G1795" s="348"/>
      <c r="H1795" s="81"/>
      <c r="I1795" s="426"/>
    </row>
    <row r="1796" spans="1:9" ht="69.95" customHeight="1" x14ac:dyDescent="0.55000000000000004">
      <c r="A1796" s="573"/>
      <c r="B1796" s="536"/>
      <c r="C1796" s="125"/>
      <c r="D1796" s="71"/>
      <c r="E1796" s="88" t="s">
        <v>11</v>
      </c>
      <c r="F1796" s="598"/>
      <c r="G1796" s="348"/>
      <c r="H1796" s="81"/>
      <c r="I1796" s="426"/>
    </row>
    <row r="1797" spans="1:9" ht="69.95" customHeight="1" x14ac:dyDescent="0.2">
      <c r="A1797" s="573"/>
      <c r="B1797" s="378"/>
      <c r="C1797" s="22" t="s">
        <v>18</v>
      </c>
      <c r="D1797" s="188"/>
      <c r="E1797" s="30"/>
      <c r="F1797" s="30"/>
      <c r="G1797" s="31"/>
      <c r="H1797" s="31"/>
      <c r="I1797" s="196"/>
    </row>
    <row r="1798" spans="1:9" ht="69.95" customHeight="1" x14ac:dyDescent="0.2">
      <c r="A1798" s="573"/>
      <c r="B1798" s="536" t="s">
        <v>9</v>
      </c>
      <c r="C1798" s="65"/>
      <c r="D1798" s="91"/>
      <c r="E1798" s="348"/>
      <c r="F1798" s="596"/>
      <c r="G1798" s="348"/>
      <c r="H1798" s="348"/>
      <c r="I1798" s="426"/>
    </row>
    <row r="1799" spans="1:9" ht="69.95" customHeight="1" thickBot="1" x14ac:dyDescent="0.25">
      <c r="A1799" s="574"/>
      <c r="B1799" s="537"/>
      <c r="C1799" s="60"/>
      <c r="D1799" s="59"/>
      <c r="E1799" s="86"/>
      <c r="F1799" s="597"/>
      <c r="G1799" s="349"/>
      <c r="H1799" s="86"/>
      <c r="I1799" s="427"/>
    </row>
    <row r="1800" spans="1:9" ht="69.95" customHeight="1" thickTop="1" x14ac:dyDescent="0.55000000000000004">
      <c r="A1800" s="572">
        <f>+A1794+1</f>
        <v>43400</v>
      </c>
      <c r="B1800" s="377"/>
      <c r="C1800" s="182" t="s">
        <v>14</v>
      </c>
      <c r="D1800" s="183" t="s">
        <v>17</v>
      </c>
      <c r="E1800" s="189" t="s">
        <v>19</v>
      </c>
      <c r="F1800" s="197"/>
      <c r="G1800" s="198"/>
      <c r="H1800" s="199"/>
      <c r="I1800" s="200"/>
    </row>
    <row r="1801" spans="1:9" ht="69.95" customHeight="1" x14ac:dyDescent="0.55000000000000004">
      <c r="A1801" s="573"/>
      <c r="B1801" s="536" t="s">
        <v>9</v>
      </c>
      <c r="C1801" s="212"/>
      <c r="D1801" s="213"/>
      <c r="E1801" s="88"/>
      <c r="F1801" s="598"/>
      <c r="G1801" s="348"/>
      <c r="H1801" s="81"/>
      <c r="I1801" s="426"/>
    </row>
    <row r="1802" spans="1:9" ht="69.95" customHeight="1" x14ac:dyDescent="0.55000000000000004">
      <c r="A1802" s="573"/>
      <c r="B1802" s="536"/>
      <c r="C1802" s="79"/>
      <c r="D1802" s="80"/>
      <c r="E1802" s="88"/>
      <c r="F1802" s="598"/>
      <c r="G1802" s="348"/>
      <c r="H1802" s="81"/>
      <c r="I1802" s="426"/>
    </row>
    <row r="1803" spans="1:9" ht="69.95" customHeight="1" x14ac:dyDescent="0.2">
      <c r="A1803" s="573"/>
      <c r="B1803" s="378"/>
      <c r="C1803" s="26" t="s">
        <v>20</v>
      </c>
      <c r="D1803" s="27"/>
      <c r="E1803" s="30"/>
      <c r="F1803" s="30"/>
      <c r="G1803" s="31"/>
      <c r="H1803" s="31"/>
      <c r="I1803" s="196"/>
    </row>
    <row r="1804" spans="1:9" ht="69.95" customHeight="1" x14ac:dyDescent="0.2">
      <c r="A1804" s="573"/>
      <c r="B1804" s="536" t="s">
        <v>9</v>
      </c>
      <c r="C1804" s="72"/>
      <c r="D1804" s="83"/>
      <c r="E1804" s="348"/>
      <c r="F1804" s="596"/>
      <c r="G1804" s="348"/>
      <c r="H1804" s="348"/>
      <c r="I1804" s="426"/>
    </row>
    <row r="1805" spans="1:9" ht="69.95" customHeight="1" thickBot="1" x14ac:dyDescent="0.25">
      <c r="A1805" s="574"/>
      <c r="B1805" s="537"/>
      <c r="C1805" s="84"/>
      <c r="D1805" s="85"/>
      <c r="E1805" s="86"/>
      <c r="F1805" s="597"/>
      <c r="G1805" s="349"/>
      <c r="H1805" s="86"/>
      <c r="I1805" s="427"/>
    </row>
    <row r="1806" spans="1:9" ht="69.95" hidden="1" customHeight="1" thickTop="1" x14ac:dyDescent="0.55000000000000004">
      <c r="C1806" s="402">
        <f>COUNTA(C1803,C1800,C1797,C1794,C1791,C1788,C1785,C1782,C1779,C1776,C1773,C1770)</f>
        <v>12</v>
      </c>
      <c r="D1806" s="402">
        <f t="shared" ref="D1806:H1806" si="58">COUNTA(D1803,D1800,D1797,D1794,D1791,D1788,D1785,D1782,D1779,D1776,D1773,D1770)</f>
        <v>6</v>
      </c>
      <c r="E1806" s="402">
        <f t="shared" si="58"/>
        <v>3</v>
      </c>
      <c r="F1806" s="402">
        <f t="shared" si="58"/>
        <v>0</v>
      </c>
      <c r="G1806" s="402">
        <f t="shared" si="58"/>
        <v>0</v>
      </c>
      <c r="H1806" s="402">
        <f t="shared" si="58"/>
        <v>4</v>
      </c>
      <c r="I1806" s="402">
        <f>COUNTA(I1770:I1805)</f>
        <v>0</v>
      </c>
    </row>
    <row r="1807" spans="1:9" ht="69.95" customHeight="1" thickTop="1" thickBot="1" x14ac:dyDescent="0.5"/>
    <row r="1808" spans="1:9" ht="69.95" customHeight="1" x14ac:dyDescent="0.45">
      <c r="C1808" s="540">
        <f>A1812</f>
        <v>43402</v>
      </c>
      <c r="D1808" s="541"/>
      <c r="E1808" s="542"/>
      <c r="F1808" s="546">
        <v>2018</v>
      </c>
      <c r="G1808" s="548" t="s">
        <v>0</v>
      </c>
      <c r="H1808" s="549"/>
      <c r="I1808" s="552">
        <f>WEEKNUM(A1812,2)</f>
        <v>44</v>
      </c>
    </row>
    <row r="1809" spans="1:9" ht="69.95" customHeight="1" thickBot="1" x14ac:dyDescent="0.5">
      <c r="C1809" s="543"/>
      <c r="D1809" s="544"/>
      <c r="E1809" s="545"/>
      <c r="F1809" s="547"/>
      <c r="G1809" s="550"/>
      <c r="H1809" s="551"/>
      <c r="I1809" s="553"/>
    </row>
    <row r="1810" spans="1:9" ht="69.95" customHeight="1" thickBot="1" x14ac:dyDescent="0.5">
      <c r="C1810" s="369"/>
      <c r="D1810" s="369"/>
      <c r="E1810" s="369"/>
      <c r="F1810" s="369"/>
      <c r="G1810" s="369"/>
      <c r="H1810" s="369"/>
      <c r="I1810" s="369"/>
    </row>
    <row r="1811" spans="1:9" ht="99.95" customHeight="1" thickBot="1" x14ac:dyDescent="0.5">
      <c r="C1811" s="558" t="s">
        <v>1</v>
      </c>
      <c r="D1811" s="559"/>
      <c r="E1811" s="370" t="s">
        <v>2</v>
      </c>
      <c r="F1811" s="371" t="s">
        <v>3</v>
      </c>
      <c r="G1811" s="372" t="s">
        <v>4</v>
      </c>
      <c r="H1811" s="372" t="s">
        <v>5</v>
      </c>
      <c r="I1811" s="373" t="s">
        <v>6</v>
      </c>
    </row>
    <row r="1812" spans="1:9" ht="69.95" customHeight="1" thickTop="1" x14ac:dyDescent="0.2">
      <c r="A1812" s="564">
        <f>A1800+2</f>
        <v>43402</v>
      </c>
      <c r="B1812" s="377"/>
      <c r="C1812" s="172">
        <v>4114</v>
      </c>
      <c r="D1812" s="168">
        <v>4112</v>
      </c>
      <c r="E1812" s="193" t="s">
        <v>7</v>
      </c>
      <c r="F1812" s="168"/>
      <c r="G1812" s="169"/>
      <c r="H1812" s="187"/>
      <c r="I1812" s="171"/>
    </row>
    <row r="1813" spans="1:9" ht="69.95" customHeight="1" x14ac:dyDescent="0.2">
      <c r="A1813" s="565"/>
      <c r="B1813" s="536" t="s">
        <v>9</v>
      </c>
      <c r="C1813" s="208"/>
      <c r="D1813" s="355" t="s">
        <v>11</v>
      </c>
      <c r="E1813" s="125"/>
      <c r="F1813" s="600"/>
      <c r="G1813" s="126"/>
      <c r="H1813" s="214"/>
      <c r="I1813" s="426"/>
    </row>
    <row r="1814" spans="1:9" ht="69.95" customHeight="1" x14ac:dyDescent="0.2">
      <c r="A1814" s="565"/>
      <c r="B1814" s="536"/>
      <c r="C1814" s="52" t="s">
        <v>11</v>
      </c>
      <c r="D1814" s="127"/>
      <c r="E1814" s="52"/>
      <c r="F1814" s="601"/>
      <c r="G1814" s="128"/>
      <c r="H1814" s="129"/>
      <c r="I1814" s="426"/>
    </row>
    <row r="1815" spans="1:9" ht="69.95" customHeight="1" thickBot="1" x14ac:dyDescent="0.8">
      <c r="A1815" s="565"/>
      <c r="B1815" s="378"/>
      <c r="C1815" s="2">
        <v>4111</v>
      </c>
      <c r="D1815" s="3"/>
      <c r="E1815" s="4"/>
      <c r="F1815" s="5"/>
      <c r="G1815" s="6"/>
      <c r="H1815" s="7"/>
      <c r="I1815" s="8"/>
    </row>
    <row r="1816" spans="1:9" ht="69.95" customHeight="1" x14ac:dyDescent="0.55000000000000004">
      <c r="A1816" s="565"/>
      <c r="B1816" s="536" t="s">
        <v>9</v>
      </c>
      <c r="C1816" s="53"/>
      <c r="D1816" s="54"/>
      <c r="E1816" s="55"/>
      <c r="F1816" s="602"/>
      <c r="G1816" s="56"/>
      <c r="H1816" s="57"/>
      <c r="I1816" s="430"/>
    </row>
    <row r="1817" spans="1:9" ht="69.95" customHeight="1" thickBot="1" x14ac:dyDescent="0.6">
      <c r="A1817" s="566"/>
      <c r="B1817" s="537"/>
      <c r="C1817" s="58"/>
      <c r="D1817" s="59"/>
      <c r="E1817" s="60"/>
      <c r="F1817" s="603"/>
      <c r="G1817" s="61"/>
      <c r="H1817" s="62"/>
      <c r="I1817" s="427"/>
    </row>
    <row r="1818" spans="1:9" ht="69.95" customHeight="1" thickTop="1" x14ac:dyDescent="0.75">
      <c r="A1818" s="564">
        <f>A1812+1</f>
        <v>43403</v>
      </c>
      <c r="B1818" s="375"/>
      <c r="C1818" s="172">
        <v>4110</v>
      </c>
      <c r="D1818" s="173">
        <v>4109</v>
      </c>
      <c r="E1818" s="174"/>
      <c r="F1818" s="175"/>
      <c r="G1818" s="176"/>
      <c r="H1818" s="177"/>
      <c r="I1818" s="171"/>
    </row>
    <row r="1819" spans="1:9" ht="69.95" customHeight="1" x14ac:dyDescent="0.55000000000000004">
      <c r="A1819" s="565"/>
      <c r="B1819" s="554" t="s">
        <v>9</v>
      </c>
      <c r="C1819" s="208"/>
      <c r="D1819" s="209"/>
      <c r="E1819" s="64"/>
      <c r="F1819" s="608"/>
      <c r="G1819" s="215"/>
      <c r="H1819" s="351"/>
      <c r="I1819" s="426"/>
    </row>
    <row r="1820" spans="1:9" ht="69.95" customHeight="1" x14ac:dyDescent="0.55000000000000004">
      <c r="A1820" s="565"/>
      <c r="B1820" s="567"/>
      <c r="C1820" s="125"/>
      <c r="D1820" s="71"/>
      <c r="E1820" s="64"/>
      <c r="F1820" s="612"/>
      <c r="G1820" s="93"/>
      <c r="H1820" s="216"/>
      <c r="I1820" s="426"/>
    </row>
    <row r="1821" spans="1:9" ht="69.95" customHeight="1" x14ac:dyDescent="0.2">
      <c r="A1821" s="565"/>
      <c r="B1821" s="376"/>
      <c r="C1821" s="9">
        <v>4108</v>
      </c>
      <c r="D1821" s="178"/>
      <c r="E1821" s="10"/>
      <c r="F1821" s="11"/>
      <c r="G1821" s="179"/>
      <c r="H1821" s="12"/>
      <c r="I1821" s="8"/>
    </row>
    <row r="1822" spans="1:9" ht="69.95" customHeight="1" x14ac:dyDescent="0.2">
      <c r="A1822" s="565"/>
      <c r="B1822" s="554" t="s">
        <v>9</v>
      </c>
      <c r="C1822" s="65"/>
      <c r="D1822" s="91"/>
      <c r="E1822" s="66"/>
      <c r="F1822" s="606"/>
      <c r="G1822" s="73"/>
      <c r="H1822" s="353"/>
      <c r="I1822" s="430"/>
    </row>
    <row r="1823" spans="1:9" ht="69.95" customHeight="1" thickBot="1" x14ac:dyDescent="0.25">
      <c r="A1823" s="566"/>
      <c r="B1823" s="555"/>
      <c r="C1823" s="60"/>
      <c r="D1823" s="59"/>
      <c r="E1823" s="60"/>
      <c r="F1823" s="607"/>
      <c r="G1823" s="67"/>
      <c r="H1823" s="68"/>
      <c r="I1823" s="427"/>
    </row>
    <row r="1824" spans="1:9" ht="69.95" customHeight="1" thickTop="1" x14ac:dyDescent="0.2">
      <c r="A1824" s="564">
        <f>A1818+1</f>
        <v>43404</v>
      </c>
      <c r="B1824" s="377"/>
      <c r="C1824" s="180">
        <v>4107</v>
      </c>
      <c r="D1824" s="173">
        <v>4104</v>
      </c>
      <c r="E1824" s="172"/>
      <c r="F1824" s="177"/>
      <c r="G1824" s="176" t="s">
        <v>8</v>
      </c>
      <c r="H1824" s="181"/>
      <c r="I1824" s="171"/>
    </row>
    <row r="1825" spans="1:9" ht="69.95" customHeight="1" x14ac:dyDescent="0.2">
      <c r="A1825" s="565"/>
      <c r="B1825" s="554" t="s">
        <v>9</v>
      </c>
      <c r="C1825" s="210"/>
      <c r="D1825" s="211"/>
      <c r="E1825" s="52"/>
      <c r="F1825" s="610" t="s">
        <v>11</v>
      </c>
      <c r="G1825" s="217"/>
      <c r="H1825" s="218"/>
      <c r="I1825" s="426"/>
    </row>
    <row r="1826" spans="1:9" ht="69.95" customHeight="1" x14ac:dyDescent="0.2">
      <c r="A1826" s="565"/>
      <c r="B1826" s="567"/>
      <c r="C1826" s="210"/>
      <c r="D1826" s="211"/>
      <c r="E1826" s="52"/>
      <c r="F1826" s="611"/>
      <c r="G1826" s="217"/>
      <c r="H1826" s="218"/>
      <c r="I1826" s="426"/>
    </row>
    <row r="1827" spans="1:9" ht="69.95" customHeight="1" x14ac:dyDescent="0.2">
      <c r="A1827" s="565"/>
      <c r="B1827" s="378"/>
      <c r="C1827" s="13">
        <v>4101</v>
      </c>
      <c r="D1827" s="14"/>
      <c r="E1827" s="15"/>
      <c r="F1827" s="16"/>
      <c r="G1827" s="18"/>
      <c r="H1827" s="18" t="s">
        <v>8</v>
      </c>
      <c r="I1827" s="8"/>
    </row>
    <row r="1828" spans="1:9" ht="69.95" customHeight="1" x14ac:dyDescent="0.2">
      <c r="A1828" s="565"/>
      <c r="B1828" s="554" t="s">
        <v>9</v>
      </c>
      <c r="C1828" s="53"/>
      <c r="D1828" s="54"/>
      <c r="E1828" s="66"/>
      <c r="F1828" s="606"/>
      <c r="G1828" s="69"/>
      <c r="H1828" s="69"/>
      <c r="I1828" s="430"/>
    </row>
    <row r="1829" spans="1:9" ht="69.95" customHeight="1" thickBot="1" x14ac:dyDescent="0.25">
      <c r="A1829" s="566"/>
      <c r="B1829" s="555"/>
      <c r="C1829" s="58"/>
      <c r="D1829" s="59"/>
      <c r="E1829" s="60"/>
      <c r="F1829" s="607"/>
      <c r="G1829" s="67"/>
      <c r="H1829" s="74"/>
      <c r="I1829" s="427"/>
    </row>
    <row r="1830" spans="1:9" ht="69.95" customHeight="1" thickTop="1" x14ac:dyDescent="0.2">
      <c r="A1830" s="564">
        <f t="shared" ref="A1830" si="59">A1824+1</f>
        <v>43405</v>
      </c>
      <c r="B1830" s="377"/>
      <c r="C1830" s="182" t="s">
        <v>8</v>
      </c>
      <c r="D1830" s="183" t="s">
        <v>12</v>
      </c>
      <c r="E1830" s="172"/>
      <c r="F1830" s="177"/>
      <c r="G1830" s="184" t="s">
        <v>12</v>
      </c>
      <c r="H1830" s="181"/>
      <c r="I1830" s="171"/>
    </row>
    <row r="1831" spans="1:9" ht="69.95" customHeight="1" x14ac:dyDescent="0.2">
      <c r="A1831" s="565"/>
      <c r="B1831" s="554" t="s">
        <v>9</v>
      </c>
      <c r="C1831" s="212"/>
      <c r="D1831" s="213"/>
      <c r="E1831" s="125"/>
      <c r="F1831" s="604"/>
      <c r="G1831" s="219"/>
      <c r="H1831" s="352"/>
      <c r="I1831" s="426"/>
    </row>
    <row r="1832" spans="1:9" ht="69.95" customHeight="1" x14ac:dyDescent="0.2">
      <c r="A1832" s="565"/>
      <c r="B1832" s="567"/>
      <c r="C1832" s="70"/>
      <c r="D1832" s="71"/>
      <c r="E1832" s="125"/>
      <c r="F1832" s="605"/>
      <c r="G1832" s="348"/>
      <c r="H1832" s="82"/>
      <c r="I1832" s="426"/>
    </row>
    <row r="1833" spans="1:9" ht="69.95" customHeight="1" x14ac:dyDescent="0.2">
      <c r="A1833" s="565"/>
      <c r="B1833" s="378"/>
      <c r="C1833" s="19" t="s">
        <v>13</v>
      </c>
      <c r="D1833" s="178"/>
      <c r="E1833" s="10" t="s">
        <v>8</v>
      </c>
      <c r="F1833" s="11"/>
      <c r="G1833" s="20"/>
      <c r="H1833" s="21" t="s">
        <v>12</v>
      </c>
      <c r="I1833" s="8"/>
    </row>
    <row r="1834" spans="1:9" ht="69.95" customHeight="1" x14ac:dyDescent="0.2">
      <c r="A1834" s="565"/>
      <c r="B1834" s="554" t="s">
        <v>9</v>
      </c>
      <c r="C1834" s="72"/>
      <c r="D1834" s="91"/>
      <c r="E1834" s="66"/>
      <c r="F1834" s="606"/>
      <c r="G1834" s="350"/>
      <c r="H1834" s="73"/>
      <c r="I1834" s="430"/>
    </row>
    <row r="1835" spans="1:9" ht="69.95" customHeight="1" thickBot="1" x14ac:dyDescent="0.25">
      <c r="A1835" s="566"/>
      <c r="B1835" s="555"/>
      <c r="C1835" s="58"/>
      <c r="D1835" s="59"/>
      <c r="E1835" s="60"/>
      <c r="F1835" s="607"/>
      <c r="G1835" s="349"/>
      <c r="H1835" s="74"/>
      <c r="I1835" s="427"/>
    </row>
    <row r="1836" spans="1:9" ht="69.95" customHeight="1" thickTop="1" x14ac:dyDescent="0.2">
      <c r="A1836" s="564">
        <f t="shared" ref="A1836" si="60">A1830+1</f>
        <v>43406</v>
      </c>
      <c r="B1836" s="377"/>
      <c r="C1836" s="185" t="s">
        <v>15</v>
      </c>
      <c r="D1836" s="186" t="s">
        <v>16</v>
      </c>
      <c r="E1836" s="181"/>
      <c r="F1836" s="187"/>
      <c r="G1836" s="184" t="s">
        <v>13</v>
      </c>
      <c r="H1836" s="181"/>
      <c r="I1836" s="171"/>
    </row>
    <row r="1837" spans="1:9" ht="69.95" customHeight="1" x14ac:dyDescent="0.2">
      <c r="A1837" s="565"/>
      <c r="B1837" s="554" t="s">
        <v>9</v>
      </c>
      <c r="C1837" s="208"/>
      <c r="D1837" s="209"/>
      <c r="E1837" s="82"/>
      <c r="F1837" s="604"/>
      <c r="G1837" s="219"/>
      <c r="H1837" s="352"/>
      <c r="I1837" s="426"/>
    </row>
    <row r="1838" spans="1:9" ht="69.95" customHeight="1" x14ac:dyDescent="0.55000000000000004">
      <c r="A1838" s="565"/>
      <c r="B1838" s="567"/>
      <c r="C1838" s="125"/>
      <c r="D1838" s="71"/>
      <c r="E1838" s="75"/>
      <c r="F1838" s="605"/>
      <c r="G1838" s="76"/>
      <c r="H1838" s="75"/>
      <c r="I1838" s="426"/>
    </row>
    <row r="1839" spans="1:9" ht="69.95" customHeight="1" x14ac:dyDescent="0.75">
      <c r="A1839" s="565"/>
      <c r="B1839" s="378"/>
      <c r="C1839" s="22" t="s">
        <v>18</v>
      </c>
      <c r="D1839" s="188"/>
      <c r="E1839" s="21" t="s">
        <v>12</v>
      </c>
      <c r="F1839" s="24"/>
      <c r="G1839" s="25"/>
      <c r="H1839" s="21"/>
      <c r="I1839" s="8"/>
    </row>
    <row r="1840" spans="1:9" ht="69.95" customHeight="1" x14ac:dyDescent="0.55000000000000004">
      <c r="A1840" s="565"/>
      <c r="B1840" s="554" t="s">
        <v>9</v>
      </c>
      <c r="C1840" s="65"/>
      <c r="D1840" s="91"/>
      <c r="E1840" s="75"/>
      <c r="F1840" s="608"/>
      <c r="G1840" s="77"/>
      <c r="H1840" s="78"/>
      <c r="I1840" s="430"/>
    </row>
    <row r="1841" spans="1:9" ht="69.95" customHeight="1" thickBot="1" x14ac:dyDescent="0.25">
      <c r="A1841" s="566"/>
      <c r="B1841" s="555"/>
      <c r="C1841" s="60"/>
      <c r="D1841" s="59"/>
      <c r="E1841" s="74"/>
      <c r="F1841" s="609"/>
      <c r="G1841" s="349"/>
      <c r="H1841" s="74"/>
      <c r="I1841" s="427"/>
    </row>
    <row r="1842" spans="1:9" ht="69.95" customHeight="1" thickTop="1" x14ac:dyDescent="0.2">
      <c r="A1842" s="564">
        <f>A1836+1</f>
        <v>43407</v>
      </c>
      <c r="B1842" s="377"/>
      <c r="C1842" s="182" t="s">
        <v>14</v>
      </c>
      <c r="D1842" s="183" t="s">
        <v>17</v>
      </c>
      <c r="E1842" s="225" t="s">
        <v>19</v>
      </c>
      <c r="F1842" s="190"/>
      <c r="G1842" s="191" t="s">
        <v>14</v>
      </c>
      <c r="H1842" s="181"/>
      <c r="I1842" s="171"/>
    </row>
    <row r="1843" spans="1:9" ht="69.95" customHeight="1" x14ac:dyDescent="0.2">
      <c r="A1843" s="565"/>
      <c r="B1843" s="554" t="s">
        <v>9</v>
      </c>
      <c r="C1843" s="212"/>
      <c r="D1843" s="213"/>
      <c r="E1843" s="220"/>
      <c r="F1843" s="613"/>
      <c r="G1843" s="219"/>
      <c r="H1843" s="352"/>
      <c r="I1843" s="426"/>
    </row>
    <row r="1844" spans="1:9" ht="69.95" customHeight="1" x14ac:dyDescent="0.2">
      <c r="A1844" s="565"/>
      <c r="B1844" s="567"/>
      <c r="C1844" s="79"/>
      <c r="D1844" s="80"/>
      <c r="E1844" s="81"/>
      <c r="F1844" s="614"/>
      <c r="G1844" s="348"/>
      <c r="H1844" s="82"/>
      <c r="I1844" s="426"/>
    </row>
    <row r="1845" spans="1:9" ht="69.95" customHeight="1" x14ac:dyDescent="0.2">
      <c r="A1845" s="565"/>
      <c r="B1845" s="378"/>
      <c r="C1845" s="26" t="s">
        <v>20</v>
      </c>
      <c r="D1845" s="27" t="s">
        <v>21</v>
      </c>
      <c r="E1845" s="192"/>
      <c r="F1845" s="192"/>
      <c r="G1845" s="192"/>
      <c r="H1845" s="21"/>
      <c r="I1845" s="8"/>
    </row>
    <row r="1846" spans="1:9" ht="69.95" customHeight="1" x14ac:dyDescent="0.2">
      <c r="A1846" s="565"/>
      <c r="B1846" s="554" t="s">
        <v>9</v>
      </c>
      <c r="C1846" s="72"/>
      <c r="D1846" s="83"/>
      <c r="E1846" s="221"/>
      <c r="F1846" s="613"/>
      <c r="G1846" s="221"/>
      <c r="H1846" s="73"/>
      <c r="I1846" s="430"/>
    </row>
    <row r="1847" spans="1:9" ht="69.95" customHeight="1" thickBot="1" x14ac:dyDescent="0.25">
      <c r="A1847" s="566"/>
      <c r="B1847" s="555"/>
      <c r="C1847" s="84"/>
      <c r="D1847" s="85"/>
      <c r="E1847" s="86"/>
      <c r="F1847" s="615"/>
      <c r="G1847" s="86"/>
      <c r="H1847" s="74"/>
      <c r="I1847" s="427"/>
    </row>
    <row r="1848" spans="1:9" ht="69.95" hidden="1" customHeight="1" thickTop="1" x14ac:dyDescent="0.55000000000000004">
      <c r="A1848" s="95"/>
      <c r="B1848" s="379"/>
      <c r="C1848" s="402">
        <f>COUNTA(C1845,C1842,C1839,C1836,C1833,C1830,C1827,C1824,C1821,C1818,C1815,C1812)</f>
        <v>12</v>
      </c>
      <c r="D1848" s="402">
        <f t="shared" ref="D1848:H1848" si="61">COUNTA(D1845,D1842,D1839,D1836,D1833,D1830,D1827,D1824,D1821,D1818,D1815,D1812)</f>
        <v>7</v>
      </c>
      <c r="E1848" s="402">
        <f t="shared" si="61"/>
        <v>4</v>
      </c>
      <c r="F1848" s="402">
        <f t="shared" si="61"/>
        <v>0</v>
      </c>
      <c r="G1848" s="402">
        <f t="shared" si="61"/>
        <v>4</v>
      </c>
      <c r="H1848" s="402">
        <f t="shared" si="61"/>
        <v>2</v>
      </c>
      <c r="I1848" s="402">
        <f>COUNTA(I1812:I1847)</f>
        <v>0</v>
      </c>
    </row>
    <row r="1849" spans="1:9" ht="69.95" customHeight="1" thickTop="1" thickBot="1" x14ac:dyDescent="0.6">
      <c r="A1849" s="98"/>
      <c r="B1849" s="390"/>
      <c r="C1849" s="616"/>
      <c r="D1849" s="616"/>
      <c r="E1849" s="398"/>
      <c r="F1849" s="398"/>
      <c r="G1849" s="409"/>
      <c r="H1849" s="409"/>
      <c r="I1849" s="410"/>
    </row>
    <row r="1850" spans="1:9" ht="69.95" customHeight="1" x14ac:dyDescent="0.2">
      <c r="A1850" s="538"/>
      <c r="B1850" s="539"/>
      <c r="C1850" s="540">
        <f>A1854</f>
        <v>43409</v>
      </c>
      <c r="D1850" s="541"/>
      <c r="E1850" s="542"/>
      <c r="F1850" s="577">
        <v>2018</v>
      </c>
      <c r="G1850" s="548" t="s">
        <v>0</v>
      </c>
      <c r="H1850" s="549"/>
      <c r="I1850" s="552">
        <f>WEEKNUM(A1854,2)</f>
        <v>45</v>
      </c>
    </row>
    <row r="1851" spans="1:9" ht="69.95" customHeight="1" thickBot="1" x14ac:dyDescent="0.25">
      <c r="A1851" s="538"/>
      <c r="B1851" s="539"/>
      <c r="C1851" s="543"/>
      <c r="D1851" s="544"/>
      <c r="E1851" s="545"/>
      <c r="F1851" s="578"/>
      <c r="G1851" s="550"/>
      <c r="H1851" s="551"/>
      <c r="I1851" s="553"/>
    </row>
    <row r="1852" spans="1:9" ht="69.95" customHeight="1" thickBot="1" x14ac:dyDescent="0.25">
      <c r="A1852" s="538"/>
      <c r="B1852" s="381"/>
      <c r="C1852" s="369"/>
      <c r="D1852" s="369"/>
      <c r="E1852" s="369"/>
      <c r="F1852" s="369"/>
      <c r="G1852" s="369"/>
      <c r="H1852" s="369"/>
      <c r="I1852" s="369"/>
    </row>
    <row r="1853" spans="1:9" ht="99.95" customHeight="1" thickBot="1" x14ac:dyDescent="0.25">
      <c r="A1853" s="538"/>
      <c r="B1853" s="381"/>
      <c r="C1853" s="558" t="s">
        <v>1</v>
      </c>
      <c r="D1853" s="559"/>
      <c r="E1853" s="386" t="s">
        <v>2</v>
      </c>
      <c r="F1853" s="371" t="s">
        <v>3</v>
      </c>
      <c r="G1853" s="387" t="s">
        <v>4</v>
      </c>
      <c r="H1853" s="372" t="s">
        <v>5</v>
      </c>
      <c r="I1853" s="373" t="s">
        <v>6</v>
      </c>
    </row>
    <row r="1854" spans="1:9" ht="69.95" customHeight="1" thickTop="1" x14ac:dyDescent="0.75">
      <c r="A1854" s="572">
        <f>A1842+2</f>
        <v>43409</v>
      </c>
      <c r="B1854" s="375"/>
      <c r="C1854" s="172">
        <v>4114</v>
      </c>
      <c r="D1854" s="168">
        <v>4112</v>
      </c>
      <c r="E1854" s="193" t="s">
        <v>7</v>
      </c>
      <c r="F1854" s="194"/>
      <c r="G1854" s="184" t="s">
        <v>17</v>
      </c>
      <c r="H1854" s="190"/>
      <c r="I1854" s="171"/>
    </row>
    <row r="1855" spans="1:9" ht="69.95" customHeight="1" x14ac:dyDescent="0.55000000000000004">
      <c r="A1855" s="573"/>
      <c r="B1855" s="575" t="s">
        <v>9</v>
      </c>
      <c r="C1855" s="208"/>
      <c r="D1855" s="355"/>
      <c r="E1855" s="88"/>
      <c r="F1855" s="598"/>
      <c r="G1855" s="348"/>
      <c r="H1855" s="81"/>
      <c r="I1855" s="426"/>
    </row>
    <row r="1856" spans="1:9" ht="69.95" customHeight="1" x14ac:dyDescent="0.55000000000000004">
      <c r="A1856" s="573"/>
      <c r="B1856" s="575"/>
      <c r="C1856" s="52"/>
      <c r="D1856" s="127"/>
      <c r="E1856" s="88"/>
      <c r="F1856" s="598"/>
      <c r="G1856" s="348"/>
      <c r="H1856" s="81"/>
      <c r="I1856" s="426"/>
    </row>
    <row r="1857" spans="1:9" ht="69.95" customHeight="1" x14ac:dyDescent="0.2">
      <c r="A1857" s="573"/>
      <c r="B1857" s="376"/>
      <c r="C1857" s="9">
        <v>4111</v>
      </c>
      <c r="D1857" s="28"/>
      <c r="E1857" s="29" t="s">
        <v>13</v>
      </c>
      <c r="F1857" s="29"/>
      <c r="G1857" s="20"/>
      <c r="H1857" s="20" t="s">
        <v>13</v>
      </c>
      <c r="I1857" s="195"/>
    </row>
    <row r="1858" spans="1:9" ht="69.95" customHeight="1" x14ac:dyDescent="0.2">
      <c r="A1858" s="573"/>
      <c r="B1858" s="575" t="s">
        <v>9</v>
      </c>
      <c r="C1858" s="65"/>
      <c r="D1858" s="354"/>
      <c r="E1858" s="348"/>
      <c r="F1858" s="596"/>
      <c r="G1858" s="348"/>
      <c r="H1858" s="348"/>
      <c r="I1858" s="426"/>
    </row>
    <row r="1859" spans="1:9" ht="69.95" customHeight="1" thickBot="1" x14ac:dyDescent="0.25">
      <c r="A1859" s="574"/>
      <c r="B1859" s="576"/>
      <c r="C1859" s="60"/>
      <c r="D1859" s="89"/>
      <c r="E1859" s="86"/>
      <c r="F1859" s="597"/>
      <c r="G1859" s="349"/>
      <c r="H1859" s="86"/>
      <c r="I1859" s="427"/>
    </row>
    <row r="1860" spans="1:9" ht="69.95" customHeight="1" thickTop="1" x14ac:dyDescent="0.75">
      <c r="A1860" s="572">
        <f>+A1854+1</f>
        <v>43410</v>
      </c>
      <c r="B1860" s="377"/>
      <c r="C1860" s="172">
        <v>4110</v>
      </c>
      <c r="D1860" s="173">
        <v>4109</v>
      </c>
      <c r="E1860" s="194"/>
      <c r="F1860" s="194"/>
      <c r="G1860" s="184" t="s">
        <v>20</v>
      </c>
      <c r="H1860" s="190"/>
      <c r="I1860" s="171"/>
    </row>
    <row r="1861" spans="1:9" ht="69.95" customHeight="1" x14ac:dyDescent="0.55000000000000004">
      <c r="A1861" s="573"/>
      <c r="B1861" s="536" t="s">
        <v>9</v>
      </c>
      <c r="C1861" s="208"/>
      <c r="D1861" s="209"/>
      <c r="E1861" s="88"/>
      <c r="F1861" s="598"/>
      <c r="G1861" s="348"/>
      <c r="H1861" s="81"/>
      <c r="I1861" s="426"/>
    </row>
    <row r="1862" spans="1:9" ht="69.95" customHeight="1" x14ac:dyDescent="0.55000000000000004">
      <c r="A1862" s="573"/>
      <c r="B1862" s="536"/>
      <c r="C1862" s="125"/>
      <c r="D1862" s="71"/>
      <c r="E1862" s="88"/>
      <c r="F1862" s="598"/>
      <c r="G1862" s="348"/>
      <c r="H1862" s="81"/>
      <c r="I1862" s="426"/>
    </row>
    <row r="1863" spans="1:9" ht="69.95" customHeight="1" x14ac:dyDescent="0.2">
      <c r="A1863" s="573"/>
      <c r="B1863" s="378"/>
      <c r="C1863" s="9">
        <v>4108</v>
      </c>
      <c r="D1863" s="178"/>
      <c r="E1863" s="29" t="s">
        <v>14</v>
      </c>
      <c r="F1863" s="29"/>
      <c r="G1863" s="20"/>
      <c r="H1863" s="20" t="s">
        <v>14</v>
      </c>
      <c r="I1863" s="195"/>
    </row>
    <row r="1864" spans="1:9" ht="69.95" customHeight="1" x14ac:dyDescent="0.2">
      <c r="A1864" s="573"/>
      <c r="B1864" s="536" t="s">
        <v>9</v>
      </c>
      <c r="C1864" s="65"/>
      <c r="D1864" s="91"/>
      <c r="E1864" s="348"/>
      <c r="F1864" s="596"/>
      <c r="G1864" s="348"/>
      <c r="H1864" s="348"/>
      <c r="I1864" s="426"/>
    </row>
    <row r="1865" spans="1:9" ht="69.95" customHeight="1" thickBot="1" x14ac:dyDescent="0.25">
      <c r="A1865" s="574"/>
      <c r="B1865" s="537"/>
      <c r="C1865" s="60"/>
      <c r="D1865" s="59" t="s">
        <v>11</v>
      </c>
      <c r="E1865" s="86"/>
      <c r="F1865" s="597"/>
      <c r="G1865" s="349"/>
      <c r="H1865" s="86"/>
      <c r="I1865" s="427"/>
    </row>
    <row r="1866" spans="1:9" ht="69.95" customHeight="1" thickTop="1" x14ac:dyDescent="0.75">
      <c r="A1866" s="572">
        <f>+A1860+1</f>
        <v>43411</v>
      </c>
      <c r="B1866" s="377"/>
      <c r="C1866" s="180">
        <v>4107</v>
      </c>
      <c r="D1866" s="173">
        <v>4104</v>
      </c>
      <c r="E1866" s="194"/>
      <c r="F1866" s="194"/>
      <c r="G1866" s="184" t="s">
        <v>22</v>
      </c>
      <c r="H1866" s="190"/>
      <c r="I1866" s="171"/>
    </row>
    <row r="1867" spans="1:9" ht="69.95" customHeight="1" x14ac:dyDescent="0.55000000000000004">
      <c r="A1867" s="573"/>
      <c r="B1867" s="536" t="s">
        <v>9</v>
      </c>
      <c r="C1867" s="210"/>
      <c r="D1867" s="211"/>
      <c r="E1867" s="88"/>
      <c r="F1867" s="598"/>
      <c r="G1867" s="348"/>
      <c r="H1867" s="81"/>
      <c r="I1867" s="426"/>
    </row>
    <row r="1868" spans="1:9" ht="69.95" customHeight="1" x14ac:dyDescent="0.55000000000000004">
      <c r="A1868" s="573"/>
      <c r="B1868" s="536"/>
      <c r="C1868" s="210"/>
      <c r="D1868" s="211"/>
      <c r="E1868" s="88"/>
      <c r="F1868" s="598"/>
      <c r="G1868" s="348"/>
      <c r="H1868" s="81"/>
      <c r="I1868" s="426"/>
    </row>
    <row r="1869" spans="1:9" ht="69.95" customHeight="1" x14ac:dyDescent="0.2">
      <c r="A1869" s="573"/>
      <c r="B1869" s="378"/>
      <c r="C1869" s="13">
        <v>4101</v>
      </c>
      <c r="D1869" s="14"/>
      <c r="E1869" s="29" t="s">
        <v>17</v>
      </c>
      <c r="F1869" s="29"/>
      <c r="G1869" s="20"/>
      <c r="H1869" s="20" t="s">
        <v>17</v>
      </c>
      <c r="I1869" s="195"/>
    </row>
    <row r="1870" spans="1:9" ht="69.95" customHeight="1" x14ac:dyDescent="0.2">
      <c r="A1870" s="573"/>
      <c r="B1870" s="536" t="s">
        <v>9</v>
      </c>
      <c r="C1870" s="53"/>
      <c r="D1870" s="54"/>
      <c r="E1870" s="348"/>
      <c r="F1870" s="596"/>
      <c r="G1870" s="348"/>
      <c r="H1870" s="348"/>
      <c r="I1870" s="426"/>
    </row>
    <row r="1871" spans="1:9" ht="69.95" customHeight="1" thickBot="1" x14ac:dyDescent="0.25">
      <c r="A1871" s="574"/>
      <c r="B1871" s="537"/>
      <c r="C1871" s="58"/>
      <c r="D1871" s="59"/>
      <c r="E1871" s="86"/>
      <c r="F1871" s="597"/>
      <c r="G1871" s="349"/>
      <c r="H1871" s="86"/>
      <c r="I1871" s="427"/>
    </row>
    <row r="1872" spans="1:9" ht="69.95" customHeight="1" thickTop="1" x14ac:dyDescent="0.75">
      <c r="A1872" s="572">
        <f>+A1866+1</f>
        <v>43412</v>
      </c>
      <c r="B1872" s="377"/>
      <c r="C1872" s="182" t="s">
        <v>8</v>
      </c>
      <c r="D1872" s="183" t="s">
        <v>12</v>
      </c>
      <c r="E1872" s="194"/>
      <c r="F1872" s="194"/>
      <c r="G1872" s="184" t="s">
        <v>24</v>
      </c>
      <c r="H1872" s="190"/>
      <c r="I1872" s="171"/>
    </row>
    <row r="1873" spans="1:9" ht="69.95" customHeight="1" x14ac:dyDescent="0.55000000000000004">
      <c r="A1873" s="573"/>
      <c r="B1873" s="536" t="s">
        <v>9</v>
      </c>
      <c r="C1873" s="212"/>
      <c r="D1873" s="213"/>
      <c r="E1873" s="88"/>
      <c r="F1873" s="598"/>
      <c r="G1873" s="348"/>
      <c r="H1873" s="81"/>
      <c r="I1873" s="426"/>
    </row>
    <row r="1874" spans="1:9" ht="69.95" customHeight="1" x14ac:dyDescent="0.55000000000000004">
      <c r="A1874" s="573"/>
      <c r="B1874" s="536"/>
      <c r="C1874" s="70"/>
      <c r="D1874" s="71"/>
      <c r="E1874" s="88"/>
      <c r="F1874" s="598"/>
      <c r="G1874" s="348"/>
      <c r="H1874" s="81"/>
      <c r="I1874" s="426"/>
    </row>
    <row r="1875" spans="1:9" ht="69.95" customHeight="1" x14ac:dyDescent="0.2">
      <c r="A1875" s="573"/>
      <c r="B1875" s="378"/>
      <c r="C1875" s="19" t="s">
        <v>13</v>
      </c>
      <c r="D1875" s="178"/>
      <c r="E1875" s="29" t="s">
        <v>20</v>
      </c>
      <c r="F1875" s="29"/>
      <c r="G1875" s="20"/>
      <c r="H1875" s="20" t="s">
        <v>20</v>
      </c>
      <c r="I1875" s="195"/>
    </row>
    <row r="1876" spans="1:9" ht="69.95" customHeight="1" x14ac:dyDescent="0.2">
      <c r="A1876" s="573"/>
      <c r="B1876" s="536" t="s">
        <v>9</v>
      </c>
      <c r="C1876" s="72"/>
      <c r="D1876" s="91"/>
      <c r="E1876" s="348"/>
      <c r="F1876" s="596"/>
      <c r="G1876" s="348"/>
      <c r="H1876" s="348"/>
      <c r="I1876" s="426"/>
    </row>
    <row r="1877" spans="1:9" ht="69.95" customHeight="1" thickBot="1" x14ac:dyDescent="0.25">
      <c r="A1877" s="574"/>
      <c r="B1877" s="537"/>
      <c r="C1877" s="58"/>
      <c r="D1877" s="59"/>
      <c r="E1877" s="86"/>
      <c r="F1877" s="597"/>
      <c r="G1877" s="349"/>
      <c r="H1877" s="86"/>
      <c r="I1877" s="427"/>
    </row>
    <row r="1878" spans="1:9" ht="69.95" customHeight="1" thickTop="1" x14ac:dyDescent="0.75">
      <c r="A1878" s="572">
        <f>+A1872+1</f>
        <v>43413</v>
      </c>
      <c r="B1878" s="377"/>
      <c r="C1878" s="185" t="s">
        <v>15</v>
      </c>
      <c r="D1878" s="186" t="s">
        <v>16</v>
      </c>
      <c r="E1878" s="194"/>
      <c r="F1878" s="194"/>
      <c r="G1878" s="184" t="s">
        <v>25</v>
      </c>
      <c r="H1878" s="190"/>
      <c r="I1878" s="171"/>
    </row>
    <row r="1879" spans="1:9" ht="69.95" customHeight="1" x14ac:dyDescent="0.55000000000000004">
      <c r="A1879" s="573"/>
      <c r="B1879" s="536" t="s">
        <v>9</v>
      </c>
      <c r="C1879" s="208"/>
      <c r="D1879" s="209"/>
      <c r="E1879" s="88"/>
      <c r="F1879" s="598"/>
      <c r="G1879" s="348"/>
      <c r="H1879" s="81"/>
      <c r="I1879" s="426"/>
    </row>
    <row r="1880" spans="1:9" ht="69.95" customHeight="1" x14ac:dyDescent="0.55000000000000004">
      <c r="A1880" s="573"/>
      <c r="B1880" s="536"/>
      <c r="C1880" s="125"/>
      <c r="D1880" s="71"/>
      <c r="E1880" s="88"/>
      <c r="F1880" s="598"/>
      <c r="G1880" s="348"/>
      <c r="H1880" s="81"/>
      <c r="I1880" s="426"/>
    </row>
    <row r="1881" spans="1:9" ht="69.95" customHeight="1" x14ac:dyDescent="0.2">
      <c r="A1881" s="573"/>
      <c r="B1881" s="378"/>
      <c r="C1881" s="22" t="s">
        <v>18</v>
      </c>
      <c r="D1881" s="188"/>
      <c r="E1881" s="29" t="s">
        <v>22</v>
      </c>
      <c r="F1881" s="30"/>
      <c r="G1881" s="31"/>
      <c r="H1881" s="31"/>
      <c r="I1881" s="196"/>
    </row>
    <row r="1882" spans="1:9" ht="69.95" customHeight="1" x14ac:dyDescent="0.2">
      <c r="A1882" s="573"/>
      <c r="B1882" s="536" t="s">
        <v>9</v>
      </c>
      <c r="C1882" s="65"/>
      <c r="D1882" s="91"/>
      <c r="E1882" s="348"/>
      <c r="F1882" s="596"/>
      <c r="G1882" s="348"/>
      <c r="H1882" s="348"/>
      <c r="I1882" s="426"/>
    </row>
    <row r="1883" spans="1:9" ht="69.95" customHeight="1" thickBot="1" x14ac:dyDescent="0.25">
      <c r="A1883" s="574"/>
      <c r="B1883" s="537"/>
      <c r="C1883" s="60"/>
      <c r="D1883" s="59"/>
      <c r="E1883" s="86"/>
      <c r="F1883" s="597"/>
      <c r="G1883" s="349"/>
      <c r="H1883" s="86"/>
      <c r="I1883" s="427"/>
    </row>
    <row r="1884" spans="1:9" ht="69.95" customHeight="1" thickTop="1" x14ac:dyDescent="0.75">
      <c r="A1884" s="572">
        <f>+A1878+1</f>
        <v>43414</v>
      </c>
      <c r="B1884" s="377"/>
      <c r="C1884" s="182" t="s">
        <v>14</v>
      </c>
      <c r="D1884" s="183" t="s">
        <v>17</v>
      </c>
      <c r="E1884" s="189" t="s">
        <v>19</v>
      </c>
      <c r="F1884" s="194"/>
      <c r="G1884" s="184" t="s">
        <v>26</v>
      </c>
      <c r="H1884" s="190"/>
      <c r="I1884" s="171"/>
    </row>
    <row r="1885" spans="1:9" ht="69.95" customHeight="1" x14ac:dyDescent="0.55000000000000004">
      <c r="A1885" s="573"/>
      <c r="B1885" s="536" t="s">
        <v>9</v>
      </c>
      <c r="C1885" s="212"/>
      <c r="D1885" s="213"/>
      <c r="E1885" s="88"/>
      <c r="F1885" s="598"/>
      <c r="G1885" s="348"/>
      <c r="H1885" s="81"/>
      <c r="I1885" s="426"/>
    </row>
    <row r="1886" spans="1:9" ht="69.95" customHeight="1" x14ac:dyDescent="0.55000000000000004">
      <c r="A1886" s="573"/>
      <c r="B1886" s="536"/>
      <c r="C1886" s="79"/>
      <c r="D1886" s="80"/>
      <c r="E1886" s="88"/>
      <c r="F1886" s="598"/>
      <c r="G1886" s="348"/>
      <c r="H1886" s="81"/>
      <c r="I1886" s="426"/>
    </row>
    <row r="1887" spans="1:9" ht="69.95" customHeight="1" x14ac:dyDescent="0.2">
      <c r="A1887" s="573"/>
      <c r="B1887" s="378"/>
      <c r="C1887" s="26" t="s">
        <v>20</v>
      </c>
      <c r="D1887" s="27" t="s">
        <v>83</v>
      </c>
      <c r="E1887" s="30"/>
      <c r="F1887" s="30"/>
      <c r="G1887" s="31"/>
      <c r="H1887" s="31"/>
      <c r="I1887" s="196"/>
    </row>
    <row r="1888" spans="1:9" ht="69.95" customHeight="1" x14ac:dyDescent="0.2">
      <c r="A1888" s="573"/>
      <c r="B1888" s="536" t="s">
        <v>9</v>
      </c>
      <c r="C1888" s="72"/>
      <c r="D1888" s="83"/>
      <c r="E1888" s="348"/>
      <c r="F1888" s="596"/>
      <c r="G1888" s="348"/>
      <c r="H1888" s="348"/>
      <c r="I1888" s="426"/>
    </row>
    <row r="1889" spans="1:9" ht="69.95" customHeight="1" thickBot="1" x14ac:dyDescent="0.25">
      <c r="A1889" s="574"/>
      <c r="B1889" s="537"/>
      <c r="C1889" s="84"/>
      <c r="D1889" s="85"/>
      <c r="E1889" s="86"/>
      <c r="F1889" s="597"/>
      <c r="G1889" s="349"/>
      <c r="H1889" s="86"/>
      <c r="I1889" s="427"/>
    </row>
    <row r="1890" spans="1:9" ht="69.95" hidden="1" customHeight="1" thickTop="1" x14ac:dyDescent="0.2">
      <c r="A1890" s="96"/>
      <c r="B1890" s="388"/>
      <c r="C1890" s="326">
        <f>COUNTA(C1887,C1884,C1881,C1878,C1875,C1872,C1869,C1866,C1863,C1860,C1857,C1854)</f>
        <v>12</v>
      </c>
      <c r="D1890" s="326">
        <f t="shared" ref="D1890:H1890" si="62">COUNTA(D1887,D1884,D1881,D1878,D1875,D1872,D1869,D1866,D1863,D1860,D1857,D1854)</f>
        <v>7</v>
      </c>
      <c r="E1890" s="326">
        <f t="shared" si="62"/>
        <v>7</v>
      </c>
      <c r="F1890" s="326">
        <f t="shared" si="62"/>
        <v>0</v>
      </c>
      <c r="G1890" s="326">
        <f t="shared" si="62"/>
        <v>6</v>
      </c>
      <c r="H1890" s="326">
        <f t="shared" si="62"/>
        <v>4</v>
      </c>
      <c r="I1890" s="326">
        <f>COUNTA(I1854:I1889)</f>
        <v>0</v>
      </c>
    </row>
    <row r="1891" spans="1:9" ht="69.95" customHeight="1" thickTop="1" thickBot="1" x14ac:dyDescent="0.6">
      <c r="A1891" s="96"/>
      <c r="B1891" s="390"/>
      <c r="C1891" s="404"/>
      <c r="D1891" s="404"/>
      <c r="E1891" s="405"/>
      <c r="F1891" s="405"/>
      <c r="G1891" s="406"/>
      <c r="H1891" s="405"/>
      <c r="I1891" s="407"/>
    </row>
    <row r="1892" spans="1:9" ht="69.95" customHeight="1" x14ac:dyDescent="0.2">
      <c r="A1892" s="538"/>
      <c r="B1892" s="539"/>
      <c r="C1892" s="540">
        <f>A1896</f>
        <v>43416</v>
      </c>
      <c r="D1892" s="541"/>
      <c r="E1892" s="542"/>
      <c r="F1892" s="577">
        <f>F1850</f>
        <v>2018</v>
      </c>
      <c r="G1892" s="548" t="s">
        <v>0</v>
      </c>
      <c r="H1892" s="549"/>
      <c r="I1892" s="552">
        <f>WEEKNUM(A1896,2)</f>
        <v>46</v>
      </c>
    </row>
    <row r="1893" spans="1:9" ht="69.95" customHeight="1" thickBot="1" x14ac:dyDescent="0.25">
      <c r="A1893" s="538"/>
      <c r="B1893" s="539"/>
      <c r="C1893" s="543"/>
      <c r="D1893" s="544"/>
      <c r="E1893" s="545"/>
      <c r="F1893" s="578"/>
      <c r="G1893" s="550"/>
      <c r="H1893" s="551"/>
      <c r="I1893" s="553"/>
    </row>
    <row r="1894" spans="1:9" ht="69.95" customHeight="1" thickBot="1" x14ac:dyDescent="0.25">
      <c r="A1894" s="538"/>
      <c r="B1894" s="381"/>
      <c r="C1894" s="369"/>
      <c r="D1894" s="369"/>
      <c r="E1894" s="369"/>
      <c r="F1894" s="369"/>
      <c r="G1894" s="369"/>
      <c r="H1894" s="369"/>
      <c r="I1894" s="369"/>
    </row>
    <row r="1895" spans="1:9" ht="99.95" customHeight="1" thickBot="1" x14ac:dyDescent="0.25">
      <c r="A1895" s="538"/>
      <c r="B1895" s="381"/>
      <c r="C1895" s="558" t="s">
        <v>1</v>
      </c>
      <c r="D1895" s="559"/>
      <c r="E1895" s="386" t="s">
        <v>2</v>
      </c>
      <c r="F1895" s="371" t="s">
        <v>3</v>
      </c>
      <c r="G1895" s="387" t="s">
        <v>4</v>
      </c>
      <c r="H1895" s="372" t="s">
        <v>5</v>
      </c>
      <c r="I1895" s="373" t="s">
        <v>6</v>
      </c>
    </row>
    <row r="1896" spans="1:9" ht="69.95" customHeight="1" thickTop="1" x14ac:dyDescent="0.75">
      <c r="A1896" s="572">
        <f>A1884+2</f>
        <v>43416</v>
      </c>
      <c r="B1896" s="375"/>
      <c r="C1896" s="172">
        <v>4114</v>
      </c>
      <c r="D1896" s="168">
        <v>4112</v>
      </c>
      <c r="E1896" s="193" t="s">
        <v>7</v>
      </c>
      <c r="F1896" s="194"/>
      <c r="G1896" s="184" t="s">
        <v>27</v>
      </c>
      <c r="H1896" s="190"/>
      <c r="I1896" s="171"/>
    </row>
    <row r="1897" spans="1:9" ht="69.95" customHeight="1" x14ac:dyDescent="0.55000000000000004">
      <c r="A1897" s="573"/>
      <c r="B1897" s="575" t="s">
        <v>9</v>
      </c>
      <c r="C1897" s="208"/>
      <c r="D1897" s="355"/>
      <c r="E1897" s="88"/>
      <c r="F1897" s="598"/>
      <c r="G1897" s="348"/>
      <c r="H1897" s="81"/>
      <c r="I1897" s="426"/>
    </row>
    <row r="1898" spans="1:9" ht="69.95" customHeight="1" x14ac:dyDescent="0.55000000000000004">
      <c r="A1898" s="573"/>
      <c r="B1898" s="575"/>
      <c r="C1898" s="52"/>
      <c r="D1898" s="127"/>
      <c r="E1898" s="88"/>
      <c r="F1898" s="598"/>
      <c r="G1898" s="348"/>
      <c r="H1898" s="81"/>
      <c r="I1898" s="426"/>
    </row>
    <row r="1899" spans="1:9" ht="69.95" customHeight="1" x14ac:dyDescent="0.2">
      <c r="A1899" s="573"/>
      <c r="B1899" s="376"/>
      <c r="C1899" s="9">
        <v>4111</v>
      </c>
      <c r="D1899" s="28"/>
      <c r="E1899" s="29" t="s">
        <v>24</v>
      </c>
      <c r="F1899" s="29"/>
      <c r="G1899" s="20"/>
      <c r="H1899" s="20" t="s">
        <v>22</v>
      </c>
      <c r="I1899" s="195"/>
    </row>
    <row r="1900" spans="1:9" ht="69.95" customHeight="1" x14ac:dyDescent="0.2">
      <c r="A1900" s="573"/>
      <c r="B1900" s="575" t="s">
        <v>9</v>
      </c>
      <c r="C1900" s="65"/>
      <c r="D1900" s="354"/>
      <c r="E1900" s="348"/>
      <c r="F1900" s="596"/>
      <c r="G1900" s="348"/>
      <c r="H1900" s="348"/>
      <c r="I1900" s="426"/>
    </row>
    <row r="1901" spans="1:9" ht="69.95" customHeight="1" thickBot="1" x14ac:dyDescent="0.25">
      <c r="A1901" s="574"/>
      <c r="B1901" s="576"/>
      <c r="C1901" s="60"/>
      <c r="D1901" s="89"/>
      <c r="E1901" s="86"/>
      <c r="F1901" s="597"/>
      <c r="G1901" s="349"/>
      <c r="H1901" s="86"/>
      <c r="I1901" s="427"/>
    </row>
    <row r="1902" spans="1:9" ht="69.95" customHeight="1" thickTop="1" x14ac:dyDescent="0.75">
      <c r="A1902" s="572">
        <f>+A1896+1</f>
        <v>43417</v>
      </c>
      <c r="B1902" s="377"/>
      <c r="C1902" s="172">
        <v>4110</v>
      </c>
      <c r="D1902" s="173">
        <v>4109</v>
      </c>
      <c r="E1902" s="194"/>
      <c r="F1902" s="194"/>
      <c r="G1902" s="184" t="s">
        <v>28</v>
      </c>
      <c r="H1902" s="190"/>
      <c r="I1902" s="171"/>
    </row>
    <row r="1903" spans="1:9" ht="69.95" customHeight="1" x14ac:dyDescent="0.55000000000000004">
      <c r="A1903" s="573"/>
      <c r="B1903" s="536" t="s">
        <v>9</v>
      </c>
      <c r="C1903" s="208"/>
      <c r="D1903" s="209"/>
      <c r="E1903" s="88"/>
      <c r="F1903" s="598"/>
      <c r="G1903" s="348"/>
      <c r="H1903" s="81"/>
      <c r="I1903" s="426"/>
    </row>
    <row r="1904" spans="1:9" ht="69.95" customHeight="1" x14ac:dyDescent="0.55000000000000004">
      <c r="A1904" s="573"/>
      <c r="B1904" s="536"/>
      <c r="C1904" s="125"/>
      <c r="D1904" s="71"/>
      <c r="E1904" s="88"/>
      <c r="F1904" s="598"/>
      <c r="G1904" s="348"/>
      <c r="H1904" s="81"/>
      <c r="I1904" s="426"/>
    </row>
    <row r="1905" spans="1:9" ht="69.95" customHeight="1" x14ac:dyDescent="0.2">
      <c r="A1905" s="573"/>
      <c r="B1905" s="378"/>
      <c r="C1905" s="9">
        <v>4108</v>
      </c>
      <c r="D1905" s="178"/>
      <c r="E1905" s="29" t="s">
        <v>25</v>
      </c>
      <c r="F1905" s="29"/>
      <c r="G1905" s="20"/>
      <c r="H1905" s="20" t="s">
        <v>24</v>
      </c>
      <c r="I1905" s="195"/>
    </row>
    <row r="1906" spans="1:9" ht="69.95" customHeight="1" x14ac:dyDescent="0.2">
      <c r="A1906" s="573"/>
      <c r="B1906" s="536" t="s">
        <v>9</v>
      </c>
      <c r="C1906" s="65"/>
      <c r="D1906" s="91"/>
      <c r="E1906" s="348"/>
      <c r="F1906" s="596"/>
      <c r="G1906" s="348"/>
      <c r="H1906" s="348"/>
      <c r="I1906" s="426"/>
    </row>
    <row r="1907" spans="1:9" ht="69.95" customHeight="1" thickBot="1" x14ac:dyDescent="0.25">
      <c r="A1907" s="574"/>
      <c r="B1907" s="537"/>
      <c r="C1907" s="60"/>
      <c r="D1907" s="59"/>
      <c r="E1907" s="86"/>
      <c r="F1907" s="597"/>
      <c r="G1907" s="349"/>
      <c r="H1907" s="86"/>
      <c r="I1907" s="427"/>
    </row>
    <row r="1908" spans="1:9" ht="69.95" customHeight="1" thickTop="1" x14ac:dyDescent="0.75">
      <c r="A1908" s="572">
        <f>+A1902+1</f>
        <v>43418</v>
      </c>
      <c r="B1908" s="377"/>
      <c r="C1908" s="180">
        <v>4107</v>
      </c>
      <c r="D1908" s="173">
        <v>4104</v>
      </c>
      <c r="E1908" s="194"/>
      <c r="F1908" s="194"/>
      <c r="G1908" s="184" t="s">
        <v>29</v>
      </c>
      <c r="H1908" s="190"/>
      <c r="I1908" s="171"/>
    </row>
    <row r="1909" spans="1:9" ht="69.95" customHeight="1" x14ac:dyDescent="0.55000000000000004">
      <c r="A1909" s="573"/>
      <c r="B1909" s="536" t="s">
        <v>9</v>
      </c>
      <c r="C1909" s="210"/>
      <c r="D1909" s="211"/>
      <c r="E1909" s="88"/>
      <c r="F1909" s="598"/>
      <c r="G1909" s="348"/>
      <c r="H1909" s="81"/>
      <c r="I1909" s="426"/>
    </row>
    <row r="1910" spans="1:9" ht="69.95" customHeight="1" x14ac:dyDescent="0.55000000000000004">
      <c r="A1910" s="573"/>
      <c r="B1910" s="536"/>
      <c r="C1910" s="210"/>
      <c r="D1910" s="211"/>
      <c r="E1910" s="88"/>
      <c r="F1910" s="598"/>
      <c r="G1910" s="348"/>
      <c r="H1910" s="81"/>
      <c r="I1910" s="426"/>
    </row>
    <row r="1911" spans="1:9" ht="69.95" customHeight="1" x14ac:dyDescent="0.2">
      <c r="A1911" s="573"/>
      <c r="B1911" s="378"/>
      <c r="C1911" s="13">
        <v>4101</v>
      </c>
      <c r="D1911" s="14"/>
      <c r="E1911" s="29" t="s">
        <v>26</v>
      </c>
      <c r="F1911" s="29"/>
      <c r="G1911" s="20"/>
      <c r="H1911" s="20" t="s">
        <v>25</v>
      </c>
      <c r="I1911" s="195"/>
    </row>
    <row r="1912" spans="1:9" ht="69.95" customHeight="1" x14ac:dyDescent="0.2">
      <c r="A1912" s="573"/>
      <c r="B1912" s="536" t="s">
        <v>9</v>
      </c>
      <c r="C1912" s="53"/>
      <c r="D1912" s="54"/>
      <c r="E1912" s="348"/>
      <c r="F1912" s="596"/>
      <c r="G1912" s="348"/>
      <c r="H1912" s="348"/>
      <c r="I1912" s="426"/>
    </row>
    <row r="1913" spans="1:9" ht="69.95" customHeight="1" thickBot="1" x14ac:dyDescent="0.25">
      <c r="A1913" s="574"/>
      <c r="B1913" s="537"/>
      <c r="C1913" s="58"/>
      <c r="D1913" s="59"/>
      <c r="E1913" s="86"/>
      <c r="F1913" s="597"/>
      <c r="G1913" s="349"/>
      <c r="H1913" s="86"/>
      <c r="I1913" s="427"/>
    </row>
    <row r="1914" spans="1:9" ht="69.95" customHeight="1" thickTop="1" x14ac:dyDescent="0.75">
      <c r="A1914" s="572">
        <f>+A1908+1</f>
        <v>43419</v>
      </c>
      <c r="B1914" s="377"/>
      <c r="C1914" s="182" t="s">
        <v>8</v>
      </c>
      <c r="D1914" s="183" t="s">
        <v>12</v>
      </c>
      <c r="E1914" s="194"/>
      <c r="F1914" s="194"/>
      <c r="G1914" s="184" t="s">
        <v>30</v>
      </c>
      <c r="H1914" s="190"/>
      <c r="I1914" s="171"/>
    </row>
    <row r="1915" spans="1:9" ht="69.95" customHeight="1" x14ac:dyDescent="0.55000000000000004">
      <c r="A1915" s="573"/>
      <c r="B1915" s="536" t="s">
        <v>9</v>
      </c>
      <c r="C1915" s="212"/>
      <c r="D1915" s="213"/>
      <c r="E1915" s="88"/>
      <c r="F1915" s="598"/>
      <c r="G1915" s="348"/>
      <c r="H1915" s="81"/>
      <c r="I1915" s="426"/>
    </row>
    <row r="1916" spans="1:9" ht="69.95" customHeight="1" x14ac:dyDescent="0.55000000000000004">
      <c r="A1916" s="573"/>
      <c r="B1916" s="536"/>
      <c r="C1916" s="70"/>
      <c r="D1916" s="71"/>
      <c r="E1916" s="88"/>
      <c r="F1916" s="598"/>
      <c r="G1916" s="348"/>
      <c r="H1916" s="81"/>
      <c r="I1916" s="426"/>
    </row>
    <row r="1917" spans="1:9" ht="69.95" customHeight="1" x14ac:dyDescent="0.2">
      <c r="A1917" s="573"/>
      <c r="B1917" s="378"/>
      <c r="C1917" s="19" t="s">
        <v>13</v>
      </c>
      <c r="D1917" s="178"/>
      <c r="E1917" s="29" t="s">
        <v>27</v>
      </c>
      <c r="F1917" s="29"/>
      <c r="G1917" s="20"/>
      <c r="H1917" s="20" t="s">
        <v>26</v>
      </c>
      <c r="I1917" s="195"/>
    </row>
    <row r="1918" spans="1:9" ht="69.95" customHeight="1" x14ac:dyDescent="0.2">
      <c r="A1918" s="573"/>
      <c r="B1918" s="536" t="s">
        <v>9</v>
      </c>
      <c r="C1918" s="72"/>
      <c r="D1918" s="91"/>
      <c r="E1918" s="348"/>
      <c r="F1918" s="596"/>
      <c r="G1918" s="348"/>
      <c r="H1918" s="348"/>
      <c r="I1918" s="426"/>
    </row>
    <row r="1919" spans="1:9" ht="69.95" customHeight="1" thickBot="1" x14ac:dyDescent="0.25">
      <c r="A1919" s="574"/>
      <c r="B1919" s="537"/>
      <c r="C1919" s="58"/>
      <c r="D1919" s="59"/>
      <c r="E1919" s="86"/>
      <c r="F1919" s="597"/>
      <c r="G1919" s="349"/>
      <c r="H1919" s="86"/>
      <c r="I1919" s="427"/>
    </row>
    <row r="1920" spans="1:9" ht="69.95" customHeight="1" thickTop="1" x14ac:dyDescent="0.75">
      <c r="A1920" s="572">
        <f>+A1914+1</f>
        <v>43420</v>
      </c>
      <c r="B1920" s="377"/>
      <c r="C1920" s="185" t="s">
        <v>15</v>
      </c>
      <c r="D1920" s="186" t="s">
        <v>16</v>
      </c>
      <c r="E1920" s="194"/>
      <c r="F1920" s="194"/>
      <c r="G1920" s="184" t="s">
        <v>15</v>
      </c>
      <c r="H1920" s="190"/>
      <c r="I1920" s="171"/>
    </row>
    <row r="1921" spans="1:9" ht="69.95" customHeight="1" x14ac:dyDescent="0.55000000000000004">
      <c r="A1921" s="573"/>
      <c r="B1921" s="536" t="s">
        <v>9</v>
      </c>
      <c r="C1921" s="208"/>
      <c r="D1921" s="209"/>
      <c r="E1921" s="88"/>
      <c r="F1921" s="598"/>
      <c r="G1921" s="348"/>
      <c r="H1921" s="81"/>
      <c r="I1921" s="426"/>
    </row>
    <row r="1922" spans="1:9" ht="69.95" customHeight="1" x14ac:dyDescent="0.55000000000000004">
      <c r="A1922" s="573"/>
      <c r="B1922" s="536"/>
      <c r="C1922" s="125"/>
      <c r="D1922" s="71"/>
      <c r="E1922" s="88"/>
      <c r="F1922" s="598"/>
      <c r="G1922" s="348"/>
      <c r="H1922" s="81"/>
      <c r="I1922" s="426"/>
    </row>
    <row r="1923" spans="1:9" ht="69.95" customHeight="1" x14ac:dyDescent="0.2">
      <c r="A1923" s="573"/>
      <c r="B1923" s="378"/>
      <c r="C1923" s="22" t="s">
        <v>18</v>
      </c>
      <c r="D1923" s="188"/>
      <c r="E1923" s="29" t="s">
        <v>28</v>
      </c>
      <c r="F1923" s="30"/>
      <c r="G1923" s="31"/>
      <c r="H1923" s="31"/>
      <c r="I1923" s="196"/>
    </row>
    <row r="1924" spans="1:9" ht="69.95" customHeight="1" x14ac:dyDescent="0.2">
      <c r="A1924" s="573"/>
      <c r="B1924" s="536" t="s">
        <v>9</v>
      </c>
      <c r="C1924" s="65"/>
      <c r="D1924" s="91"/>
      <c r="E1924" s="348"/>
      <c r="F1924" s="596"/>
      <c r="G1924" s="348"/>
      <c r="H1924" s="348"/>
      <c r="I1924" s="426"/>
    </row>
    <row r="1925" spans="1:9" ht="69.95" customHeight="1" thickBot="1" x14ac:dyDescent="0.25">
      <c r="A1925" s="574"/>
      <c r="B1925" s="537"/>
      <c r="C1925" s="60"/>
      <c r="D1925" s="59"/>
      <c r="E1925" s="86"/>
      <c r="F1925" s="597"/>
      <c r="G1925" s="349"/>
      <c r="H1925" s="86"/>
      <c r="I1925" s="427"/>
    </row>
    <row r="1926" spans="1:9" ht="69.95" customHeight="1" thickTop="1" x14ac:dyDescent="0.55000000000000004">
      <c r="A1926" s="572">
        <f>+A1920+1</f>
        <v>43421</v>
      </c>
      <c r="B1926" s="377"/>
      <c r="C1926" s="182" t="s">
        <v>14</v>
      </c>
      <c r="D1926" s="183" t="s">
        <v>17</v>
      </c>
      <c r="E1926" s="189" t="s">
        <v>19</v>
      </c>
      <c r="F1926" s="197"/>
      <c r="G1926" s="198"/>
      <c r="H1926" s="199"/>
      <c r="I1926" s="200"/>
    </row>
    <row r="1927" spans="1:9" ht="69.95" customHeight="1" x14ac:dyDescent="0.55000000000000004">
      <c r="A1927" s="573"/>
      <c r="B1927" s="536" t="s">
        <v>9</v>
      </c>
      <c r="C1927" s="212"/>
      <c r="D1927" s="213"/>
      <c r="E1927" s="88"/>
      <c r="F1927" s="598"/>
      <c r="G1927" s="348"/>
      <c r="H1927" s="81"/>
      <c r="I1927" s="426"/>
    </row>
    <row r="1928" spans="1:9" ht="69.95" customHeight="1" x14ac:dyDescent="0.55000000000000004">
      <c r="A1928" s="573"/>
      <c r="B1928" s="536"/>
      <c r="C1928" s="79"/>
      <c r="D1928" s="80"/>
      <c r="E1928" s="88"/>
      <c r="F1928" s="598"/>
      <c r="G1928" s="348"/>
      <c r="H1928" s="81"/>
      <c r="I1928" s="426"/>
    </row>
    <row r="1929" spans="1:9" ht="69.95" customHeight="1" x14ac:dyDescent="0.2">
      <c r="A1929" s="573"/>
      <c r="B1929" s="378"/>
      <c r="C1929" s="26" t="s">
        <v>20</v>
      </c>
      <c r="D1929" s="27"/>
      <c r="E1929" s="30"/>
      <c r="F1929" s="30"/>
      <c r="G1929" s="31"/>
      <c r="H1929" s="31"/>
      <c r="I1929" s="196"/>
    </row>
    <row r="1930" spans="1:9" ht="69.95" customHeight="1" x14ac:dyDescent="0.2">
      <c r="A1930" s="573"/>
      <c r="B1930" s="536" t="s">
        <v>9</v>
      </c>
      <c r="C1930" s="72"/>
      <c r="D1930" s="83"/>
      <c r="E1930" s="348"/>
      <c r="F1930" s="596"/>
      <c r="G1930" s="348"/>
      <c r="H1930" s="348"/>
      <c r="I1930" s="426"/>
    </row>
    <row r="1931" spans="1:9" ht="69.95" customHeight="1" thickBot="1" x14ac:dyDescent="0.25">
      <c r="A1931" s="574"/>
      <c r="B1931" s="537"/>
      <c r="C1931" s="84"/>
      <c r="D1931" s="85"/>
      <c r="E1931" s="86"/>
      <c r="F1931" s="597"/>
      <c r="G1931" s="349"/>
      <c r="H1931" s="86"/>
      <c r="I1931" s="427"/>
    </row>
    <row r="1932" spans="1:9" ht="69.95" hidden="1" customHeight="1" thickTop="1" x14ac:dyDescent="0.2">
      <c r="A1932" s="96"/>
      <c r="B1932" s="388"/>
      <c r="C1932" s="326">
        <f>COUNTA(C1929,C1926,C1923,C1920,C1917,C1914,C1911,C1908,C1905,C1902,C1899,C1896)</f>
        <v>12</v>
      </c>
      <c r="D1932" s="326">
        <f t="shared" ref="D1932:H1932" si="63">COUNTA(D1929,D1926,D1923,D1920,D1917,D1914,D1911,D1908,D1905,D1902,D1899,D1896)</f>
        <v>6</v>
      </c>
      <c r="E1932" s="326">
        <f t="shared" si="63"/>
        <v>7</v>
      </c>
      <c r="F1932" s="326">
        <f t="shared" si="63"/>
        <v>0</v>
      </c>
      <c r="G1932" s="326">
        <f t="shared" si="63"/>
        <v>5</v>
      </c>
      <c r="H1932" s="326">
        <f t="shared" si="63"/>
        <v>4</v>
      </c>
      <c r="I1932" s="326">
        <f>COUNTA(I1896:I1931)</f>
        <v>0</v>
      </c>
    </row>
    <row r="1933" spans="1:9" ht="69.95" customHeight="1" thickTop="1" thickBot="1" x14ac:dyDescent="0.25">
      <c r="A1933" s="96"/>
      <c r="B1933" s="381"/>
      <c r="C1933" s="382"/>
      <c r="D1933" s="382"/>
      <c r="E1933" s="383"/>
      <c r="F1933" s="383"/>
      <c r="G1933" s="384"/>
      <c r="H1933" s="382"/>
      <c r="I1933" s="385"/>
    </row>
    <row r="1934" spans="1:9" ht="69.95" customHeight="1" x14ac:dyDescent="0.2">
      <c r="A1934" s="96"/>
      <c r="B1934" s="539"/>
      <c r="C1934" s="540">
        <f>A1938</f>
        <v>43423</v>
      </c>
      <c r="D1934" s="541"/>
      <c r="E1934" s="542"/>
      <c r="F1934" s="577">
        <f>F1892</f>
        <v>2018</v>
      </c>
      <c r="G1934" s="548" t="s">
        <v>0</v>
      </c>
      <c r="H1934" s="549"/>
      <c r="I1934" s="552">
        <f>WEEKNUM(A1938,2)</f>
        <v>47</v>
      </c>
    </row>
    <row r="1935" spans="1:9" ht="69.95" customHeight="1" thickBot="1" x14ac:dyDescent="0.25">
      <c r="A1935" s="96"/>
      <c r="B1935" s="539"/>
      <c r="C1935" s="543"/>
      <c r="D1935" s="544"/>
      <c r="E1935" s="545"/>
      <c r="F1935" s="578"/>
      <c r="G1935" s="550"/>
      <c r="H1935" s="551"/>
      <c r="I1935" s="553"/>
    </row>
    <row r="1936" spans="1:9" ht="69.95" customHeight="1" thickBot="1" x14ac:dyDescent="0.25">
      <c r="A1936" s="96"/>
      <c r="B1936" s="381"/>
      <c r="C1936" s="369"/>
      <c r="D1936" s="369"/>
      <c r="E1936" s="369"/>
      <c r="F1936" s="369"/>
      <c r="G1936" s="369"/>
      <c r="H1936" s="369"/>
      <c r="I1936" s="369"/>
    </row>
    <row r="1937" spans="1:9" ht="99.95" customHeight="1" thickBot="1" x14ac:dyDescent="0.25">
      <c r="A1937" s="96"/>
      <c r="B1937" s="381"/>
      <c r="C1937" s="558" t="s">
        <v>1</v>
      </c>
      <c r="D1937" s="559"/>
      <c r="E1937" s="386" t="s">
        <v>2</v>
      </c>
      <c r="F1937" s="371" t="s">
        <v>3</v>
      </c>
      <c r="G1937" s="387" t="s">
        <v>4</v>
      </c>
      <c r="H1937" s="372" t="s">
        <v>5</v>
      </c>
      <c r="I1937" s="373" t="s">
        <v>6</v>
      </c>
    </row>
    <row r="1938" spans="1:9" ht="69.95" customHeight="1" thickTop="1" x14ac:dyDescent="0.55000000000000004">
      <c r="A1938" s="572">
        <f>A1926+2</f>
        <v>43423</v>
      </c>
      <c r="B1938" s="375"/>
      <c r="C1938" s="172">
        <v>4114</v>
      </c>
      <c r="D1938" s="168">
        <v>4112</v>
      </c>
      <c r="E1938" s="193" t="s">
        <v>7</v>
      </c>
      <c r="F1938" s="197"/>
      <c r="G1938" s="198"/>
      <c r="H1938" s="199"/>
      <c r="I1938" s="200"/>
    </row>
    <row r="1939" spans="1:9" ht="69.95" customHeight="1" x14ac:dyDescent="0.55000000000000004">
      <c r="A1939" s="573"/>
      <c r="B1939" s="575" t="s">
        <v>9</v>
      </c>
      <c r="C1939" s="208"/>
      <c r="D1939" s="355"/>
      <c r="E1939" s="88"/>
      <c r="F1939" s="598"/>
      <c r="G1939" s="348"/>
      <c r="H1939" s="81"/>
      <c r="I1939" s="426"/>
    </row>
    <row r="1940" spans="1:9" ht="69.95" customHeight="1" x14ac:dyDescent="0.55000000000000004">
      <c r="A1940" s="573"/>
      <c r="B1940" s="575"/>
      <c r="C1940" s="52"/>
      <c r="D1940" s="127"/>
      <c r="E1940" s="88"/>
      <c r="F1940" s="598"/>
      <c r="G1940" s="348"/>
      <c r="H1940" s="81"/>
      <c r="I1940" s="426"/>
    </row>
    <row r="1941" spans="1:9" ht="69.95" customHeight="1" x14ac:dyDescent="0.2">
      <c r="A1941" s="573"/>
      <c r="B1941" s="376"/>
      <c r="C1941" s="9">
        <v>4111</v>
      </c>
      <c r="D1941" s="28"/>
      <c r="E1941" s="29" t="s">
        <v>29</v>
      </c>
      <c r="F1941" s="29"/>
      <c r="G1941" s="20"/>
      <c r="H1941" s="20" t="s">
        <v>27</v>
      </c>
      <c r="I1941" s="195"/>
    </row>
    <row r="1942" spans="1:9" ht="69.95" customHeight="1" x14ac:dyDescent="0.2">
      <c r="A1942" s="573"/>
      <c r="B1942" s="575" t="s">
        <v>9</v>
      </c>
      <c r="C1942" s="65"/>
      <c r="D1942" s="354"/>
      <c r="E1942" s="348"/>
      <c r="F1942" s="596"/>
      <c r="G1942" s="348"/>
      <c r="H1942" s="348"/>
      <c r="I1942" s="426"/>
    </row>
    <row r="1943" spans="1:9" ht="69.95" customHeight="1" thickBot="1" x14ac:dyDescent="0.25">
      <c r="A1943" s="574"/>
      <c r="B1943" s="576"/>
      <c r="C1943" s="60"/>
      <c r="D1943" s="89"/>
      <c r="E1943" s="86"/>
      <c r="F1943" s="597"/>
      <c r="G1943" s="349"/>
      <c r="H1943" s="86"/>
      <c r="I1943" s="427"/>
    </row>
    <row r="1944" spans="1:9" ht="69.95" customHeight="1" thickTop="1" x14ac:dyDescent="0.55000000000000004">
      <c r="A1944" s="572">
        <f>+A1938+1</f>
        <v>43424</v>
      </c>
      <c r="B1944" s="377"/>
      <c r="C1944" s="172">
        <v>4110</v>
      </c>
      <c r="D1944" s="173">
        <v>4109</v>
      </c>
      <c r="E1944" s="197"/>
      <c r="F1944" s="197"/>
      <c r="G1944" s="198"/>
      <c r="H1944" s="199"/>
      <c r="I1944" s="200"/>
    </row>
    <row r="1945" spans="1:9" ht="69.95" customHeight="1" x14ac:dyDescent="0.55000000000000004">
      <c r="A1945" s="573"/>
      <c r="B1945" s="536" t="s">
        <v>9</v>
      </c>
      <c r="C1945" s="208"/>
      <c r="D1945" s="209"/>
      <c r="E1945" s="88"/>
      <c r="F1945" s="598"/>
      <c r="G1945" s="348"/>
      <c r="H1945" s="81"/>
      <c r="I1945" s="426"/>
    </row>
    <row r="1946" spans="1:9" ht="69.95" customHeight="1" x14ac:dyDescent="0.55000000000000004">
      <c r="A1946" s="573"/>
      <c r="B1946" s="536"/>
      <c r="C1946" s="125"/>
      <c r="D1946" s="71"/>
      <c r="E1946" s="88"/>
      <c r="F1946" s="598"/>
      <c r="G1946" s="348"/>
      <c r="H1946" s="81"/>
      <c r="I1946" s="426"/>
    </row>
    <row r="1947" spans="1:9" ht="69.95" customHeight="1" x14ac:dyDescent="0.2">
      <c r="A1947" s="573"/>
      <c r="B1947" s="378"/>
      <c r="C1947" s="9">
        <v>4108</v>
      </c>
      <c r="D1947" s="178"/>
      <c r="E1947" s="29" t="s">
        <v>30</v>
      </c>
      <c r="F1947" s="29"/>
      <c r="G1947" s="20"/>
      <c r="H1947" s="20" t="s">
        <v>28</v>
      </c>
      <c r="I1947" s="195"/>
    </row>
    <row r="1948" spans="1:9" ht="69.95" customHeight="1" x14ac:dyDescent="0.2">
      <c r="A1948" s="573"/>
      <c r="B1948" s="536" t="s">
        <v>9</v>
      </c>
      <c r="C1948" s="65"/>
      <c r="D1948" s="91"/>
      <c r="E1948" s="348"/>
      <c r="F1948" s="596"/>
      <c r="G1948" s="348"/>
      <c r="H1948" s="348"/>
      <c r="I1948" s="426"/>
    </row>
    <row r="1949" spans="1:9" ht="69.95" customHeight="1" thickBot="1" x14ac:dyDescent="0.25">
      <c r="A1949" s="574"/>
      <c r="B1949" s="537"/>
      <c r="C1949" s="60"/>
      <c r="D1949" s="59"/>
      <c r="E1949" s="86"/>
      <c r="F1949" s="597"/>
      <c r="G1949" s="349"/>
      <c r="H1949" s="86"/>
      <c r="I1949" s="427"/>
    </row>
    <row r="1950" spans="1:9" ht="69.95" customHeight="1" thickTop="1" x14ac:dyDescent="0.55000000000000004">
      <c r="A1950" s="572">
        <f>+A1944+1</f>
        <v>43425</v>
      </c>
      <c r="B1950" s="377"/>
      <c r="C1950" s="180">
        <v>4107</v>
      </c>
      <c r="D1950" s="173">
        <v>4104</v>
      </c>
      <c r="E1950" s="197"/>
      <c r="F1950" s="197"/>
      <c r="G1950" s="198"/>
      <c r="H1950" s="199"/>
      <c r="I1950" s="200"/>
    </row>
    <row r="1951" spans="1:9" ht="69.95" customHeight="1" x14ac:dyDescent="0.55000000000000004">
      <c r="A1951" s="573"/>
      <c r="B1951" s="536" t="s">
        <v>9</v>
      </c>
      <c r="C1951" s="210"/>
      <c r="D1951" s="211"/>
      <c r="E1951" s="88"/>
      <c r="F1951" s="598"/>
      <c r="G1951" s="348"/>
      <c r="H1951" s="81"/>
      <c r="I1951" s="426"/>
    </row>
    <row r="1952" spans="1:9" ht="69.95" customHeight="1" x14ac:dyDescent="0.55000000000000004">
      <c r="A1952" s="573"/>
      <c r="B1952" s="536"/>
      <c r="C1952" s="210"/>
      <c r="D1952" s="211"/>
      <c r="E1952" s="88"/>
      <c r="F1952" s="598"/>
      <c r="G1952" s="348"/>
      <c r="H1952" s="81"/>
      <c r="I1952" s="426"/>
    </row>
    <row r="1953" spans="1:9" ht="69.95" customHeight="1" x14ac:dyDescent="0.2">
      <c r="A1953" s="573"/>
      <c r="B1953" s="378"/>
      <c r="C1953" s="13">
        <v>4101</v>
      </c>
      <c r="D1953" s="14"/>
      <c r="E1953" s="29" t="s">
        <v>31</v>
      </c>
      <c r="F1953" s="29"/>
      <c r="G1953" s="20"/>
      <c r="H1953" s="20" t="s">
        <v>29</v>
      </c>
      <c r="I1953" s="195"/>
    </row>
    <row r="1954" spans="1:9" ht="69.95" customHeight="1" x14ac:dyDescent="0.2">
      <c r="A1954" s="573"/>
      <c r="B1954" s="536" t="s">
        <v>9</v>
      </c>
      <c r="C1954" s="53"/>
      <c r="D1954" s="54"/>
      <c r="E1954" s="348"/>
      <c r="F1954" s="596"/>
      <c r="G1954" s="348"/>
      <c r="H1954" s="348"/>
      <c r="I1954" s="426"/>
    </row>
    <row r="1955" spans="1:9" ht="69.95" customHeight="1" thickBot="1" x14ac:dyDescent="0.25">
      <c r="A1955" s="574"/>
      <c r="B1955" s="537"/>
      <c r="C1955" s="58"/>
      <c r="D1955" s="59"/>
      <c r="E1955" s="86"/>
      <c r="F1955" s="597"/>
      <c r="G1955" s="349"/>
      <c r="H1955" s="86"/>
      <c r="I1955" s="427"/>
    </row>
    <row r="1956" spans="1:9" ht="69.95" customHeight="1" thickTop="1" x14ac:dyDescent="0.55000000000000004">
      <c r="A1956" s="579">
        <f>+A1950+1</f>
        <v>43426</v>
      </c>
      <c r="B1956" s="389"/>
      <c r="C1956" s="201" t="s">
        <v>8</v>
      </c>
      <c r="D1956" s="202" t="s">
        <v>12</v>
      </c>
      <c r="E1956" s="203"/>
      <c r="F1956" s="203"/>
      <c r="G1956" s="204"/>
      <c r="H1956" s="205"/>
      <c r="I1956" s="206"/>
    </row>
    <row r="1957" spans="1:9" ht="69.95" customHeight="1" x14ac:dyDescent="0.55000000000000004">
      <c r="A1957" s="579"/>
      <c r="B1957" s="536" t="s">
        <v>9</v>
      </c>
      <c r="C1957" s="212"/>
      <c r="D1957" s="213"/>
      <c r="E1957" s="88"/>
      <c r="F1957" s="598"/>
      <c r="G1957" s="348"/>
      <c r="H1957" s="81"/>
      <c r="I1957" s="428"/>
    </row>
    <row r="1958" spans="1:9" ht="69.95" customHeight="1" x14ac:dyDescent="0.55000000000000004">
      <c r="A1958" s="579"/>
      <c r="B1958" s="536"/>
      <c r="C1958" s="70"/>
      <c r="D1958" s="71"/>
      <c r="E1958" s="88"/>
      <c r="F1958" s="598"/>
      <c r="G1958" s="348"/>
      <c r="H1958" s="81"/>
      <c r="I1958" s="428"/>
    </row>
    <row r="1959" spans="1:9" ht="69.95" customHeight="1" x14ac:dyDescent="0.2">
      <c r="A1959" s="579"/>
      <c r="B1959" s="378"/>
      <c r="C1959" s="19" t="s">
        <v>13</v>
      </c>
      <c r="D1959" s="178"/>
      <c r="E1959" s="32" t="s">
        <v>32</v>
      </c>
      <c r="F1959" s="30"/>
      <c r="G1959" s="31"/>
      <c r="H1959" s="20" t="s">
        <v>30</v>
      </c>
      <c r="I1959" s="207"/>
    </row>
    <row r="1960" spans="1:9" ht="69.95" customHeight="1" x14ac:dyDescent="0.2">
      <c r="A1960" s="579"/>
      <c r="B1960" s="536" t="s">
        <v>9</v>
      </c>
      <c r="C1960" s="72"/>
      <c r="D1960" s="91"/>
      <c r="E1960" s="348"/>
      <c r="F1960" s="596"/>
      <c r="G1960" s="348"/>
      <c r="H1960" s="348"/>
      <c r="I1960" s="428"/>
    </row>
    <row r="1961" spans="1:9" ht="69.95" customHeight="1" thickBot="1" x14ac:dyDescent="0.25">
      <c r="A1961" s="579"/>
      <c r="B1961" s="554"/>
      <c r="C1961" s="90"/>
      <c r="D1961" s="91"/>
      <c r="E1961" s="92"/>
      <c r="F1961" s="599"/>
      <c r="G1961" s="350"/>
      <c r="H1961" s="92"/>
      <c r="I1961" s="429"/>
    </row>
    <row r="1962" spans="1:9" ht="69.95" customHeight="1" thickTop="1" x14ac:dyDescent="0.55000000000000004">
      <c r="A1962" s="572">
        <f>+A1956+1</f>
        <v>43427</v>
      </c>
      <c r="B1962" s="377"/>
      <c r="C1962" s="185" t="s">
        <v>15</v>
      </c>
      <c r="D1962" s="186" t="s">
        <v>16</v>
      </c>
      <c r="E1962" s="197"/>
      <c r="F1962" s="197"/>
      <c r="G1962" s="198"/>
      <c r="H1962" s="199"/>
      <c r="I1962" s="200"/>
    </row>
    <row r="1963" spans="1:9" ht="69.95" customHeight="1" x14ac:dyDescent="0.55000000000000004">
      <c r="A1963" s="573"/>
      <c r="B1963" s="536" t="s">
        <v>9</v>
      </c>
      <c r="C1963" s="208"/>
      <c r="D1963" s="209"/>
      <c r="E1963" s="88"/>
      <c r="F1963" s="598"/>
      <c r="G1963" s="348"/>
      <c r="H1963" s="81"/>
      <c r="I1963" s="426"/>
    </row>
    <row r="1964" spans="1:9" ht="69.95" customHeight="1" x14ac:dyDescent="0.55000000000000004">
      <c r="A1964" s="573"/>
      <c r="B1964" s="536"/>
      <c r="C1964" s="125"/>
      <c r="D1964" s="71"/>
      <c r="E1964" s="88"/>
      <c r="F1964" s="598"/>
      <c r="G1964" s="348"/>
      <c r="H1964" s="81"/>
      <c r="I1964" s="426"/>
    </row>
    <row r="1965" spans="1:9" ht="69.95" customHeight="1" x14ac:dyDescent="0.2">
      <c r="A1965" s="573"/>
      <c r="B1965" s="378"/>
      <c r="C1965" s="22" t="s">
        <v>18</v>
      </c>
      <c r="D1965" s="188"/>
      <c r="E1965" s="30"/>
      <c r="F1965" s="30"/>
      <c r="G1965" s="31"/>
      <c r="H1965" s="31"/>
      <c r="I1965" s="196"/>
    </row>
    <row r="1966" spans="1:9" ht="69.95" customHeight="1" x14ac:dyDescent="0.2">
      <c r="A1966" s="573"/>
      <c r="B1966" s="536" t="s">
        <v>9</v>
      </c>
      <c r="C1966" s="65"/>
      <c r="D1966" s="91"/>
      <c r="E1966" s="348"/>
      <c r="F1966" s="596"/>
      <c r="G1966" s="348"/>
      <c r="H1966" s="348"/>
      <c r="I1966" s="426"/>
    </row>
    <row r="1967" spans="1:9" ht="69.95" customHeight="1" thickBot="1" x14ac:dyDescent="0.25">
      <c r="A1967" s="574"/>
      <c r="B1967" s="537"/>
      <c r="C1967" s="60"/>
      <c r="D1967" s="59"/>
      <c r="E1967" s="86"/>
      <c r="F1967" s="597"/>
      <c r="G1967" s="349"/>
      <c r="H1967" s="86"/>
      <c r="I1967" s="427"/>
    </row>
    <row r="1968" spans="1:9" ht="69.95" customHeight="1" thickTop="1" x14ac:dyDescent="0.55000000000000004">
      <c r="A1968" s="572">
        <f>+A1962+1</f>
        <v>43428</v>
      </c>
      <c r="B1968" s="377"/>
      <c r="C1968" s="182" t="s">
        <v>14</v>
      </c>
      <c r="D1968" s="183" t="s">
        <v>17</v>
      </c>
      <c r="E1968" s="189" t="s">
        <v>19</v>
      </c>
      <c r="F1968" s="197"/>
      <c r="G1968" s="198"/>
      <c r="H1968" s="199"/>
      <c r="I1968" s="200"/>
    </row>
    <row r="1969" spans="1:9" ht="69.95" customHeight="1" x14ac:dyDescent="0.55000000000000004">
      <c r="A1969" s="573"/>
      <c r="B1969" s="536" t="s">
        <v>9</v>
      </c>
      <c r="C1969" s="212"/>
      <c r="D1969" s="213"/>
      <c r="E1969" s="88"/>
      <c r="F1969" s="598"/>
      <c r="G1969" s="348"/>
      <c r="H1969" s="81"/>
      <c r="I1969" s="426"/>
    </row>
    <row r="1970" spans="1:9" ht="69.95" customHeight="1" x14ac:dyDescent="0.55000000000000004">
      <c r="A1970" s="573"/>
      <c r="B1970" s="536"/>
      <c r="C1970" s="79"/>
      <c r="D1970" s="80"/>
      <c r="E1970" s="88"/>
      <c r="F1970" s="598"/>
      <c r="G1970" s="348"/>
      <c r="H1970" s="81"/>
      <c r="I1970" s="426"/>
    </row>
    <row r="1971" spans="1:9" ht="69.95" customHeight="1" x14ac:dyDescent="0.2">
      <c r="A1971" s="573"/>
      <c r="B1971" s="378"/>
      <c r="C1971" s="26" t="s">
        <v>20</v>
      </c>
      <c r="D1971" s="27"/>
      <c r="E1971" s="30"/>
      <c r="F1971" s="30"/>
      <c r="G1971" s="31"/>
      <c r="H1971" s="31"/>
      <c r="I1971" s="196"/>
    </row>
    <row r="1972" spans="1:9" ht="69.95" customHeight="1" x14ac:dyDescent="0.2">
      <c r="A1972" s="573"/>
      <c r="B1972" s="536" t="s">
        <v>9</v>
      </c>
      <c r="C1972" s="72"/>
      <c r="D1972" s="83"/>
      <c r="E1972" s="348"/>
      <c r="F1972" s="596"/>
      <c r="G1972" s="348"/>
      <c r="H1972" s="348"/>
      <c r="I1972" s="426"/>
    </row>
    <row r="1973" spans="1:9" ht="69.95" customHeight="1" thickBot="1" x14ac:dyDescent="0.25">
      <c r="A1973" s="574"/>
      <c r="B1973" s="537"/>
      <c r="C1973" s="84"/>
      <c r="D1973" s="85"/>
      <c r="E1973" s="86"/>
      <c r="F1973" s="597"/>
      <c r="G1973" s="349"/>
      <c r="H1973" s="86"/>
      <c r="I1973" s="427"/>
    </row>
    <row r="1974" spans="1:9" ht="69.95" hidden="1" customHeight="1" thickTop="1" x14ac:dyDescent="0.2">
      <c r="A1974" s="96"/>
      <c r="B1974" s="388"/>
      <c r="C1974" s="326">
        <f>COUNTA(C1971,C1968,C1965,C1962,C1959,C1956,C1953,C1950,C1947,C1944,C1941,C1938)</f>
        <v>12</v>
      </c>
      <c r="D1974" s="326">
        <f t="shared" ref="D1974:H1974" si="64">COUNTA(D1971,D1968,D1965,D1962,D1959,D1956,D1953,D1950,D1947,D1944,D1941,D1938)</f>
        <v>6</v>
      </c>
      <c r="E1974" s="326">
        <f t="shared" si="64"/>
        <v>6</v>
      </c>
      <c r="F1974" s="326">
        <f t="shared" si="64"/>
        <v>0</v>
      </c>
      <c r="G1974" s="326">
        <f t="shared" si="64"/>
        <v>0</v>
      </c>
      <c r="H1974" s="326">
        <f t="shared" si="64"/>
        <v>4</v>
      </c>
      <c r="I1974" s="326">
        <f>COUNTA(I1938:I1973)</f>
        <v>0</v>
      </c>
    </row>
    <row r="1975" spans="1:9" ht="69.95" customHeight="1" thickTop="1" thickBot="1" x14ac:dyDescent="0.6">
      <c r="A1975" s="96"/>
      <c r="B1975" s="390"/>
      <c r="C1975" s="404"/>
      <c r="D1975" s="404"/>
      <c r="E1975" s="405"/>
      <c r="F1975" s="405"/>
      <c r="G1975" s="406"/>
      <c r="H1975" s="405"/>
      <c r="I1975" s="407"/>
    </row>
    <row r="1976" spans="1:9" ht="69.95" customHeight="1" x14ac:dyDescent="0.2">
      <c r="A1976" s="96"/>
      <c r="B1976" s="539"/>
      <c r="C1976" s="540">
        <f>A1980</f>
        <v>43430</v>
      </c>
      <c r="D1976" s="541"/>
      <c r="E1976" s="542"/>
      <c r="F1976" s="577">
        <f>F1934</f>
        <v>2018</v>
      </c>
      <c r="G1976" s="548" t="s">
        <v>0</v>
      </c>
      <c r="H1976" s="549"/>
      <c r="I1976" s="552">
        <f>WEEKNUM(A1980,2)</f>
        <v>48</v>
      </c>
    </row>
    <row r="1977" spans="1:9" ht="69.95" customHeight="1" thickBot="1" x14ac:dyDescent="0.25">
      <c r="A1977" s="96"/>
      <c r="B1977" s="539"/>
      <c r="C1977" s="543"/>
      <c r="D1977" s="544"/>
      <c r="E1977" s="545"/>
      <c r="F1977" s="578"/>
      <c r="G1977" s="550"/>
      <c r="H1977" s="551"/>
      <c r="I1977" s="553"/>
    </row>
    <row r="1978" spans="1:9" ht="69.95" customHeight="1" thickBot="1" x14ac:dyDescent="0.25">
      <c r="A1978" s="96"/>
      <c r="B1978" s="381"/>
      <c r="C1978" s="369"/>
      <c r="D1978" s="369"/>
      <c r="E1978" s="369"/>
      <c r="F1978" s="369"/>
      <c r="G1978" s="369"/>
      <c r="H1978" s="369"/>
      <c r="I1978" s="369"/>
    </row>
    <row r="1979" spans="1:9" ht="99.95" customHeight="1" thickBot="1" x14ac:dyDescent="0.25">
      <c r="A1979" s="96"/>
      <c r="B1979" s="381"/>
      <c r="C1979" s="558" t="s">
        <v>1</v>
      </c>
      <c r="D1979" s="559"/>
      <c r="E1979" s="386" t="s">
        <v>2</v>
      </c>
      <c r="F1979" s="371" t="s">
        <v>3</v>
      </c>
      <c r="G1979" s="387" t="s">
        <v>4</v>
      </c>
      <c r="H1979" s="372" t="s">
        <v>5</v>
      </c>
      <c r="I1979" s="373" t="s">
        <v>6</v>
      </c>
    </row>
    <row r="1980" spans="1:9" ht="69.95" customHeight="1" thickTop="1" x14ac:dyDescent="0.55000000000000004">
      <c r="A1980" s="572">
        <f>A1968+2</f>
        <v>43430</v>
      </c>
      <c r="B1980" s="375"/>
      <c r="C1980" s="172">
        <v>4114</v>
      </c>
      <c r="D1980" s="168">
        <v>4112</v>
      </c>
      <c r="E1980" s="193" t="s">
        <v>7</v>
      </c>
      <c r="F1980" s="197"/>
      <c r="G1980" s="198"/>
      <c r="H1980" s="199"/>
      <c r="I1980" s="200"/>
    </row>
    <row r="1981" spans="1:9" ht="69.95" customHeight="1" x14ac:dyDescent="0.55000000000000004">
      <c r="A1981" s="573"/>
      <c r="B1981" s="575" t="s">
        <v>9</v>
      </c>
      <c r="C1981" s="208"/>
      <c r="D1981" s="355"/>
      <c r="E1981" s="88"/>
      <c r="F1981" s="598"/>
      <c r="G1981" s="348"/>
      <c r="H1981" s="81"/>
      <c r="I1981" s="426"/>
    </row>
    <row r="1982" spans="1:9" ht="69.95" customHeight="1" x14ac:dyDescent="0.55000000000000004">
      <c r="A1982" s="573"/>
      <c r="B1982" s="575"/>
      <c r="C1982" s="52"/>
      <c r="D1982" s="127"/>
      <c r="E1982" s="88"/>
      <c r="F1982" s="598"/>
      <c r="G1982" s="348"/>
      <c r="H1982" s="81"/>
      <c r="I1982" s="426"/>
    </row>
    <row r="1983" spans="1:9" ht="69.95" customHeight="1" x14ac:dyDescent="0.2">
      <c r="A1983" s="573"/>
      <c r="B1983" s="376"/>
      <c r="C1983" s="9">
        <v>4111</v>
      </c>
      <c r="D1983" s="28"/>
      <c r="E1983" s="30"/>
      <c r="F1983" s="30"/>
      <c r="G1983" s="31"/>
      <c r="H1983" s="20" t="s">
        <v>31</v>
      </c>
      <c r="I1983" s="196"/>
    </row>
    <row r="1984" spans="1:9" ht="69.95" customHeight="1" x14ac:dyDescent="0.2">
      <c r="A1984" s="573"/>
      <c r="B1984" s="575" t="s">
        <v>9</v>
      </c>
      <c r="C1984" s="65"/>
      <c r="D1984" s="354"/>
      <c r="E1984" s="348"/>
      <c r="F1984" s="596"/>
      <c r="G1984" s="348"/>
      <c r="H1984" s="348"/>
      <c r="I1984" s="426"/>
    </row>
    <row r="1985" spans="1:9" ht="69.95" customHeight="1" thickBot="1" x14ac:dyDescent="0.25">
      <c r="A1985" s="574"/>
      <c r="B1985" s="576"/>
      <c r="C1985" s="60"/>
      <c r="D1985" s="89"/>
      <c r="E1985" s="86"/>
      <c r="F1985" s="597"/>
      <c r="G1985" s="349"/>
      <c r="H1985" s="86"/>
      <c r="I1985" s="427"/>
    </row>
    <row r="1986" spans="1:9" ht="69.95" customHeight="1" thickTop="1" x14ac:dyDescent="0.55000000000000004">
      <c r="A1986" s="572">
        <f>+A1980+1</f>
        <v>43431</v>
      </c>
      <c r="B1986" s="377"/>
      <c r="C1986" s="172">
        <v>4110</v>
      </c>
      <c r="D1986" s="173">
        <v>4109</v>
      </c>
      <c r="E1986" s="197"/>
      <c r="F1986" s="197"/>
      <c r="G1986" s="198"/>
      <c r="H1986" s="199"/>
      <c r="I1986" s="200"/>
    </row>
    <row r="1987" spans="1:9" ht="69.95" customHeight="1" x14ac:dyDescent="0.55000000000000004">
      <c r="A1987" s="573"/>
      <c r="B1987" s="536" t="s">
        <v>9</v>
      </c>
      <c r="C1987" s="208"/>
      <c r="D1987" s="209"/>
      <c r="E1987" s="88"/>
      <c r="F1987" s="598"/>
      <c r="G1987" s="348"/>
      <c r="H1987" s="81"/>
      <c r="I1987" s="426"/>
    </row>
    <row r="1988" spans="1:9" ht="69.95" customHeight="1" x14ac:dyDescent="0.55000000000000004">
      <c r="A1988" s="573"/>
      <c r="B1988" s="536"/>
      <c r="C1988" s="125"/>
      <c r="D1988" s="71"/>
      <c r="E1988" s="88"/>
      <c r="F1988" s="598"/>
      <c r="G1988" s="348"/>
      <c r="H1988" s="81"/>
      <c r="I1988" s="426"/>
    </row>
    <row r="1989" spans="1:9" ht="69.95" customHeight="1" x14ac:dyDescent="0.2">
      <c r="A1989" s="573"/>
      <c r="B1989" s="378"/>
      <c r="C1989" s="9">
        <v>4108</v>
      </c>
      <c r="D1989" s="178"/>
      <c r="E1989" s="30"/>
      <c r="F1989" s="30"/>
      <c r="G1989" s="31"/>
      <c r="H1989" s="33" t="s">
        <v>32</v>
      </c>
      <c r="I1989" s="196"/>
    </row>
    <row r="1990" spans="1:9" ht="69.95" customHeight="1" x14ac:dyDescent="0.2">
      <c r="A1990" s="573"/>
      <c r="B1990" s="536" t="s">
        <v>9</v>
      </c>
      <c r="C1990" s="65"/>
      <c r="D1990" s="91"/>
      <c r="E1990" s="348"/>
      <c r="F1990" s="596"/>
      <c r="G1990" s="348"/>
      <c r="H1990" s="348"/>
      <c r="I1990" s="426"/>
    </row>
    <row r="1991" spans="1:9" ht="69.95" customHeight="1" thickBot="1" x14ac:dyDescent="0.25">
      <c r="A1991" s="574"/>
      <c r="B1991" s="537"/>
      <c r="C1991" s="60"/>
      <c r="D1991" s="59"/>
      <c r="E1991" s="86"/>
      <c r="F1991" s="597"/>
      <c r="G1991" s="349"/>
      <c r="H1991" s="86"/>
      <c r="I1991" s="427"/>
    </row>
    <row r="1992" spans="1:9" ht="69.95" customHeight="1" thickTop="1" x14ac:dyDescent="0.55000000000000004">
      <c r="A1992" s="572">
        <f>+A1986+1</f>
        <v>43432</v>
      </c>
      <c r="B1992" s="377"/>
      <c r="C1992" s="180">
        <v>4107</v>
      </c>
      <c r="D1992" s="173">
        <v>4104</v>
      </c>
      <c r="E1992" s="197"/>
      <c r="F1992" s="197"/>
      <c r="G1992" s="198"/>
      <c r="H1992" s="199"/>
      <c r="I1992" s="200"/>
    </row>
    <row r="1993" spans="1:9" ht="69.95" customHeight="1" x14ac:dyDescent="0.55000000000000004">
      <c r="A1993" s="573"/>
      <c r="B1993" s="536" t="s">
        <v>9</v>
      </c>
      <c r="C1993" s="210"/>
      <c r="D1993" s="211"/>
      <c r="E1993" s="88"/>
      <c r="F1993" s="598"/>
      <c r="G1993" s="348"/>
      <c r="H1993" s="81"/>
      <c r="I1993" s="426"/>
    </row>
    <row r="1994" spans="1:9" ht="69.95" customHeight="1" x14ac:dyDescent="0.55000000000000004">
      <c r="A1994" s="573"/>
      <c r="B1994" s="536"/>
      <c r="C1994" s="210"/>
      <c r="D1994" s="211"/>
      <c r="E1994" s="88"/>
      <c r="F1994" s="598"/>
      <c r="G1994" s="348"/>
      <c r="H1994" s="81"/>
      <c r="I1994" s="426"/>
    </row>
    <row r="1995" spans="1:9" ht="69.95" customHeight="1" x14ac:dyDescent="0.2">
      <c r="A1995" s="573"/>
      <c r="B1995" s="378"/>
      <c r="C1995" s="13">
        <v>4101</v>
      </c>
      <c r="D1995" s="14"/>
      <c r="E1995" s="30"/>
      <c r="F1995" s="30"/>
      <c r="G1995" s="31"/>
      <c r="H1995" s="31"/>
      <c r="I1995" s="196"/>
    </row>
    <row r="1996" spans="1:9" ht="69.95" customHeight="1" x14ac:dyDescent="0.2">
      <c r="A1996" s="573"/>
      <c r="B1996" s="536" t="s">
        <v>9</v>
      </c>
      <c r="C1996" s="53"/>
      <c r="D1996" s="54"/>
      <c r="E1996" s="348"/>
      <c r="F1996" s="596"/>
      <c r="G1996" s="348"/>
      <c r="H1996" s="348"/>
      <c r="I1996" s="426"/>
    </row>
    <row r="1997" spans="1:9" ht="69.95" customHeight="1" thickBot="1" x14ac:dyDescent="0.25">
      <c r="A1997" s="574"/>
      <c r="B1997" s="537"/>
      <c r="C1997" s="58"/>
      <c r="D1997" s="59"/>
      <c r="E1997" s="86"/>
      <c r="F1997" s="597"/>
      <c r="G1997" s="349"/>
      <c r="H1997" s="86"/>
      <c r="I1997" s="427"/>
    </row>
    <row r="1998" spans="1:9" ht="69.95" customHeight="1" thickTop="1" x14ac:dyDescent="0.55000000000000004">
      <c r="A1998" s="572">
        <f>+A1992+1</f>
        <v>43433</v>
      </c>
      <c r="B1998" s="377"/>
      <c r="C1998" s="182" t="s">
        <v>8</v>
      </c>
      <c r="D1998" s="183" t="s">
        <v>12</v>
      </c>
      <c r="E1998" s="197"/>
      <c r="F1998" s="197"/>
      <c r="G1998" s="198"/>
      <c r="H1998" s="199"/>
      <c r="I1998" s="200"/>
    </row>
    <row r="1999" spans="1:9" ht="69.95" customHeight="1" x14ac:dyDescent="0.55000000000000004">
      <c r="A1999" s="573"/>
      <c r="B1999" s="536" t="s">
        <v>9</v>
      </c>
      <c r="C1999" s="212"/>
      <c r="D1999" s="213"/>
      <c r="E1999" s="88"/>
      <c r="F1999" s="598"/>
      <c r="G1999" s="348"/>
      <c r="H1999" s="81"/>
      <c r="I1999" s="426"/>
    </row>
    <row r="2000" spans="1:9" ht="69.95" customHeight="1" x14ac:dyDescent="0.55000000000000004">
      <c r="A2000" s="573"/>
      <c r="B2000" s="536"/>
      <c r="C2000" s="70"/>
      <c r="D2000" s="71"/>
      <c r="E2000" s="88"/>
      <c r="F2000" s="598"/>
      <c r="G2000" s="348"/>
      <c r="H2000" s="81"/>
      <c r="I2000" s="426"/>
    </row>
    <row r="2001" spans="1:9" ht="69.95" customHeight="1" x14ac:dyDescent="0.2">
      <c r="A2001" s="573"/>
      <c r="B2001" s="378"/>
      <c r="C2001" s="19" t="s">
        <v>13</v>
      </c>
      <c r="D2001" s="178"/>
      <c r="E2001" s="30"/>
      <c r="F2001" s="30"/>
      <c r="G2001" s="31"/>
      <c r="H2001" s="31"/>
      <c r="I2001" s="196"/>
    </row>
    <row r="2002" spans="1:9" ht="69.95" customHeight="1" x14ac:dyDescent="0.2">
      <c r="A2002" s="573"/>
      <c r="B2002" s="536" t="s">
        <v>9</v>
      </c>
      <c r="C2002" s="72"/>
      <c r="D2002" s="91"/>
      <c r="E2002" s="348"/>
      <c r="F2002" s="596"/>
      <c r="G2002" s="348"/>
      <c r="H2002" s="348"/>
      <c r="I2002" s="426"/>
    </row>
    <row r="2003" spans="1:9" ht="69.95" customHeight="1" thickBot="1" x14ac:dyDescent="0.25">
      <c r="A2003" s="574"/>
      <c r="B2003" s="537"/>
      <c r="C2003" s="58"/>
      <c r="D2003" s="59"/>
      <c r="E2003" s="86"/>
      <c r="F2003" s="597"/>
      <c r="G2003" s="349"/>
      <c r="H2003" s="86"/>
      <c r="I2003" s="427"/>
    </row>
    <row r="2004" spans="1:9" ht="69.95" customHeight="1" thickTop="1" x14ac:dyDescent="0.55000000000000004">
      <c r="A2004" s="572">
        <f>+A1998+1</f>
        <v>43434</v>
      </c>
      <c r="B2004" s="377"/>
      <c r="C2004" s="185" t="s">
        <v>15</v>
      </c>
      <c r="D2004" s="186" t="s">
        <v>16</v>
      </c>
      <c r="E2004" s="197"/>
      <c r="F2004" s="197"/>
      <c r="G2004" s="198"/>
      <c r="H2004" s="199"/>
      <c r="I2004" s="200"/>
    </row>
    <row r="2005" spans="1:9" ht="69.95" customHeight="1" x14ac:dyDescent="0.55000000000000004">
      <c r="A2005" s="573"/>
      <c r="B2005" s="536" t="s">
        <v>9</v>
      </c>
      <c r="C2005" s="208"/>
      <c r="D2005" s="209"/>
      <c r="E2005" s="88"/>
      <c r="F2005" s="598"/>
      <c r="G2005" s="348"/>
      <c r="H2005" s="81"/>
      <c r="I2005" s="426"/>
    </row>
    <row r="2006" spans="1:9" ht="69.95" customHeight="1" x14ac:dyDescent="0.55000000000000004">
      <c r="A2006" s="573"/>
      <c r="B2006" s="536"/>
      <c r="C2006" s="125"/>
      <c r="D2006" s="71"/>
      <c r="E2006" s="88" t="s">
        <v>11</v>
      </c>
      <c r="F2006" s="598"/>
      <c r="G2006" s="348"/>
      <c r="H2006" s="81"/>
      <c r="I2006" s="426"/>
    </row>
    <row r="2007" spans="1:9" ht="69.95" customHeight="1" x14ac:dyDescent="0.2">
      <c r="A2007" s="573"/>
      <c r="B2007" s="378"/>
      <c r="C2007" s="22" t="s">
        <v>18</v>
      </c>
      <c r="D2007" s="188"/>
      <c r="E2007" s="30"/>
      <c r="F2007" s="30"/>
      <c r="G2007" s="31"/>
      <c r="H2007" s="31"/>
      <c r="I2007" s="196"/>
    </row>
    <row r="2008" spans="1:9" ht="69.95" customHeight="1" x14ac:dyDescent="0.2">
      <c r="A2008" s="573"/>
      <c r="B2008" s="536" t="s">
        <v>9</v>
      </c>
      <c r="C2008" s="65"/>
      <c r="D2008" s="91"/>
      <c r="E2008" s="348"/>
      <c r="F2008" s="596"/>
      <c r="G2008" s="348"/>
      <c r="H2008" s="348"/>
      <c r="I2008" s="426"/>
    </row>
    <row r="2009" spans="1:9" ht="69.95" customHeight="1" thickBot="1" x14ac:dyDescent="0.25">
      <c r="A2009" s="574"/>
      <c r="B2009" s="537"/>
      <c r="C2009" s="60"/>
      <c r="D2009" s="59"/>
      <c r="E2009" s="86"/>
      <c r="F2009" s="597"/>
      <c r="G2009" s="349"/>
      <c r="H2009" s="86"/>
      <c r="I2009" s="427"/>
    </row>
    <row r="2010" spans="1:9" ht="69.95" customHeight="1" thickTop="1" x14ac:dyDescent="0.55000000000000004">
      <c r="A2010" s="572">
        <f>+A2004+1</f>
        <v>43435</v>
      </c>
      <c r="B2010" s="377"/>
      <c r="C2010" s="182" t="s">
        <v>14</v>
      </c>
      <c r="D2010" s="183" t="s">
        <v>17</v>
      </c>
      <c r="E2010" s="189" t="s">
        <v>19</v>
      </c>
      <c r="F2010" s="197"/>
      <c r="G2010" s="184" t="s">
        <v>8</v>
      </c>
      <c r="H2010" s="199"/>
      <c r="I2010" s="200"/>
    </row>
    <row r="2011" spans="1:9" ht="69.95" customHeight="1" x14ac:dyDescent="0.55000000000000004">
      <c r="A2011" s="573"/>
      <c r="B2011" s="536" t="s">
        <v>9</v>
      </c>
      <c r="C2011" s="212"/>
      <c r="D2011" s="213"/>
      <c r="E2011" s="88"/>
      <c r="F2011" s="598"/>
      <c r="G2011" s="348"/>
      <c r="H2011" s="81"/>
      <c r="I2011" s="426"/>
    </row>
    <row r="2012" spans="1:9" ht="69.95" customHeight="1" x14ac:dyDescent="0.55000000000000004">
      <c r="A2012" s="573"/>
      <c r="B2012" s="536"/>
      <c r="C2012" s="79"/>
      <c r="D2012" s="80"/>
      <c r="E2012" s="88"/>
      <c r="F2012" s="598"/>
      <c r="G2012" s="348"/>
      <c r="H2012" s="81"/>
      <c r="I2012" s="426"/>
    </row>
    <row r="2013" spans="1:9" ht="69.95" customHeight="1" x14ac:dyDescent="0.2">
      <c r="A2013" s="573"/>
      <c r="B2013" s="378"/>
      <c r="C2013" s="26" t="s">
        <v>20</v>
      </c>
      <c r="D2013" s="27" t="s">
        <v>86</v>
      </c>
      <c r="E2013" s="30"/>
      <c r="F2013" s="30"/>
      <c r="G2013" s="31"/>
      <c r="H2013" s="31"/>
      <c r="I2013" s="196"/>
    </row>
    <row r="2014" spans="1:9" ht="69.95" customHeight="1" x14ac:dyDescent="0.2">
      <c r="A2014" s="573"/>
      <c r="B2014" s="536" t="s">
        <v>9</v>
      </c>
      <c r="C2014" s="72"/>
      <c r="D2014" s="83"/>
      <c r="E2014" s="348"/>
      <c r="F2014" s="596"/>
      <c r="G2014" s="348"/>
      <c r="H2014" s="348"/>
      <c r="I2014" s="426"/>
    </row>
    <row r="2015" spans="1:9" ht="69.95" customHeight="1" thickBot="1" x14ac:dyDescent="0.25">
      <c r="A2015" s="574"/>
      <c r="B2015" s="537"/>
      <c r="C2015" s="84"/>
      <c r="D2015" s="85"/>
      <c r="E2015" s="86"/>
      <c r="F2015" s="597"/>
      <c r="G2015" s="349"/>
      <c r="H2015" s="86"/>
      <c r="I2015" s="427"/>
    </row>
    <row r="2016" spans="1:9" ht="69.95" hidden="1" customHeight="1" thickTop="1" x14ac:dyDescent="0.55000000000000004">
      <c r="C2016" s="402">
        <f>COUNTA(C2013,C2010,C2007,C2004,C2001,C1998,C1995,C1992,C1989,C1986,C1983,C1980)</f>
        <v>12</v>
      </c>
      <c r="D2016" s="402">
        <f t="shared" ref="D2016:H2016" si="65">COUNTA(D2013,D2010,D2007,D2004,D2001,D1998,D1995,D1992,D1989,D1986,D1983,D1980)</f>
        <v>7</v>
      </c>
      <c r="E2016" s="402">
        <f t="shared" si="65"/>
        <v>2</v>
      </c>
      <c r="F2016" s="402">
        <f t="shared" si="65"/>
        <v>0</v>
      </c>
      <c r="G2016" s="402">
        <f t="shared" si="65"/>
        <v>1</v>
      </c>
      <c r="H2016" s="402">
        <f t="shared" si="65"/>
        <v>2</v>
      </c>
      <c r="I2016" s="402">
        <f>COUNTA(I1980:I2015)</f>
        <v>0</v>
      </c>
    </row>
    <row r="2017" spans="1:9" ht="69.95" customHeight="1" thickTop="1" thickBot="1" x14ac:dyDescent="0.5"/>
    <row r="2018" spans="1:9" ht="69.95" customHeight="1" x14ac:dyDescent="0.45">
      <c r="C2018" s="540">
        <f>A2022</f>
        <v>43437</v>
      </c>
      <c r="D2018" s="541"/>
      <c r="E2018" s="542"/>
      <c r="F2018" s="546">
        <f>F1976</f>
        <v>2018</v>
      </c>
      <c r="G2018" s="548" t="s">
        <v>0</v>
      </c>
      <c r="H2018" s="549"/>
      <c r="I2018" s="552">
        <f>WEEKNUM(A2022,2)</f>
        <v>49</v>
      </c>
    </row>
    <row r="2019" spans="1:9" ht="69.95" customHeight="1" thickBot="1" x14ac:dyDescent="0.5">
      <c r="C2019" s="543"/>
      <c r="D2019" s="544"/>
      <c r="E2019" s="545"/>
      <c r="F2019" s="547"/>
      <c r="G2019" s="550"/>
      <c r="H2019" s="551"/>
      <c r="I2019" s="553"/>
    </row>
    <row r="2020" spans="1:9" ht="69.95" customHeight="1" thickBot="1" x14ac:dyDescent="0.5">
      <c r="C2020" s="369"/>
      <c r="D2020" s="369"/>
      <c r="E2020" s="369"/>
      <c r="F2020" s="369"/>
      <c r="G2020" s="369"/>
      <c r="H2020" s="369"/>
      <c r="I2020" s="369"/>
    </row>
    <row r="2021" spans="1:9" ht="99.95" customHeight="1" thickBot="1" x14ac:dyDescent="0.5">
      <c r="C2021" s="558" t="s">
        <v>1</v>
      </c>
      <c r="D2021" s="559"/>
      <c r="E2021" s="370" t="s">
        <v>2</v>
      </c>
      <c r="F2021" s="371" t="s">
        <v>3</v>
      </c>
      <c r="G2021" s="372" t="s">
        <v>4</v>
      </c>
      <c r="H2021" s="372" t="s">
        <v>5</v>
      </c>
      <c r="I2021" s="373" t="s">
        <v>6</v>
      </c>
    </row>
    <row r="2022" spans="1:9" ht="69.95" customHeight="1" thickTop="1" x14ac:dyDescent="0.2">
      <c r="A2022" s="564">
        <f>A2010+2</f>
        <v>43437</v>
      </c>
      <c r="B2022" s="377"/>
      <c r="C2022" s="172">
        <v>4114</v>
      </c>
      <c r="D2022" s="168">
        <v>4112</v>
      </c>
      <c r="E2022" s="193" t="s">
        <v>7</v>
      </c>
      <c r="F2022" s="168"/>
      <c r="G2022" s="169" t="s">
        <v>12</v>
      </c>
      <c r="H2022" s="187"/>
      <c r="I2022" s="171"/>
    </row>
    <row r="2023" spans="1:9" ht="69.95" customHeight="1" x14ac:dyDescent="0.2">
      <c r="A2023" s="565"/>
      <c r="B2023" s="536" t="s">
        <v>9</v>
      </c>
      <c r="C2023" s="208"/>
      <c r="D2023" s="355" t="s">
        <v>11</v>
      </c>
      <c r="E2023" s="125"/>
      <c r="F2023" s="600"/>
      <c r="G2023" s="126"/>
      <c r="H2023" s="214"/>
      <c r="I2023" s="426"/>
    </row>
    <row r="2024" spans="1:9" ht="69.95" customHeight="1" x14ac:dyDescent="0.2">
      <c r="A2024" s="565"/>
      <c r="B2024" s="536"/>
      <c r="C2024" s="52" t="s">
        <v>11</v>
      </c>
      <c r="D2024" s="127"/>
      <c r="E2024" s="52"/>
      <c r="F2024" s="601"/>
      <c r="G2024" s="128"/>
      <c r="H2024" s="129"/>
      <c r="I2024" s="426"/>
    </row>
    <row r="2025" spans="1:9" ht="69.95" customHeight="1" thickBot="1" x14ac:dyDescent="0.8">
      <c r="A2025" s="565"/>
      <c r="B2025" s="378"/>
      <c r="C2025" s="2">
        <v>4111</v>
      </c>
      <c r="D2025" s="3"/>
      <c r="E2025" s="4" t="s">
        <v>8</v>
      </c>
      <c r="F2025" s="5"/>
      <c r="G2025" s="6"/>
      <c r="H2025" s="7" t="s">
        <v>8</v>
      </c>
      <c r="I2025" s="8"/>
    </row>
    <row r="2026" spans="1:9" ht="69.95" customHeight="1" x14ac:dyDescent="0.55000000000000004">
      <c r="A2026" s="565"/>
      <c r="B2026" s="536" t="s">
        <v>9</v>
      </c>
      <c r="C2026" s="53"/>
      <c r="D2026" s="54"/>
      <c r="E2026" s="55"/>
      <c r="F2026" s="602"/>
      <c r="G2026" s="56"/>
      <c r="H2026" s="57"/>
      <c r="I2026" s="430"/>
    </row>
    <row r="2027" spans="1:9" ht="69.95" customHeight="1" thickBot="1" x14ac:dyDescent="0.6">
      <c r="A2027" s="566"/>
      <c r="B2027" s="537"/>
      <c r="C2027" s="58"/>
      <c r="D2027" s="59"/>
      <c r="E2027" s="60"/>
      <c r="F2027" s="603"/>
      <c r="G2027" s="61"/>
      <c r="H2027" s="62"/>
      <c r="I2027" s="427"/>
    </row>
    <row r="2028" spans="1:9" ht="69.95" customHeight="1" thickTop="1" x14ac:dyDescent="0.75">
      <c r="A2028" s="564">
        <f>A2022+1</f>
        <v>43438</v>
      </c>
      <c r="B2028" s="375"/>
      <c r="C2028" s="172">
        <v>4110</v>
      </c>
      <c r="D2028" s="173">
        <v>4109</v>
      </c>
      <c r="E2028" s="174"/>
      <c r="F2028" s="175"/>
      <c r="G2028" s="176" t="s">
        <v>13</v>
      </c>
      <c r="H2028" s="177"/>
      <c r="I2028" s="171"/>
    </row>
    <row r="2029" spans="1:9" ht="69.95" customHeight="1" x14ac:dyDescent="0.55000000000000004">
      <c r="A2029" s="565"/>
      <c r="B2029" s="554" t="s">
        <v>9</v>
      </c>
      <c r="C2029" s="208"/>
      <c r="D2029" s="209"/>
      <c r="E2029" s="64"/>
      <c r="F2029" s="608"/>
      <c r="G2029" s="215"/>
      <c r="H2029" s="351"/>
      <c r="I2029" s="426"/>
    </row>
    <row r="2030" spans="1:9" ht="69.95" customHeight="1" x14ac:dyDescent="0.55000000000000004">
      <c r="A2030" s="565"/>
      <c r="B2030" s="567"/>
      <c r="C2030" s="125"/>
      <c r="D2030" s="71"/>
      <c r="E2030" s="64"/>
      <c r="F2030" s="612"/>
      <c r="G2030" s="93"/>
      <c r="H2030" s="216"/>
      <c r="I2030" s="426"/>
    </row>
    <row r="2031" spans="1:9" ht="69.95" customHeight="1" x14ac:dyDescent="0.2">
      <c r="A2031" s="565"/>
      <c r="B2031" s="376"/>
      <c r="C2031" s="9">
        <v>4108</v>
      </c>
      <c r="D2031" s="178"/>
      <c r="E2031" s="10" t="s">
        <v>12</v>
      </c>
      <c r="F2031" s="11"/>
      <c r="G2031" s="179"/>
      <c r="H2031" s="12" t="s">
        <v>12</v>
      </c>
      <c r="I2031" s="8"/>
    </row>
    <row r="2032" spans="1:9" ht="69.95" customHeight="1" x14ac:dyDescent="0.2">
      <c r="A2032" s="565"/>
      <c r="B2032" s="554" t="s">
        <v>9</v>
      </c>
      <c r="C2032" s="65"/>
      <c r="D2032" s="91"/>
      <c r="E2032" s="66"/>
      <c r="F2032" s="606"/>
      <c r="G2032" s="73"/>
      <c r="H2032" s="353"/>
      <c r="I2032" s="430"/>
    </row>
    <row r="2033" spans="1:9" ht="69.95" customHeight="1" thickBot="1" x14ac:dyDescent="0.25">
      <c r="A2033" s="566"/>
      <c r="B2033" s="555"/>
      <c r="C2033" s="60"/>
      <c r="D2033" s="59"/>
      <c r="E2033" s="60"/>
      <c r="F2033" s="607"/>
      <c r="G2033" s="67"/>
      <c r="H2033" s="68"/>
      <c r="I2033" s="427"/>
    </row>
    <row r="2034" spans="1:9" ht="69.95" customHeight="1" thickTop="1" x14ac:dyDescent="0.2">
      <c r="A2034" s="564">
        <f>A2028+1</f>
        <v>43439</v>
      </c>
      <c r="B2034" s="377"/>
      <c r="C2034" s="180">
        <v>4107</v>
      </c>
      <c r="D2034" s="173">
        <v>4104</v>
      </c>
      <c r="E2034" s="172"/>
      <c r="F2034" s="177"/>
      <c r="G2034" s="176" t="s">
        <v>14</v>
      </c>
      <c r="H2034" s="181"/>
      <c r="I2034" s="171"/>
    </row>
    <row r="2035" spans="1:9" ht="69.95" customHeight="1" x14ac:dyDescent="0.2">
      <c r="A2035" s="565"/>
      <c r="B2035" s="554" t="s">
        <v>9</v>
      </c>
      <c r="C2035" s="210"/>
      <c r="D2035" s="211"/>
      <c r="E2035" s="52"/>
      <c r="F2035" s="610" t="s">
        <v>11</v>
      </c>
      <c r="G2035" s="217"/>
      <c r="H2035" s="218"/>
      <c r="I2035" s="426"/>
    </row>
    <row r="2036" spans="1:9" ht="69.95" customHeight="1" x14ac:dyDescent="0.2">
      <c r="A2036" s="565"/>
      <c r="B2036" s="567"/>
      <c r="C2036" s="210"/>
      <c r="D2036" s="211"/>
      <c r="E2036" s="52"/>
      <c r="F2036" s="611"/>
      <c r="G2036" s="217"/>
      <c r="H2036" s="218"/>
      <c r="I2036" s="426"/>
    </row>
    <row r="2037" spans="1:9" ht="69.95" customHeight="1" x14ac:dyDescent="0.2">
      <c r="A2037" s="565"/>
      <c r="B2037" s="378"/>
      <c r="C2037" s="13">
        <v>4101</v>
      </c>
      <c r="D2037" s="14"/>
      <c r="E2037" s="15" t="s">
        <v>13</v>
      </c>
      <c r="F2037" s="16"/>
      <c r="G2037" s="18"/>
      <c r="H2037" s="18" t="s">
        <v>13</v>
      </c>
      <c r="I2037" s="8"/>
    </row>
    <row r="2038" spans="1:9" ht="69.95" customHeight="1" x14ac:dyDescent="0.2">
      <c r="A2038" s="565"/>
      <c r="B2038" s="554" t="s">
        <v>9</v>
      </c>
      <c r="C2038" s="53"/>
      <c r="D2038" s="54"/>
      <c r="E2038" s="66"/>
      <c r="F2038" s="606"/>
      <c r="G2038" s="69"/>
      <c r="H2038" s="69"/>
      <c r="I2038" s="430"/>
    </row>
    <row r="2039" spans="1:9" ht="69.95" customHeight="1" thickBot="1" x14ac:dyDescent="0.25">
      <c r="A2039" s="566"/>
      <c r="B2039" s="555"/>
      <c r="C2039" s="58"/>
      <c r="D2039" s="59"/>
      <c r="E2039" s="60"/>
      <c r="F2039" s="607"/>
      <c r="G2039" s="67"/>
      <c r="H2039" s="74"/>
      <c r="I2039" s="427"/>
    </row>
    <row r="2040" spans="1:9" ht="69.95" customHeight="1" thickTop="1" x14ac:dyDescent="0.2">
      <c r="A2040" s="564">
        <f t="shared" ref="A2040" si="66">A2034+1</f>
        <v>43440</v>
      </c>
      <c r="B2040" s="377"/>
      <c r="C2040" s="182" t="s">
        <v>8</v>
      </c>
      <c r="D2040" s="183" t="s">
        <v>12</v>
      </c>
      <c r="E2040" s="172"/>
      <c r="F2040" s="177"/>
      <c r="G2040" s="184" t="s">
        <v>17</v>
      </c>
      <c r="H2040" s="181"/>
      <c r="I2040" s="171"/>
    </row>
    <row r="2041" spans="1:9" ht="69.95" customHeight="1" x14ac:dyDescent="0.2">
      <c r="A2041" s="565"/>
      <c r="B2041" s="554" t="s">
        <v>9</v>
      </c>
      <c r="C2041" s="212"/>
      <c r="D2041" s="213"/>
      <c r="E2041" s="125"/>
      <c r="F2041" s="604"/>
      <c r="G2041" s="219"/>
      <c r="H2041" s="352"/>
      <c r="I2041" s="426"/>
    </row>
    <row r="2042" spans="1:9" ht="69.95" customHeight="1" x14ac:dyDescent="0.2">
      <c r="A2042" s="565"/>
      <c r="B2042" s="567"/>
      <c r="C2042" s="70"/>
      <c r="D2042" s="71"/>
      <c r="E2042" s="125"/>
      <c r="F2042" s="605"/>
      <c r="G2042" s="348"/>
      <c r="H2042" s="82"/>
      <c r="I2042" s="426"/>
    </row>
    <row r="2043" spans="1:9" ht="69.95" customHeight="1" x14ac:dyDescent="0.2">
      <c r="A2043" s="565"/>
      <c r="B2043" s="378"/>
      <c r="C2043" s="19" t="s">
        <v>13</v>
      </c>
      <c r="D2043" s="178"/>
      <c r="E2043" s="10" t="s">
        <v>14</v>
      </c>
      <c r="F2043" s="11"/>
      <c r="G2043" s="20"/>
      <c r="H2043" s="21" t="s">
        <v>14</v>
      </c>
      <c r="I2043" s="8"/>
    </row>
    <row r="2044" spans="1:9" ht="69.95" customHeight="1" x14ac:dyDescent="0.2">
      <c r="A2044" s="565"/>
      <c r="B2044" s="554" t="s">
        <v>9</v>
      </c>
      <c r="C2044" s="72"/>
      <c r="D2044" s="91"/>
      <c r="E2044" s="66"/>
      <c r="F2044" s="606"/>
      <c r="G2044" s="350"/>
      <c r="H2044" s="73"/>
      <c r="I2044" s="430"/>
    </row>
    <row r="2045" spans="1:9" ht="69.95" customHeight="1" thickBot="1" x14ac:dyDescent="0.25">
      <c r="A2045" s="566"/>
      <c r="B2045" s="555"/>
      <c r="C2045" s="58"/>
      <c r="D2045" s="59"/>
      <c r="E2045" s="60"/>
      <c r="F2045" s="607"/>
      <c r="G2045" s="349"/>
      <c r="H2045" s="74"/>
      <c r="I2045" s="427"/>
    </row>
    <row r="2046" spans="1:9" ht="69.95" customHeight="1" thickTop="1" x14ac:dyDescent="0.2">
      <c r="A2046" s="564">
        <f t="shared" ref="A2046" si="67">A2040+1</f>
        <v>43441</v>
      </c>
      <c r="B2046" s="377"/>
      <c r="C2046" s="185" t="s">
        <v>15</v>
      </c>
      <c r="D2046" s="186" t="s">
        <v>16</v>
      </c>
      <c r="E2046" s="181"/>
      <c r="F2046" s="187"/>
      <c r="G2046" s="184" t="s">
        <v>20</v>
      </c>
      <c r="H2046" s="181"/>
      <c r="I2046" s="171"/>
    </row>
    <row r="2047" spans="1:9" ht="69.95" customHeight="1" x14ac:dyDescent="0.2">
      <c r="A2047" s="565"/>
      <c r="B2047" s="554" t="s">
        <v>9</v>
      </c>
      <c r="C2047" s="208"/>
      <c r="D2047" s="209"/>
      <c r="E2047" s="82"/>
      <c r="F2047" s="604"/>
      <c r="G2047" s="219"/>
      <c r="H2047" s="352"/>
      <c r="I2047" s="426"/>
    </row>
    <row r="2048" spans="1:9" ht="69.95" customHeight="1" x14ac:dyDescent="0.55000000000000004">
      <c r="A2048" s="565"/>
      <c r="B2048" s="567"/>
      <c r="C2048" s="125"/>
      <c r="D2048" s="71"/>
      <c r="E2048" s="75"/>
      <c r="F2048" s="605"/>
      <c r="G2048" s="76"/>
      <c r="H2048" s="75"/>
      <c r="I2048" s="426"/>
    </row>
    <row r="2049" spans="1:9" ht="69.95" customHeight="1" x14ac:dyDescent="0.75">
      <c r="A2049" s="565"/>
      <c r="B2049" s="378"/>
      <c r="C2049" s="22" t="s">
        <v>18</v>
      </c>
      <c r="D2049" s="188"/>
      <c r="E2049" s="21" t="s">
        <v>17</v>
      </c>
      <c r="F2049" s="24"/>
      <c r="G2049" s="25"/>
      <c r="H2049" s="21"/>
      <c r="I2049" s="8"/>
    </row>
    <row r="2050" spans="1:9" ht="69.95" customHeight="1" x14ac:dyDescent="0.55000000000000004">
      <c r="A2050" s="565"/>
      <c r="B2050" s="554" t="s">
        <v>9</v>
      </c>
      <c r="C2050" s="65"/>
      <c r="D2050" s="91"/>
      <c r="E2050" s="75"/>
      <c r="F2050" s="608"/>
      <c r="G2050" s="77"/>
      <c r="H2050" s="78"/>
      <c r="I2050" s="430"/>
    </row>
    <row r="2051" spans="1:9" ht="69.95" customHeight="1" thickBot="1" x14ac:dyDescent="0.25">
      <c r="A2051" s="566"/>
      <c r="B2051" s="555"/>
      <c r="C2051" s="60"/>
      <c r="D2051" s="59"/>
      <c r="E2051" s="74"/>
      <c r="F2051" s="609"/>
      <c r="G2051" s="349"/>
      <c r="H2051" s="74"/>
      <c r="I2051" s="427"/>
    </row>
    <row r="2052" spans="1:9" ht="69.95" customHeight="1" thickTop="1" x14ac:dyDescent="0.2">
      <c r="A2052" s="564">
        <f>A2046+1</f>
        <v>43442</v>
      </c>
      <c r="B2052" s="377"/>
      <c r="C2052" s="182" t="s">
        <v>14</v>
      </c>
      <c r="D2052" s="183" t="s">
        <v>17</v>
      </c>
      <c r="E2052" s="189" t="s">
        <v>19</v>
      </c>
      <c r="F2052" s="190"/>
      <c r="G2052" s="191" t="s">
        <v>22</v>
      </c>
      <c r="H2052" s="181"/>
      <c r="I2052" s="171"/>
    </row>
    <row r="2053" spans="1:9" ht="69.95" customHeight="1" x14ac:dyDescent="0.2">
      <c r="A2053" s="565"/>
      <c r="B2053" s="554" t="s">
        <v>9</v>
      </c>
      <c r="C2053" s="212"/>
      <c r="D2053" s="213"/>
      <c r="E2053" s="220"/>
      <c r="F2053" s="613"/>
      <c r="G2053" s="219"/>
      <c r="H2053" s="352"/>
      <c r="I2053" s="426"/>
    </row>
    <row r="2054" spans="1:9" ht="69.95" customHeight="1" x14ac:dyDescent="0.2">
      <c r="A2054" s="565"/>
      <c r="B2054" s="567"/>
      <c r="C2054" s="79"/>
      <c r="D2054" s="80"/>
      <c r="E2054" s="81"/>
      <c r="F2054" s="614"/>
      <c r="G2054" s="348"/>
      <c r="H2054" s="82"/>
      <c r="I2054" s="426"/>
    </row>
    <row r="2055" spans="1:9" ht="69.95" customHeight="1" x14ac:dyDescent="0.2">
      <c r="A2055" s="565"/>
      <c r="B2055" s="378"/>
      <c r="C2055" s="26" t="s">
        <v>20</v>
      </c>
      <c r="D2055" s="27" t="s">
        <v>83</v>
      </c>
      <c r="E2055" s="192"/>
      <c r="F2055" s="192"/>
      <c r="G2055" s="192"/>
      <c r="H2055" s="21"/>
      <c r="I2055" s="8"/>
    </row>
    <row r="2056" spans="1:9" ht="69.95" customHeight="1" x14ac:dyDescent="0.2">
      <c r="A2056" s="565"/>
      <c r="B2056" s="554" t="s">
        <v>9</v>
      </c>
      <c r="C2056" s="72"/>
      <c r="D2056" s="83"/>
      <c r="E2056" s="221"/>
      <c r="F2056" s="613"/>
      <c r="G2056" s="221"/>
      <c r="H2056" s="73"/>
      <c r="I2056" s="430"/>
    </row>
    <row r="2057" spans="1:9" ht="69.95" customHeight="1" thickBot="1" x14ac:dyDescent="0.25">
      <c r="A2057" s="566"/>
      <c r="B2057" s="555"/>
      <c r="C2057" s="84"/>
      <c r="D2057" s="85"/>
      <c r="E2057" s="86"/>
      <c r="F2057" s="615"/>
      <c r="G2057" s="86"/>
      <c r="H2057" s="74"/>
      <c r="I2057" s="427"/>
    </row>
    <row r="2058" spans="1:9" ht="69.95" hidden="1" customHeight="1" thickTop="1" x14ac:dyDescent="0.55000000000000004">
      <c r="A2058" s="95"/>
      <c r="B2058" s="379"/>
      <c r="C2058" s="402">
        <f>COUNTA(C2055,C2052,C2049,C2046,C2043,C2040,C2037,C2034,C2031,C2028,C2025,C2022)</f>
        <v>12</v>
      </c>
      <c r="D2058" s="402">
        <f t="shared" ref="D2058:H2058" si="68">COUNTA(D2055,D2052,D2049,D2046,D2043,D2040,D2037,D2034,D2031,D2028,D2025,D2022)</f>
        <v>7</v>
      </c>
      <c r="E2058" s="402">
        <f t="shared" si="68"/>
        <v>7</v>
      </c>
      <c r="F2058" s="402">
        <f t="shared" si="68"/>
        <v>0</v>
      </c>
      <c r="G2058" s="402">
        <f t="shared" si="68"/>
        <v>6</v>
      </c>
      <c r="H2058" s="402">
        <f t="shared" si="68"/>
        <v>4</v>
      </c>
      <c r="I2058" s="402">
        <f>COUNTA(I2022:I2057)</f>
        <v>0</v>
      </c>
    </row>
    <row r="2059" spans="1:9" ht="69.95" customHeight="1" thickTop="1" thickBot="1" x14ac:dyDescent="0.6">
      <c r="A2059" s="98"/>
      <c r="B2059" s="390"/>
      <c r="C2059" s="616"/>
      <c r="D2059" s="616"/>
      <c r="E2059" s="398"/>
      <c r="F2059" s="398"/>
      <c r="G2059" s="409"/>
      <c r="H2059" s="409"/>
      <c r="I2059" s="410"/>
    </row>
    <row r="2060" spans="1:9" ht="69.95" customHeight="1" x14ac:dyDescent="0.2">
      <c r="A2060" s="538"/>
      <c r="B2060" s="539"/>
      <c r="C2060" s="540">
        <f>A2064</f>
        <v>43444</v>
      </c>
      <c r="D2060" s="541"/>
      <c r="E2060" s="542"/>
      <c r="F2060" s="577">
        <v>2018</v>
      </c>
      <c r="G2060" s="548" t="s">
        <v>0</v>
      </c>
      <c r="H2060" s="549"/>
      <c r="I2060" s="552">
        <f>WEEKNUM(A2064,2)</f>
        <v>50</v>
      </c>
    </row>
    <row r="2061" spans="1:9" ht="69.95" customHeight="1" thickBot="1" x14ac:dyDescent="0.25">
      <c r="A2061" s="538"/>
      <c r="B2061" s="539"/>
      <c r="C2061" s="543"/>
      <c r="D2061" s="544"/>
      <c r="E2061" s="545"/>
      <c r="F2061" s="578"/>
      <c r="G2061" s="550"/>
      <c r="H2061" s="551"/>
      <c r="I2061" s="553"/>
    </row>
    <row r="2062" spans="1:9" ht="69.95" customHeight="1" thickBot="1" x14ac:dyDescent="0.25">
      <c r="A2062" s="538"/>
      <c r="B2062" s="381"/>
      <c r="C2062" s="369"/>
      <c r="D2062" s="369"/>
      <c r="E2062" s="369"/>
      <c r="F2062" s="369"/>
      <c r="G2062" s="369"/>
      <c r="H2062" s="369"/>
      <c r="I2062" s="369"/>
    </row>
    <row r="2063" spans="1:9" ht="99.95" customHeight="1" thickBot="1" x14ac:dyDescent="0.25">
      <c r="A2063" s="538"/>
      <c r="B2063" s="381"/>
      <c r="C2063" s="558" t="s">
        <v>1</v>
      </c>
      <c r="D2063" s="559"/>
      <c r="E2063" s="386" t="s">
        <v>2</v>
      </c>
      <c r="F2063" s="371" t="s">
        <v>3</v>
      </c>
      <c r="G2063" s="387" t="s">
        <v>4</v>
      </c>
      <c r="H2063" s="372" t="s">
        <v>5</v>
      </c>
      <c r="I2063" s="373" t="s">
        <v>6</v>
      </c>
    </row>
    <row r="2064" spans="1:9" ht="69.95" customHeight="1" thickTop="1" x14ac:dyDescent="0.75">
      <c r="A2064" s="572">
        <f>A2052+2</f>
        <v>43444</v>
      </c>
      <c r="B2064" s="375"/>
      <c r="C2064" s="172">
        <v>4114</v>
      </c>
      <c r="D2064" s="168">
        <v>4112</v>
      </c>
      <c r="E2064" s="193" t="s">
        <v>7</v>
      </c>
      <c r="F2064" s="194"/>
      <c r="G2064" s="184" t="s">
        <v>24</v>
      </c>
      <c r="H2064" s="190"/>
      <c r="I2064" s="171"/>
    </row>
    <row r="2065" spans="1:9" ht="69.95" customHeight="1" x14ac:dyDescent="0.55000000000000004">
      <c r="A2065" s="573"/>
      <c r="B2065" s="575" t="s">
        <v>9</v>
      </c>
      <c r="C2065" s="208"/>
      <c r="D2065" s="355"/>
      <c r="E2065" s="88"/>
      <c r="F2065" s="598"/>
      <c r="G2065" s="348"/>
      <c r="H2065" s="81"/>
      <c r="I2065" s="426"/>
    </row>
    <row r="2066" spans="1:9" ht="69.95" customHeight="1" x14ac:dyDescent="0.55000000000000004">
      <c r="A2066" s="573"/>
      <c r="B2066" s="575"/>
      <c r="C2066" s="52"/>
      <c r="D2066" s="127"/>
      <c r="E2066" s="88"/>
      <c r="F2066" s="598"/>
      <c r="G2066" s="348"/>
      <c r="H2066" s="81"/>
      <c r="I2066" s="426"/>
    </row>
    <row r="2067" spans="1:9" ht="69.95" customHeight="1" x14ac:dyDescent="0.2">
      <c r="A2067" s="573"/>
      <c r="B2067" s="376"/>
      <c r="C2067" s="9">
        <v>4111</v>
      </c>
      <c r="D2067" s="28"/>
      <c r="E2067" s="29" t="s">
        <v>20</v>
      </c>
      <c r="F2067" s="29"/>
      <c r="G2067" s="20"/>
      <c r="H2067" s="20" t="s">
        <v>17</v>
      </c>
      <c r="I2067" s="195"/>
    </row>
    <row r="2068" spans="1:9" ht="69.95" customHeight="1" x14ac:dyDescent="0.2">
      <c r="A2068" s="573"/>
      <c r="B2068" s="575" t="s">
        <v>9</v>
      </c>
      <c r="C2068" s="65"/>
      <c r="D2068" s="354"/>
      <c r="E2068" s="348"/>
      <c r="F2068" s="596"/>
      <c r="G2068" s="348"/>
      <c r="H2068" s="348"/>
      <c r="I2068" s="426"/>
    </row>
    <row r="2069" spans="1:9" ht="69.95" customHeight="1" thickBot="1" x14ac:dyDescent="0.25">
      <c r="A2069" s="574"/>
      <c r="B2069" s="576"/>
      <c r="C2069" s="60"/>
      <c r="D2069" s="89"/>
      <c r="E2069" s="86"/>
      <c r="F2069" s="597"/>
      <c r="G2069" s="349"/>
      <c r="H2069" s="86"/>
      <c r="I2069" s="427"/>
    </row>
    <row r="2070" spans="1:9" ht="69.95" customHeight="1" thickTop="1" x14ac:dyDescent="0.75">
      <c r="A2070" s="572">
        <f>+A2064+1</f>
        <v>43445</v>
      </c>
      <c r="B2070" s="377"/>
      <c r="C2070" s="172">
        <v>4110</v>
      </c>
      <c r="D2070" s="173">
        <v>4109</v>
      </c>
      <c r="E2070" s="194"/>
      <c r="F2070" s="194"/>
      <c r="G2070" s="184" t="s">
        <v>25</v>
      </c>
      <c r="H2070" s="190"/>
      <c r="I2070" s="171"/>
    </row>
    <row r="2071" spans="1:9" ht="69.95" customHeight="1" x14ac:dyDescent="0.55000000000000004">
      <c r="A2071" s="573"/>
      <c r="B2071" s="536" t="s">
        <v>9</v>
      </c>
      <c r="C2071" s="208"/>
      <c r="D2071" s="209"/>
      <c r="E2071" s="88"/>
      <c r="F2071" s="598"/>
      <c r="G2071" s="348"/>
      <c r="H2071" s="81"/>
      <c r="I2071" s="426"/>
    </row>
    <row r="2072" spans="1:9" ht="69.95" customHeight="1" x14ac:dyDescent="0.55000000000000004">
      <c r="A2072" s="573"/>
      <c r="B2072" s="536"/>
      <c r="C2072" s="125"/>
      <c r="D2072" s="71"/>
      <c r="E2072" s="88"/>
      <c r="F2072" s="598"/>
      <c r="G2072" s="348"/>
      <c r="H2072" s="81"/>
      <c r="I2072" s="426"/>
    </row>
    <row r="2073" spans="1:9" ht="69.95" customHeight="1" x14ac:dyDescent="0.2">
      <c r="A2073" s="573"/>
      <c r="B2073" s="378"/>
      <c r="C2073" s="9">
        <v>4108</v>
      </c>
      <c r="D2073" s="178"/>
      <c r="E2073" s="29" t="s">
        <v>22</v>
      </c>
      <c r="F2073" s="29"/>
      <c r="G2073" s="20"/>
      <c r="H2073" s="20" t="s">
        <v>20</v>
      </c>
      <c r="I2073" s="195"/>
    </row>
    <row r="2074" spans="1:9" ht="69.95" customHeight="1" x14ac:dyDescent="0.2">
      <c r="A2074" s="573"/>
      <c r="B2074" s="536" t="s">
        <v>9</v>
      </c>
      <c r="C2074" s="65"/>
      <c r="D2074" s="91"/>
      <c r="E2074" s="348"/>
      <c r="F2074" s="596"/>
      <c r="G2074" s="348"/>
      <c r="H2074" s="348"/>
      <c r="I2074" s="426"/>
    </row>
    <row r="2075" spans="1:9" ht="69.95" customHeight="1" thickBot="1" x14ac:dyDescent="0.25">
      <c r="A2075" s="574"/>
      <c r="B2075" s="537"/>
      <c r="C2075" s="60"/>
      <c r="D2075" s="59" t="s">
        <v>11</v>
      </c>
      <c r="E2075" s="86"/>
      <c r="F2075" s="597"/>
      <c r="G2075" s="349"/>
      <c r="H2075" s="86"/>
      <c r="I2075" s="427"/>
    </row>
    <row r="2076" spans="1:9" ht="69.95" customHeight="1" thickTop="1" x14ac:dyDescent="0.75">
      <c r="A2076" s="572">
        <f>+A2070+1</f>
        <v>43446</v>
      </c>
      <c r="B2076" s="377"/>
      <c r="C2076" s="180">
        <v>4107</v>
      </c>
      <c r="D2076" s="173">
        <v>4104</v>
      </c>
      <c r="E2076" s="194"/>
      <c r="F2076" s="194"/>
      <c r="G2076" s="184" t="s">
        <v>26</v>
      </c>
      <c r="H2076" s="190"/>
      <c r="I2076" s="171"/>
    </row>
    <row r="2077" spans="1:9" ht="69.95" customHeight="1" x14ac:dyDescent="0.55000000000000004">
      <c r="A2077" s="573"/>
      <c r="B2077" s="536" t="s">
        <v>9</v>
      </c>
      <c r="C2077" s="210"/>
      <c r="D2077" s="211"/>
      <c r="E2077" s="88"/>
      <c r="F2077" s="598"/>
      <c r="G2077" s="348"/>
      <c r="H2077" s="81"/>
      <c r="I2077" s="426"/>
    </row>
    <row r="2078" spans="1:9" ht="69.95" customHeight="1" x14ac:dyDescent="0.55000000000000004">
      <c r="A2078" s="573"/>
      <c r="B2078" s="536"/>
      <c r="C2078" s="210"/>
      <c r="D2078" s="211"/>
      <c r="E2078" s="88"/>
      <c r="F2078" s="598"/>
      <c r="G2078" s="348"/>
      <c r="H2078" s="81"/>
      <c r="I2078" s="426"/>
    </row>
    <row r="2079" spans="1:9" ht="69.95" customHeight="1" x14ac:dyDescent="0.2">
      <c r="A2079" s="573"/>
      <c r="B2079" s="378"/>
      <c r="C2079" s="13">
        <v>4101</v>
      </c>
      <c r="D2079" s="14"/>
      <c r="E2079" s="29" t="s">
        <v>24</v>
      </c>
      <c r="F2079" s="29"/>
      <c r="G2079" s="20"/>
      <c r="H2079" s="20" t="s">
        <v>22</v>
      </c>
      <c r="I2079" s="195"/>
    </row>
    <row r="2080" spans="1:9" ht="69.95" customHeight="1" x14ac:dyDescent="0.2">
      <c r="A2080" s="573"/>
      <c r="B2080" s="536" t="s">
        <v>9</v>
      </c>
      <c r="C2080" s="53"/>
      <c r="D2080" s="54"/>
      <c r="E2080" s="348"/>
      <c r="F2080" s="596"/>
      <c r="G2080" s="348"/>
      <c r="H2080" s="348"/>
      <c r="I2080" s="426"/>
    </row>
    <row r="2081" spans="1:9" ht="69.95" customHeight="1" thickBot="1" x14ac:dyDescent="0.25">
      <c r="A2081" s="574"/>
      <c r="B2081" s="537"/>
      <c r="C2081" s="58"/>
      <c r="D2081" s="59"/>
      <c r="E2081" s="86"/>
      <c r="F2081" s="597"/>
      <c r="G2081" s="349"/>
      <c r="H2081" s="86"/>
      <c r="I2081" s="427"/>
    </row>
    <row r="2082" spans="1:9" ht="69.95" customHeight="1" thickTop="1" x14ac:dyDescent="0.75">
      <c r="A2082" s="572">
        <f>+A2076+1</f>
        <v>43447</v>
      </c>
      <c r="B2082" s="377"/>
      <c r="C2082" s="182" t="s">
        <v>8</v>
      </c>
      <c r="D2082" s="183" t="s">
        <v>12</v>
      </c>
      <c r="E2082" s="194"/>
      <c r="F2082" s="194"/>
      <c r="G2082" s="184" t="s">
        <v>27</v>
      </c>
      <c r="H2082" s="190"/>
      <c r="I2082" s="171"/>
    </row>
    <row r="2083" spans="1:9" ht="69.95" customHeight="1" x14ac:dyDescent="0.55000000000000004">
      <c r="A2083" s="573"/>
      <c r="B2083" s="536" t="s">
        <v>9</v>
      </c>
      <c r="C2083" s="212"/>
      <c r="D2083" s="213"/>
      <c r="E2083" s="88"/>
      <c r="F2083" s="598"/>
      <c r="G2083" s="348"/>
      <c r="H2083" s="81"/>
      <c r="I2083" s="426"/>
    </row>
    <row r="2084" spans="1:9" ht="69.95" customHeight="1" x14ac:dyDescent="0.55000000000000004">
      <c r="A2084" s="573"/>
      <c r="B2084" s="536"/>
      <c r="C2084" s="70"/>
      <c r="D2084" s="71"/>
      <c r="E2084" s="88"/>
      <c r="F2084" s="598"/>
      <c r="G2084" s="348"/>
      <c r="H2084" s="81"/>
      <c r="I2084" s="426"/>
    </row>
    <row r="2085" spans="1:9" ht="69.95" customHeight="1" x14ac:dyDescent="0.2">
      <c r="A2085" s="573"/>
      <c r="B2085" s="378"/>
      <c r="C2085" s="19" t="s">
        <v>13</v>
      </c>
      <c r="D2085" s="178"/>
      <c r="E2085" s="29" t="s">
        <v>25</v>
      </c>
      <c r="F2085" s="29"/>
      <c r="G2085" s="20"/>
      <c r="H2085" s="20" t="s">
        <v>24</v>
      </c>
      <c r="I2085" s="195"/>
    </row>
    <row r="2086" spans="1:9" ht="69.95" customHeight="1" x14ac:dyDescent="0.2">
      <c r="A2086" s="573"/>
      <c r="B2086" s="536" t="s">
        <v>9</v>
      </c>
      <c r="C2086" s="72"/>
      <c r="D2086" s="91"/>
      <c r="E2086" s="348"/>
      <c r="F2086" s="596"/>
      <c r="G2086" s="348"/>
      <c r="H2086" s="348"/>
      <c r="I2086" s="426"/>
    </row>
    <row r="2087" spans="1:9" ht="69.95" customHeight="1" thickBot="1" x14ac:dyDescent="0.25">
      <c r="A2087" s="574"/>
      <c r="B2087" s="537"/>
      <c r="C2087" s="58"/>
      <c r="D2087" s="59"/>
      <c r="E2087" s="86"/>
      <c r="F2087" s="597"/>
      <c r="G2087" s="349"/>
      <c r="H2087" s="86"/>
      <c r="I2087" s="427"/>
    </row>
    <row r="2088" spans="1:9" ht="69.95" customHeight="1" thickTop="1" x14ac:dyDescent="0.75">
      <c r="A2088" s="572">
        <f>+A2082+1</f>
        <v>43448</v>
      </c>
      <c r="B2088" s="377"/>
      <c r="C2088" s="185" t="s">
        <v>15</v>
      </c>
      <c r="D2088" s="186" t="s">
        <v>16</v>
      </c>
      <c r="E2088" s="194"/>
      <c r="F2088" s="194"/>
      <c r="G2088" s="184" t="s">
        <v>28</v>
      </c>
      <c r="H2088" s="190"/>
      <c r="I2088" s="171"/>
    </row>
    <row r="2089" spans="1:9" ht="69.95" customHeight="1" x14ac:dyDescent="0.55000000000000004">
      <c r="A2089" s="573"/>
      <c r="B2089" s="536" t="s">
        <v>9</v>
      </c>
      <c r="C2089" s="208"/>
      <c r="D2089" s="209"/>
      <c r="E2089" s="88"/>
      <c r="F2089" s="598"/>
      <c r="G2089" s="348"/>
      <c r="H2089" s="81"/>
      <c r="I2089" s="426"/>
    </row>
    <row r="2090" spans="1:9" ht="69.95" customHeight="1" x14ac:dyDescent="0.55000000000000004">
      <c r="A2090" s="573"/>
      <c r="B2090" s="536"/>
      <c r="C2090" s="125"/>
      <c r="D2090" s="71"/>
      <c r="E2090" s="88"/>
      <c r="F2090" s="598"/>
      <c r="G2090" s="348"/>
      <c r="H2090" s="81"/>
      <c r="I2090" s="426"/>
    </row>
    <row r="2091" spans="1:9" ht="69.95" customHeight="1" x14ac:dyDescent="0.2">
      <c r="A2091" s="573"/>
      <c r="B2091" s="378"/>
      <c r="C2091" s="22" t="s">
        <v>18</v>
      </c>
      <c r="D2091" s="188"/>
      <c r="E2091" s="29" t="s">
        <v>26</v>
      </c>
      <c r="F2091" s="30"/>
      <c r="G2091" s="31"/>
      <c r="H2091" s="31"/>
      <c r="I2091" s="196"/>
    </row>
    <row r="2092" spans="1:9" ht="69.95" customHeight="1" x14ac:dyDescent="0.2">
      <c r="A2092" s="573"/>
      <c r="B2092" s="536" t="s">
        <v>9</v>
      </c>
      <c r="C2092" s="65"/>
      <c r="D2092" s="91"/>
      <c r="E2092" s="348"/>
      <c r="F2092" s="596"/>
      <c r="G2092" s="348"/>
      <c r="H2092" s="348"/>
      <c r="I2092" s="426"/>
    </row>
    <row r="2093" spans="1:9" ht="69.95" customHeight="1" thickBot="1" x14ac:dyDescent="0.25">
      <c r="A2093" s="574"/>
      <c r="B2093" s="537"/>
      <c r="C2093" s="60"/>
      <c r="D2093" s="59"/>
      <c r="E2093" s="86"/>
      <c r="F2093" s="597"/>
      <c r="G2093" s="349"/>
      <c r="H2093" s="86"/>
      <c r="I2093" s="427"/>
    </row>
    <row r="2094" spans="1:9" ht="69.95" customHeight="1" thickTop="1" x14ac:dyDescent="0.75">
      <c r="A2094" s="572">
        <f>+A2088+1</f>
        <v>43449</v>
      </c>
      <c r="B2094" s="377"/>
      <c r="C2094" s="182" t="s">
        <v>14</v>
      </c>
      <c r="D2094" s="183" t="s">
        <v>17</v>
      </c>
      <c r="E2094" s="189" t="s">
        <v>19</v>
      </c>
      <c r="F2094" s="194"/>
      <c r="G2094" s="184" t="s">
        <v>29</v>
      </c>
      <c r="H2094" s="190"/>
      <c r="I2094" s="171"/>
    </row>
    <row r="2095" spans="1:9" ht="69.95" customHeight="1" x14ac:dyDescent="0.55000000000000004">
      <c r="A2095" s="573"/>
      <c r="B2095" s="536" t="s">
        <v>9</v>
      </c>
      <c r="C2095" s="212"/>
      <c r="D2095" s="213"/>
      <c r="E2095" s="88"/>
      <c r="F2095" s="598"/>
      <c r="G2095" s="348"/>
      <c r="H2095" s="81"/>
      <c r="I2095" s="426"/>
    </row>
    <row r="2096" spans="1:9" ht="69.95" customHeight="1" x14ac:dyDescent="0.55000000000000004">
      <c r="A2096" s="573"/>
      <c r="B2096" s="536"/>
      <c r="C2096" s="79"/>
      <c r="D2096" s="80"/>
      <c r="E2096" s="88"/>
      <c r="F2096" s="598"/>
      <c r="G2096" s="348"/>
      <c r="H2096" s="81"/>
      <c r="I2096" s="426"/>
    </row>
    <row r="2097" spans="1:9" ht="69.95" customHeight="1" x14ac:dyDescent="0.2">
      <c r="A2097" s="573"/>
      <c r="B2097" s="378"/>
      <c r="C2097" s="26" t="s">
        <v>20</v>
      </c>
      <c r="D2097" s="27"/>
      <c r="E2097" s="30"/>
      <c r="F2097" s="30"/>
      <c r="G2097" s="31"/>
      <c r="H2097" s="31"/>
      <c r="I2097" s="196"/>
    </row>
    <row r="2098" spans="1:9" ht="69.95" customHeight="1" x14ac:dyDescent="0.2">
      <c r="A2098" s="573"/>
      <c r="B2098" s="536" t="s">
        <v>9</v>
      </c>
      <c r="C2098" s="72"/>
      <c r="D2098" s="83"/>
      <c r="E2098" s="348"/>
      <c r="F2098" s="596"/>
      <c r="G2098" s="348"/>
      <c r="H2098" s="348"/>
      <c r="I2098" s="426"/>
    </row>
    <row r="2099" spans="1:9" ht="69.95" customHeight="1" thickBot="1" x14ac:dyDescent="0.25">
      <c r="A2099" s="574"/>
      <c r="B2099" s="537"/>
      <c r="C2099" s="84"/>
      <c r="D2099" s="85"/>
      <c r="E2099" s="86"/>
      <c r="F2099" s="597"/>
      <c r="G2099" s="349"/>
      <c r="H2099" s="86"/>
      <c r="I2099" s="427"/>
    </row>
    <row r="2100" spans="1:9" ht="69.95" hidden="1" customHeight="1" thickTop="1" x14ac:dyDescent="0.2">
      <c r="A2100" s="96"/>
      <c r="B2100" s="388"/>
      <c r="C2100" s="326">
        <f>COUNTA(C2097,C2094,C2091,C2088,C2085,C2082,C2079,C2076,C2073,C2070,C2067,C2064)</f>
        <v>12</v>
      </c>
      <c r="D2100" s="326">
        <f>COUNTA(D2097,D2094,D2091,D2088,D2085,D2082,D2079,D2076,D2073,D2070,D2067,D2064)</f>
        <v>6</v>
      </c>
      <c r="E2100" s="326">
        <f>COUNTA(E2097,E2094,E2091,E2088,E2085,E2082,E2079,E2076,E2073,E2070,E2067,E2064)</f>
        <v>7</v>
      </c>
      <c r="F2100" s="326">
        <f t="shared" ref="F2100:H2100" si="69">COUNTA(F2097,F2094,F2091,F2088,F2085,F2082,F2079,F2076,F2073,F2070,F2067,F2064)</f>
        <v>0</v>
      </c>
      <c r="G2100" s="326">
        <f t="shared" si="69"/>
        <v>6</v>
      </c>
      <c r="H2100" s="326">
        <f t="shared" si="69"/>
        <v>4</v>
      </c>
      <c r="I2100" s="326">
        <f>COUNTA(I2064:I2099)</f>
        <v>0</v>
      </c>
    </row>
    <row r="2101" spans="1:9" ht="69.95" customHeight="1" thickTop="1" thickBot="1" x14ac:dyDescent="0.6">
      <c r="A2101" s="96"/>
      <c r="B2101" s="390"/>
      <c r="C2101" s="404"/>
      <c r="D2101" s="404"/>
      <c r="E2101" s="405"/>
      <c r="F2101" s="405"/>
      <c r="G2101" s="406"/>
      <c r="H2101" s="405"/>
      <c r="I2101" s="407"/>
    </row>
    <row r="2102" spans="1:9" ht="69.95" customHeight="1" x14ac:dyDescent="0.2">
      <c r="A2102" s="538"/>
      <c r="B2102" s="539"/>
      <c r="C2102" s="540">
        <f>A2106</f>
        <v>43451</v>
      </c>
      <c r="D2102" s="541"/>
      <c r="E2102" s="542"/>
      <c r="F2102" s="577">
        <v>2018</v>
      </c>
      <c r="G2102" s="548" t="s">
        <v>0</v>
      </c>
      <c r="H2102" s="549"/>
      <c r="I2102" s="552">
        <f>WEEKNUM(A2106,2)</f>
        <v>51</v>
      </c>
    </row>
    <row r="2103" spans="1:9" ht="69.95" customHeight="1" thickBot="1" x14ac:dyDescent="0.25">
      <c r="A2103" s="538"/>
      <c r="B2103" s="539"/>
      <c r="C2103" s="543"/>
      <c r="D2103" s="544"/>
      <c r="E2103" s="545"/>
      <c r="F2103" s="578"/>
      <c r="G2103" s="550"/>
      <c r="H2103" s="551"/>
      <c r="I2103" s="553"/>
    </row>
    <row r="2104" spans="1:9" ht="69.95" customHeight="1" thickBot="1" x14ac:dyDescent="0.25">
      <c r="A2104" s="538"/>
      <c r="B2104" s="381"/>
      <c r="C2104" s="369"/>
      <c r="D2104" s="369"/>
      <c r="E2104" s="369"/>
      <c r="F2104" s="369"/>
      <c r="G2104" s="369"/>
      <c r="H2104" s="369"/>
      <c r="I2104" s="369"/>
    </row>
    <row r="2105" spans="1:9" ht="99.95" customHeight="1" thickBot="1" x14ac:dyDescent="0.25">
      <c r="A2105" s="538"/>
      <c r="B2105" s="381"/>
      <c r="C2105" s="558" t="s">
        <v>1</v>
      </c>
      <c r="D2105" s="559"/>
      <c r="E2105" s="386" t="s">
        <v>2</v>
      </c>
      <c r="F2105" s="371" t="s">
        <v>3</v>
      </c>
      <c r="G2105" s="387" t="s">
        <v>4</v>
      </c>
      <c r="H2105" s="372" t="s">
        <v>5</v>
      </c>
      <c r="I2105" s="373" t="s">
        <v>6</v>
      </c>
    </row>
    <row r="2106" spans="1:9" ht="69.95" customHeight="1" thickTop="1" x14ac:dyDescent="0.75">
      <c r="A2106" s="572">
        <f>A2094+2</f>
        <v>43451</v>
      </c>
      <c r="B2106" s="375"/>
      <c r="C2106" s="172">
        <v>4114</v>
      </c>
      <c r="D2106" s="168">
        <v>4112</v>
      </c>
      <c r="E2106" s="193" t="s">
        <v>7</v>
      </c>
      <c r="F2106" s="194"/>
      <c r="G2106" s="184" t="s">
        <v>30</v>
      </c>
      <c r="H2106" s="190"/>
      <c r="I2106" s="171"/>
    </row>
    <row r="2107" spans="1:9" ht="69.95" customHeight="1" x14ac:dyDescent="0.55000000000000004">
      <c r="A2107" s="573"/>
      <c r="B2107" s="575" t="s">
        <v>9</v>
      </c>
      <c r="C2107" s="208"/>
      <c r="D2107" s="355"/>
      <c r="E2107" s="88"/>
      <c r="F2107" s="598"/>
      <c r="G2107" s="348"/>
      <c r="H2107" s="81"/>
      <c r="I2107" s="426"/>
    </row>
    <row r="2108" spans="1:9" ht="69.95" customHeight="1" x14ac:dyDescent="0.55000000000000004">
      <c r="A2108" s="573"/>
      <c r="B2108" s="575"/>
      <c r="C2108" s="52"/>
      <c r="D2108" s="127"/>
      <c r="E2108" s="88"/>
      <c r="F2108" s="598"/>
      <c r="G2108" s="348"/>
      <c r="H2108" s="81"/>
      <c r="I2108" s="426"/>
    </row>
    <row r="2109" spans="1:9" ht="69.95" customHeight="1" x14ac:dyDescent="0.2">
      <c r="A2109" s="573"/>
      <c r="B2109" s="376"/>
      <c r="C2109" s="9">
        <v>4111</v>
      </c>
      <c r="D2109" s="28"/>
      <c r="E2109" s="29" t="s">
        <v>27</v>
      </c>
      <c r="F2109" s="29"/>
      <c r="G2109" s="20"/>
      <c r="H2109" s="20" t="s">
        <v>25</v>
      </c>
      <c r="I2109" s="195"/>
    </row>
    <row r="2110" spans="1:9" ht="69.95" customHeight="1" x14ac:dyDescent="0.2">
      <c r="A2110" s="573"/>
      <c r="B2110" s="575" t="s">
        <v>9</v>
      </c>
      <c r="C2110" s="65"/>
      <c r="D2110" s="354"/>
      <c r="E2110" s="348"/>
      <c r="F2110" s="596"/>
      <c r="G2110" s="348"/>
      <c r="H2110" s="348"/>
      <c r="I2110" s="426"/>
    </row>
    <row r="2111" spans="1:9" ht="69.95" customHeight="1" thickBot="1" x14ac:dyDescent="0.25">
      <c r="A2111" s="574"/>
      <c r="B2111" s="576"/>
      <c r="C2111" s="60"/>
      <c r="D2111" s="89"/>
      <c r="E2111" s="86"/>
      <c r="F2111" s="597"/>
      <c r="G2111" s="349"/>
      <c r="H2111" s="86"/>
      <c r="I2111" s="427"/>
    </row>
    <row r="2112" spans="1:9" ht="69.95" customHeight="1" thickTop="1" x14ac:dyDescent="0.75">
      <c r="A2112" s="572">
        <f>+A2106+1</f>
        <v>43452</v>
      </c>
      <c r="B2112" s="377"/>
      <c r="C2112" s="172">
        <v>4110</v>
      </c>
      <c r="D2112" s="173">
        <v>4109</v>
      </c>
      <c r="E2112" s="194"/>
      <c r="F2112" s="194"/>
      <c r="G2112" s="184" t="s">
        <v>31</v>
      </c>
      <c r="H2112" s="190"/>
      <c r="I2112" s="171"/>
    </row>
    <row r="2113" spans="1:9" ht="69.95" customHeight="1" x14ac:dyDescent="0.55000000000000004">
      <c r="A2113" s="573"/>
      <c r="B2113" s="536" t="s">
        <v>9</v>
      </c>
      <c r="C2113" s="208"/>
      <c r="D2113" s="209"/>
      <c r="E2113" s="88"/>
      <c r="F2113" s="598"/>
      <c r="G2113" s="348"/>
      <c r="H2113" s="81"/>
      <c r="I2113" s="426"/>
    </row>
    <row r="2114" spans="1:9" ht="69.95" customHeight="1" x14ac:dyDescent="0.55000000000000004">
      <c r="A2114" s="573"/>
      <c r="B2114" s="536"/>
      <c r="C2114" s="125"/>
      <c r="D2114" s="71"/>
      <c r="E2114" s="88"/>
      <c r="F2114" s="598"/>
      <c r="G2114" s="348"/>
      <c r="H2114" s="81"/>
      <c r="I2114" s="426"/>
    </row>
    <row r="2115" spans="1:9" ht="69.95" customHeight="1" x14ac:dyDescent="0.2">
      <c r="A2115" s="573"/>
      <c r="B2115" s="378"/>
      <c r="C2115" s="9">
        <v>4108</v>
      </c>
      <c r="D2115" s="178"/>
      <c r="E2115" s="29" t="s">
        <v>28</v>
      </c>
      <c r="F2115" s="29"/>
      <c r="G2115" s="20"/>
      <c r="H2115" s="20" t="s">
        <v>26</v>
      </c>
      <c r="I2115" s="195"/>
    </row>
    <row r="2116" spans="1:9" ht="69.95" customHeight="1" x14ac:dyDescent="0.2">
      <c r="A2116" s="573"/>
      <c r="B2116" s="536" t="s">
        <v>9</v>
      </c>
      <c r="C2116" s="65"/>
      <c r="D2116" s="91"/>
      <c r="E2116" s="348"/>
      <c r="F2116" s="596"/>
      <c r="G2116" s="348"/>
      <c r="H2116" s="348"/>
      <c r="I2116" s="426"/>
    </row>
    <row r="2117" spans="1:9" ht="69.95" customHeight="1" thickBot="1" x14ac:dyDescent="0.25">
      <c r="A2117" s="574"/>
      <c r="B2117" s="537"/>
      <c r="C2117" s="60"/>
      <c r="D2117" s="59"/>
      <c r="E2117" s="86"/>
      <c r="F2117" s="597"/>
      <c r="G2117" s="349"/>
      <c r="H2117" s="86"/>
      <c r="I2117" s="427"/>
    </row>
    <row r="2118" spans="1:9" ht="69.95" customHeight="1" thickTop="1" x14ac:dyDescent="0.75">
      <c r="A2118" s="572">
        <f>+A2112+1</f>
        <v>43453</v>
      </c>
      <c r="B2118" s="377"/>
      <c r="C2118" s="180">
        <v>4107</v>
      </c>
      <c r="D2118" s="173">
        <v>4104</v>
      </c>
      <c r="E2118" s="194"/>
      <c r="F2118" s="194"/>
      <c r="G2118" s="184" t="s">
        <v>15</v>
      </c>
      <c r="H2118" s="190"/>
      <c r="I2118" s="171"/>
    </row>
    <row r="2119" spans="1:9" ht="69.95" customHeight="1" x14ac:dyDescent="0.55000000000000004">
      <c r="A2119" s="573"/>
      <c r="B2119" s="536" t="s">
        <v>9</v>
      </c>
      <c r="C2119" s="210"/>
      <c r="D2119" s="211"/>
      <c r="E2119" s="88"/>
      <c r="F2119" s="598"/>
      <c r="G2119" s="348"/>
      <c r="H2119" s="81"/>
      <c r="I2119" s="426"/>
    </row>
    <row r="2120" spans="1:9" ht="69.95" customHeight="1" x14ac:dyDescent="0.55000000000000004">
      <c r="A2120" s="573"/>
      <c r="B2120" s="536"/>
      <c r="C2120" s="210"/>
      <c r="D2120" s="211"/>
      <c r="E2120" s="88"/>
      <c r="F2120" s="598"/>
      <c r="G2120" s="348"/>
      <c r="H2120" s="81"/>
      <c r="I2120" s="426"/>
    </row>
    <row r="2121" spans="1:9" ht="69.95" customHeight="1" x14ac:dyDescent="0.2">
      <c r="A2121" s="573"/>
      <c r="B2121" s="378"/>
      <c r="C2121" s="13">
        <v>4101</v>
      </c>
      <c r="D2121" s="14"/>
      <c r="E2121" s="29" t="s">
        <v>29</v>
      </c>
      <c r="F2121" s="29"/>
      <c r="G2121" s="20"/>
      <c r="H2121" s="20" t="s">
        <v>27</v>
      </c>
      <c r="I2121" s="195"/>
    </row>
    <row r="2122" spans="1:9" ht="69.95" customHeight="1" x14ac:dyDescent="0.2">
      <c r="A2122" s="573"/>
      <c r="B2122" s="536" t="s">
        <v>9</v>
      </c>
      <c r="C2122" s="53"/>
      <c r="D2122" s="54"/>
      <c r="E2122" s="348"/>
      <c r="F2122" s="596"/>
      <c r="G2122" s="348"/>
      <c r="H2122" s="348"/>
      <c r="I2122" s="426"/>
    </row>
    <row r="2123" spans="1:9" ht="69.95" customHeight="1" thickBot="1" x14ac:dyDescent="0.25">
      <c r="A2123" s="574"/>
      <c r="B2123" s="537"/>
      <c r="C2123" s="58"/>
      <c r="D2123" s="59"/>
      <c r="E2123" s="86"/>
      <c r="F2123" s="597"/>
      <c r="G2123" s="349"/>
      <c r="H2123" s="86"/>
      <c r="I2123" s="427"/>
    </row>
    <row r="2124" spans="1:9" ht="69.95" customHeight="1" thickTop="1" x14ac:dyDescent="0.75">
      <c r="A2124" s="572">
        <f>+A2118+1</f>
        <v>43454</v>
      </c>
      <c r="B2124" s="377"/>
      <c r="C2124" s="182" t="s">
        <v>8</v>
      </c>
      <c r="D2124" s="183" t="s">
        <v>12</v>
      </c>
      <c r="E2124" s="194"/>
      <c r="F2124" s="194"/>
      <c r="G2124" s="184"/>
      <c r="H2124" s="190"/>
      <c r="I2124" s="171"/>
    </row>
    <row r="2125" spans="1:9" ht="69.95" customHeight="1" x14ac:dyDescent="0.55000000000000004">
      <c r="A2125" s="573"/>
      <c r="B2125" s="536" t="s">
        <v>9</v>
      </c>
      <c r="C2125" s="212"/>
      <c r="D2125" s="213"/>
      <c r="E2125" s="88"/>
      <c r="F2125" s="598"/>
      <c r="G2125" s="348"/>
      <c r="H2125" s="81"/>
      <c r="I2125" s="426"/>
    </row>
    <row r="2126" spans="1:9" ht="69.95" customHeight="1" x14ac:dyDescent="0.55000000000000004">
      <c r="A2126" s="573"/>
      <c r="B2126" s="536"/>
      <c r="C2126" s="70"/>
      <c r="D2126" s="71"/>
      <c r="E2126" s="88"/>
      <c r="F2126" s="598"/>
      <c r="G2126" s="348"/>
      <c r="H2126" s="81"/>
      <c r="I2126" s="426"/>
    </row>
    <row r="2127" spans="1:9" ht="69.95" customHeight="1" x14ac:dyDescent="0.2">
      <c r="A2127" s="573"/>
      <c r="B2127" s="378"/>
      <c r="C2127" s="19" t="s">
        <v>13</v>
      </c>
      <c r="D2127" s="178"/>
      <c r="E2127" s="29" t="s">
        <v>30</v>
      </c>
      <c r="F2127" s="29"/>
      <c r="G2127" s="20"/>
      <c r="H2127" s="20" t="s">
        <v>28</v>
      </c>
      <c r="I2127" s="195"/>
    </row>
    <row r="2128" spans="1:9" ht="69.95" customHeight="1" x14ac:dyDescent="0.2">
      <c r="A2128" s="573"/>
      <c r="B2128" s="536" t="s">
        <v>9</v>
      </c>
      <c r="C2128" s="72"/>
      <c r="D2128" s="91"/>
      <c r="E2128" s="348"/>
      <c r="F2128" s="596"/>
      <c r="G2128" s="348"/>
      <c r="H2128" s="348"/>
      <c r="I2128" s="426"/>
    </row>
    <row r="2129" spans="1:9" ht="69.95" customHeight="1" thickBot="1" x14ac:dyDescent="0.25">
      <c r="A2129" s="574"/>
      <c r="B2129" s="537"/>
      <c r="C2129" s="58"/>
      <c r="D2129" s="59"/>
      <c r="E2129" s="86"/>
      <c r="F2129" s="597"/>
      <c r="G2129" s="349"/>
      <c r="H2129" s="86"/>
      <c r="I2129" s="427"/>
    </row>
    <row r="2130" spans="1:9" ht="69.95" customHeight="1" thickTop="1" x14ac:dyDescent="0.75">
      <c r="A2130" s="572">
        <f>+A2124+1</f>
        <v>43455</v>
      </c>
      <c r="B2130" s="377"/>
      <c r="C2130" s="185" t="s">
        <v>15</v>
      </c>
      <c r="D2130" s="186" t="s">
        <v>16</v>
      </c>
      <c r="E2130" s="194"/>
      <c r="F2130" s="194"/>
      <c r="G2130" s="184"/>
      <c r="H2130" s="190"/>
      <c r="I2130" s="171"/>
    </row>
    <row r="2131" spans="1:9" ht="69.95" customHeight="1" x14ac:dyDescent="0.55000000000000004">
      <c r="A2131" s="573"/>
      <c r="B2131" s="536" t="s">
        <v>9</v>
      </c>
      <c r="C2131" s="208"/>
      <c r="D2131" s="209"/>
      <c r="E2131" s="88"/>
      <c r="F2131" s="598"/>
      <c r="G2131" s="348"/>
      <c r="H2131" s="81"/>
      <c r="I2131" s="426"/>
    </row>
    <row r="2132" spans="1:9" ht="69.95" customHeight="1" x14ac:dyDescent="0.55000000000000004">
      <c r="A2132" s="573"/>
      <c r="B2132" s="536"/>
      <c r="C2132" s="125"/>
      <c r="D2132" s="71"/>
      <c r="E2132" s="88"/>
      <c r="F2132" s="598"/>
      <c r="G2132" s="348"/>
      <c r="H2132" s="81"/>
      <c r="I2132" s="426"/>
    </row>
    <row r="2133" spans="1:9" ht="69.95" customHeight="1" x14ac:dyDescent="0.2">
      <c r="A2133" s="573"/>
      <c r="B2133" s="378"/>
      <c r="C2133" s="22" t="s">
        <v>18</v>
      </c>
      <c r="D2133" s="188"/>
      <c r="E2133" s="29" t="s">
        <v>31</v>
      </c>
      <c r="F2133" s="30"/>
      <c r="G2133" s="31"/>
      <c r="H2133" s="31"/>
      <c r="I2133" s="196"/>
    </row>
    <row r="2134" spans="1:9" ht="69.95" customHeight="1" x14ac:dyDescent="0.2">
      <c r="A2134" s="573"/>
      <c r="B2134" s="536" t="s">
        <v>9</v>
      </c>
      <c r="C2134" s="65"/>
      <c r="D2134" s="91"/>
      <c r="E2134" s="348"/>
      <c r="F2134" s="596"/>
      <c r="G2134" s="348"/>
      <c r="H2134" s="348"/>
      <c r="I2134" s="426"/>
    </row>
    <row r="2135" spans="1:9" ht="69.95" customHeight="1" thickBot="1" x14ac:dyDescent="0.25">
      <c r="A2135" s="574"/>
      <c r="B2135" s="537"/>
      <c r="C2135" s="60"/>
      <c r="D2135" s="59"/>
      <c r="E2135" s="86"/>
      <c r="F2135" s="597"/>
      <c r="G2135" s="349"/>
      <c r="H2135" s="86"/>
      <c r="I2135" s="427"/>
    </row>
    <row r="2136" spans="1:9" ht="69.95" customHeight="1" thickTop="1" x14ac:dyDescent="0.55000000000000004">
      <c r="A2136" s="572">
        <f>+A2130+1</f>
        <v>43456</v>
      </c>
      <c r="B2136" s="377"/>
      <c r="C2136" s="182" t="s">
        <v>14</v>
      </c>
      <c r="D2136" s="183" t="s">
        <v>17</v>
      </c>
      <c r="E2136" s="189" t="s">
        <v>19</v>
      </c>
      <c r="F2136" s="197"/>
      <c r="G2136" s="198"/>
      <c r="H2136" s="199"/>
      <c r="I2136" s="200"/>
    </row>
    <row r="2137" spans="1:9" ht="69.95" customHeight="1" x14ac:dyDescent="0.55000000000000004">
      <c r="A2137" s="573"/>
      <c r="B2137" s="536" t="s">
        <v>9</v>
      </c>
      <c r="C2137" s="212"/>
      <c r="D2137" s="213"/>
      <c r="E2137" s="88"/>
      <c r="F2137" s="598"/>
      <c r="G2137" s="348"/>
      <c r="H2137" s="81"/>
      <c r="I2137" s="426"/>
    </row>
    <row r="2138" spans="1:9" ht="69.95" customHeight="1" x14ac:dyDescent="0.55000000000000004">
      <c r="A2138" s="573"/>
      <c r="B2138" s="536"/>
      <c r="C2138" s="79"/>
      <c r="D2138" s="80"/>
      <c r="E2138" s="88"/>
      <c r="F2138" s="598"/>
      <c r="G2138" s="348"/>
      <c r="H2138" s="81"/>
      <c r="I2138" s="426"/>
    </row>
    <row r="2139" spans="1:9" ht="69.95" customHeight="1" x14ac:dyDescent="0.2">
      <c r="A2139" s="573"/>
      <c r="B2139" s="378"/>
      <c r="C2139" s="26" t="s">
        <v>20</v>
      </c>
      <c r="D2139" s="27"/>
      <c r="E2139" s="30"/>
      <c r="F2139" s="30"/>
      <c r="G2139" s="31"/>
      <c r="H2139" s="31"/>
      <c r="I2139" s="196"/>
    </row>
    <row r="2140" spans="1:9" ht="69.95" customHeight="1" x14ac:dyDescent="0.2">
      <c r="A2140" s="573"/>
      <c r="B2140" s="536" t="s">
        <v>9</v>
      </c>
      <c r="C2140" s="72"/>
      <c r="D2140" s="83"/>
      <c r="E2140" s="348"/>
      <c r="F2140" s="596"/>
      <c r="G2140" s="348"/>
      <c r="H2140" s="348"/>
      <c r="I2140" s="426"/>
    </row>
    <row r="2141" spans="1:9" ht="69.95" customHeight="1" thickBot="1" x14ac:dyDescent="0.25">
      <c r="A2141" s="574"/>
      <c r="B2141" s="537"/>
      <c r="C2141" s="84"/>
      <c r="D2141" s="85"/>
      <c r="E2141" s="86"/>
      <c r="F2141" s="597"/>
      <c r="G2141" s="349"/>
      <c r="H2141" s="86"/>
      <c r="I2141" s="427"/>
    </row>
    <row r="2142" spans="1:9" ht="69.95" hidden="1" customHeight="1" thickTop="1" x14ac:dyDescent="0.2">
      <c r="A2142" s="96"/>
      <c r="B2142" s="388"/>
      <c r="C2142" s="326">
        <f>COUNTA(C2139,C2136,C2133,C2130,C2127,C2124,C2121,C2118,C2115,C2112,C2109,C2106)</f>
        <v>12</v>
      </c>
      <c r="D2142" s="326">
        <f t="shared" ref="D2142:H2142" si="70">COUNTA(D2139,D2136,D2133,D2130,D2127,D2124,D2121,D2118,D2115,D2112,D2109,D2106)</f>
        <v>6</v>
      </c>
      <c r="E2142" s="326">
        <f t="shared" si="70"/>
        <v>7</v>
      </c>
      <c r="F2142" s="326">
        <f t="shared" si="70"/>
        <v>0</v>
      </c>
      <c r="G2142" s="326">
        <f t="shared" si="70"/>
        <v>3</v>
      </c>
      <c r="H2142" s="326">
        <f t="shared" si="70"/>
        <v>4</v>
      </c>
      <c r="I2142" s="326">
        <f>COUNTA(I2106:I2141)</f>
        <v>0</v>
      </c>
    </row>
    <row r="2143" spans="1:9" ht="69.95" customHeight="1" thickTop="1" thickBot="1" x14ac:dyDescent="0.25">
      <c r="A2143" s="96"/>
      <c r="B2143" s="381"/>
      <c r="C2143" s="382"/>
      <c r="D2143" s="382"/>
      <c r="E2143" s="383"/>
      <c r="F2143" s="383"/>
      <c r="G2143" s="384"/>
      <c r="H2143" s="382"/>
      <c r="I2143" s="385"/>
    </row>
    <row r="2144" spans="1:9" ht="69.95" customHeight="1" x14ac:dyDescent="0.2">
      <c r="A2144" s="96"/>
      <c r="B2144" s="539"/>
      <c r="C2144" s="540">
        <f>A2148</f>
        <v>43458</v>
      </c>
      <c r="D2144" s="541"/>
      <c r="E2144" s="542"/>
      <c r="F2144" s="577">
        <v>2018</v>
      </c>
      <c r="G2144" s="548" t="s">
        <v>0</v>
      </c>
      <c r="H2144" s="549"/>
      <c r="I2144" s="552">
        <f>WEEKNUM(A2148,2)</f>
        <v>52</v>
      </c>
    </row>
    <row r="2145" spans="1:9" ht="69.95" customHeight="1" thickBot="1" x14ac:dyDescent="0.25">
      <c r="A2145" s="96"/>
      <c r="B2145" s="539"/>
      <c r="C2145" s="543"/>
      <c r="D2145" s="544"/>
      <c r="E2145" s="545"/>
      <c r="F2145" s="578"/>
      <c r="G2145" s="550"/>
      <c r="H2145" s="551"/>
      <c r="I2145" s="553"/>
    </row>
    <row r="2146" spans="1:9" ht="69.95" customHeight="1" thickBot="1" x14ac:dyDescent="0.25">
      <c r="A2146" s="96"/>
      <c r="B2146" s="381"/>
      <c r="C2146" s="369"/>
      <c r="D2146" s="369"/>
      <c r="E2146" s="369"/>
      <c r="F2146" s="369"/>
      <c r="G2146" s="369"/>
      <c r="H2146" s="369"/>
      <c r="I2146" s="369"/>
    </row>
    <row r="2147" spans="1:9" ht="99.95" customHeight="1" thickBot="1" x14ac:dyDescent="0.25">
      <c r="A2147" s="96"/>
      <c r="B2147" s="381"/>
      <c r="C2147" s="558" t="s">
        <v>1</v>
      </c>
      <c r="D2147" s="559"/>
      <c r="E2147" s="386" t="s">
        <v>2</v>
      </c>
      <c r="F2147" s="371" t="s">
        <v>3</v>
      </c>
      <c r="G2147" s="387" t="s">
        <v>4</v>
      </c>
      <c r="H2147" s="372" t="s">
        <v>5</v>
      </c>
      <c r="I2147" s="373" t="s">
        <v>6</v>
      </c>
    </row>
    <row r="2148" spans="1:9" ht="69.95" customHeight="1" thickTop="1" x14ac:dyDescent="0.55000000000000004">
      <c r="A2148" s="572">
        <f>A2136+2</f>
        <v>43458</v>
      </c>
      <c r="B2148" s="375"/>
      <c r="C2148" s="172">
        <v>4114</v>
      </c>
      <c r="D2148" s="168">
        <v>4112</v>
      </c>
      <c r="E2148" s="193" t="s">
        <v>7</v>
      </c>
      <c r="F2148" s="197"/>
      <c r="G2148" s="198"/>
      <c r="H2148" s="199"/>
      <c r="I2148" s="200"/>
    </row>
    <row r="2149" spans="1:9" ht="69.95" customHeight="1" x14ac:dyDescent="0.55000000000000004">
      <c r="A2149" s="573"/>
      <c r="B2149" s="575" t="s">
        <v>9</v>
      </c>
      <c r="C2149" s="208"/>
      <c r="D2149" s="355"/>
      <c r="E2149" s="88"/>
      <c r="F2149" s="598"/>
      <c r="G2149" s="348"/>
      <c r="H2149" s="81"/>
      <c r="I2149" s="426"/>
    </row>
    <row r="2150" spans="1:9" ht="69.95" customHeight="1" x14ac:dyDescent="0.55000000000000004">
      <c r="A2150" s="573"/>
      <c r="B2150" s="575"/>
      <c r="C2150" s="52"/>
      <c r="D2150" s="127"/>
      <c r="E2150" s="88"/>
      <c r="F2150" s="598"/>
      <c r="G2150" s="348"/>
      <c r="H2150" s="81"/>
      <c r="I2150" s="426"/>
    </row>
    <row r="2151" spans="1:9" ht="69.95" customHeight="1" x14ac:dyDescent="0.2">
      <c r="A2151" s="573"/>
      <c r="B2151" s="376"/>
      <c r="C2151" s="9">
        <v>4111</v>
      </c>
      <c r="D2151" s="28"/>
      <c r="E2151" s="32" t="s">
        <v>32</v>
      </c>
      <c r="F2151" s="29"/>
      <c r="G2151" s="20"/>
      <c r="H2151" s="20" t="s">
        <v>29</v>
      </c>
      <c r="I2151" s="195"/>
    </row>
    <row r="2152" spans="1:9" ht="69.95" customHeight="1" x14ac:dyDescent="0.2">
      <c r="A2152" s="573"/>
      <c r="B2152" s="575" t="s">
        <v>9</v>
      </c>
      <c r="C2152" s="65"/>
      <c r="D2152" s="354"/>
      <c r="E2152" s="348"/>
      <c r="F2152" s="596"/>
      <c r="G2152" s="348"/>
      <c r="H2152" s="348"/>
      <c r="I2152" s="426"/>
    </row>
    <row r="2153" spans="1:9" ht="69.95" customHeight="1" thickBot="1" x14ac:dyDescent="0.25">
      <c r="A2153" s="574"/>
      <c r="B2153" s="576"/>
      <c r="C2153" s="60"/>
      <c r="D2153" s="89"/>
      <c r="E2153" s="86"/>
      <c r="F2153" s="597"/>
      <c r="G2153" s="349"/>
      <c r="H2153" s="86"/>
      <c r="I2153" s="427"/>
    </row>
    <row r="2154" spans="1:9" ht="69.95" customHeight="1" thickTop="1" x14ac:dyDescent="0.55000000000000004">
      <c r="A2154" s="572">
        <f>+A2148+1</f>
        <v>43459</v>
      </c>
      <c r="B2154" s="377"/>
      <c r="C2154" s="172">
        <v>4110</v>
      </c>
      <c r="D2154" s="173">
        <v>4109</v>
      </c>
      <c r="E2154" s="197"/>
      <c r="F2154" s="197"/>
      <c r="G2154" s="198"/>
      <c r="H2154" s="199"/>
      <c r="I2154" s="200"/>
    </row>
    <row r="2155" spans="1:9" ht="69.95" customHeight="1" x14ac:dyDescent="0.55000000000000004">
      <c r="A2155" s="573"/>
      <c r="B2155" s="536" t="s">
        <v>9</v>
      </c>
      <c r="C2155" s="208"/>
      <c r="D2155" s="209"/>
      <c r="E2155" s="88"/>
      <c r="F2155" s="598"/>
      <c r="G2155" s="348"/>
      <c r="H2155" s="81"/>
      <c r="I2155" s="426"/>
    </row>
    <row r="2156" spans="1:9" ht="69.95" customHeight="1" x14ac:dyDescent="0.55000000000000004">
      <c r="A2156" s="573"/>
      <c r="B2156" s="536"/>
      <c r="C2156" s="125"/>
      <c r="D2156" s="71"/>
      <c r="E2156" s="88"/>
      <c r="F2156" s="598"/>
      <c r="G2156" s="348"/>
      <c r="H2156" s="81"/>
      <c r="I2156" s="426"/>
    </row>
    <row r="2157" spans="1:9" ht="69.95" customHeight="1" x14ac:dyDescent="0.2">
      <c r="A2157" s="573"/>
      <c r="B2157" s="378"/>
      <c r="C2157" s="9">
        <v>4108</v>
      </c>
      <c r="D2157" s="178"/>
      <c r="E2157" s="29"/>
      <c r="F2157" s="29"/>
      <c r="G2157" s="20"/>
      <c r="H2157" s="20" t="s">
        <v>30</v>
      </c>
      <c r="I2157" s="195"/>
    </row>
    <row r="2158" spans="1:9" ht="69.95" customHeight="1" x14ac:dyDescent="0.2">
      <c r="A2158" s="573"/>
      <c r="B2158" s="536" t="s">
        <v>9</v>
      </c>
      <c r="C2158" s="65"/>
      <c r="D2158" s="91"/>
      <c r="E2158" s="348"/>
      <c r="F2158" s="596"/>
      <c r="G2158" s="348"/>
      <c r="H2158" s="348"/>
      <c r="I2158" s="426"/>
    </row>
    <row r="2159" spans="1:9" ht="69.95" customHeight="1" thickBot="1" x14ac:dyDescent="0.25">
      <c r="A2159" s="574"/>
      <c r="B2159" s="537"/>
      <c r="C2159" s="60"/>
      <c r="D2159" s="59"/>
      <c r="E2159" s="86"/>
      <c r="F2159" s="597"/>
      <c r="G2159" s="349"/>
      <c r="H2159" s="86"/>
      <c r="I2159" s="427"/>
    </row>
    <row r="2160" spans="1:9" ht="69.95" customHeight="1" thickTop="1" x14ac:dyDescent="0.55000000000000004">
      <c r="A2160" s="572">
        <f>+A2154+1</f>
        <v>43460</v>
      </c>
      <c r="B2160" s="377"/>
      <c r="C2160" s="180">
        <v>4107</v>
      </c>
      <c r="D2160" s="173">
        <v>4104</v>
      </c>
      <c r="E2160" s="197"/>
      <c r="F2160" s="197"/>
      <c r="G2160" s="198"/>
      <c r="H2160" s="199"/>
      <c r="I2160" s="200"/>
    </row>
    <row r="2161" spans="1:9" ht="69.95" customHeight="1" x14ac:dyDescent="0.55000000000000004">
      <c r="A2161" s="573"/>
      <c r="B2161" s="536" t="s">
        <v>9</v>
      </c>
      <c r="C2161" s="210"/>
      <c r="D2161" s="211"/>
      <c r="E2161" s="88"/>
      <c r="F2161" s="598"/>
      <c r="G2161" s="348"/>
      <c r="H2161" s="81"/>
      <c r="I2161" s="426"/>
    </row>
    <row r="2162" spans="1:9" ht="69.95" customHeight="1" x14ac:dyDescent="0.55000000000000004">
      <c r="A2162" s="573"/>
      <c r="B2162" s="536"/>
      <c r="C2162" s="210"/>
      <c r="D2162" s="211"/>
      <c r="E2162" s="88"/>
      <c r="F2162" s="598"/>
      <c r="G2162" s="348"/>
      <c r="H2162" s="81"/>
      <c r="I2162" s="426"/>
    </row>
    <row r="2163" spans="1:9" ht="69.95" customHeight="1" x14ac:dyDescent="0.2">
      <c r="A2163" s="573"/>
      <c r="B2163" s="378"/>
      <c r="C2163" s="13">
        <v>4101</v>
      </c>
      <c r="D2163" s="14"/>
      <c r="E2163" s="29"/>
      <c r="F2163" s="29"/>
      <c r="G2163" s="20"/>
      <c r="H2163" s="20" t="s">
        <v>31</v>
      </c>
      <c r="I2163" s="195"/>
    </row>
    <row r="2164" spans="1:9" ht="69.95" customHeight="1" x14ac:dyDescent="0.2">
      <c r="A2164" s="573"/>
      <c r="B2164" s="536" t="s">
        <v>9</v>
      </c>
      <c r="C2164" s="53"/>
      <c r="D2164" s="54"/>
      <c r="E2164" s="348"/>
      <c r="F2164" s="596"/>
      <c r="G2164" s="348"/>
      <c r="H2164" s="348"/>
      <c r="I2164" s="426"/>
    </row>
    <row r="2165" spans="1:9" ht="69.95" customHeight="1" thickBot="1" x14ac:dyDescent="0.25">
      <c r="A2165" s="574"/>
      <c r="B2165" s="537"/>
      <c r="C2165" s="58"/>
      <c r="D2165" s="59"/>
      <c r="E2165" s="86"/>
      <c r="F2165" s="597"/>
      <c r="G2165" s="349"/>
      <c r="H2165" s="86"/>
      <c r="I2165" s="427"/>
    </row>
    <row r="2166" spans="1:9" ht="69.95" customHeight="1" thickTop="1" x14ac:dyDescent="0.55000000000000004">
      <c r="A2166" s="579">
        <f>+A2160+1</f>
        <v>43461</v>
      </c>
      <c r="B2166" s="389"/>
      <c r="C2166" s="201" t="s">
        <v>8</v>
      </c>
      <c r="D2166" s="202" t="s">
        <v>12</v>
      </c>
      <c r="E2166" s="203"/>
      <c r="F2166" s="203"/>
      <c r="G2166" s="204"/>
      <c r="H2166" s="205"/>
      <c r="I2166" s="206"/>
    </row>
    <row r="2167" spans="1:9" ht="69.95" customHeight="1" x14ac:dyDescent="0.55000000000000004">
      <c r="A2167" s="579"/>
      <c r="B2167" s="536" t="s">
        <v>9</v>
      </c>
      <c r="C2167" s="212"/>
      <c r="D2167" s="213"/>
      <c r="E2167" s="88"/>
      <c r="F2167" s="598"/>
      <c r="G2167" s="348"/>
      <c r="H2167" s="81"/>
      <c r="I2167" s="428"/>
    </row>
    <row r="2168" spans="1:9" ht="69.95" customHeight="1" x14ac:dyDescent="0.55000000000000004">
      <c r="A2168" s="579"/>
      <c r="B2168" s="536"/>
      <c r="C2168" s="70"/>
      <c r="D2168" s="71"/>
      <c r="E2168" s="88"/>
      <c r="F2168" s="598"/>
      <c r="G2168" s="348"/>
      <c r="H2168" s="81"/>
      <c r="I2168" s="428"/>
    </row>
    <row r="2169" spans="1:9" ht="69.95" customHeight="1" x14ac:dyDescent="0.2">
      <c r="A2169" s="579"/>
      <c r="B2169" s="378"/>
      <c r="C2169" s="19" t="s">
        <v>13</v>
      </c>
      <c r="D2169" s="178"/>
      <c r="E2169" s="32"/>
      <c r="F2169" s="30"/>
      <c r="G2169" s="31"/>
      <c r="H2169" s="33" t="s">
        <v>32</v>
      </c>
      <c r="I2169" s="207"/>
    </row>
    <row r="2170" spans="1:9" ht="69.95" customHeight="1" x14ac:dyDescent="0.2">
      <c r="A2170" s="579"/>
      <c r="B2170" s="536" t="s">
        <v>9</v>
      </c>
      <c r="C2170" s="72"/>
      <c r="D2170" s="91"/>
      <c r="E2170" s="348"/>
      <c r="F2170" s="596"/>
      <c r="G2170" s="348"/>
      <c r="H2170" s="348"/>
      <c r="I2170" s="428"/>
    </row>
    <row r="2171" spans="1:9" ht="69.95" customHeight="1" thickBot="1" x14ac:dyDescent="0.25">
      <c r="A2171" s="579"/>
      <c r="B2171" s="554"/>
      <c r="C2171" s="90"/>
      <c r="D2171" s="91"/>
      <c r="E2171" s="92"/>
      <c r="F2171" s="599"/>
      <c r="G2171" s="350"/>
      <c r="H2171" s="92"/>
      <c r="I2171" s="429"/>
    </row>
    <row r="2172" spans="1:9" ht="69.95" customHeight="1" thickTop="1" x14ac:dyDescent="0.55000000000000004">
      <c r="A2172" s="572">
        <f>+A2166+1</f>
        <v>43462</v>
      </c>
      <c r="B2172" s="377"/>
      <c r="C2172" s="185" t="s">
        <v>15</v>
      </c>
      <c r="D2172" s="186" t="s">
        <v>16</v>
      </c>
      <c r="E2172" s="197"/>
      <c r="F2172" s="197"/>
      <c r="G2172" s="198"/>
      <c r="H2172" s="199"/>
      <c r="I2172" s="200"/>
    </row>
    <row r="2173" spans="1:9" ht="69.95" customHeight="1" x14ac:dyDescent="0.55000000000000004">
      <c r="A2173" s="573"/>
      <c r="B2173" s="536" t="s">
        <v>9</v>
      </c>
      <c r="C2173" s="208"/>
      <c r="D2173" s="209"/>
      <c r="E2173" s="88"/>
      <c r="F2173" s="598"/>
      <c r="G2173" s="348"/>
      <c r="H2173" s="81"/>
      <c r="I2173" s="426"/>
    </row>
    <row r="2174" spans="1:9" ht="69.95" customHeight="1" x14ac:dyDescent="0.55000000000000004">
      <c r="A2174" s="573"/>
      <c r="B2174" s="536"/>
      <c r="C2174" s="125"/>
      <c r="D2174" s="71"/>
      <c r="E2174" s="88"/>
      <c r="F2174" s="598"/>
      <c r="G2174" s="348"/>
      <c r="H2174" s="81"/>
      <c r="I2174" s="426"/>
    </row>
    <row r="2175" spans="1:9" ht="69.95" customHeight="1" x14ac:dyDescent="0.2">
      <c r="A2175" s="573"/>
      <c r="B2175" s="378"/>
      <c r="C2175" s="22" t="s">
        <v>18</v>
      </c>
      <c r="D2175" s="188"/>
      <c r="E2175" s="30"/>
      <c r="F2175" s="30"/>
      <c r="G2175" s="31"/>
      <c r="H2175" s="31"/>
      <c r="I2175" s="196"/>
    </row>
    <row r="2176" spans="1:9" ht="69.95" customHeight="1" x14ac:dyDescent="0.2">
      <c r="A2176" s="573"/>
      <c r="B2176" s="536" t="s">
        <v>9</v>
      </c>
      <c r="C2176" s="65"/>
      <c r="D2176" s="91"/>
      <c r="E2176" s="348"/>
      <c r="F2176" s="596"/>
      <c r="G2176" s="348"/>
      <c r="H2176" s="348"/>
      <c r="I2176" s="426"/>
    </row>
    <row r="2177" spans="1:9" ht="69.95" customHeight="1" thickBot="1" x14ac:dyDescent="0.25">
      <c r="A2177" s="574"/>
      <c r="B2177" s="537"/>
      <c r="C2177" s="60"/>
      <c r="D2177" s="59"/>
      <c r="E2177" s="86"/>
      <c r="F2177" s="597"/>
      <c r="G2177" s="349"/>
      <c r="H2177" s="86"/>
      <c r="I2177" s="427"/>
    </row>
    <row r="2178" spans="1:9" ht="69.95" customHeight="1" thickTop="1" x14ac:dyDescent="0.55000000000000004">
      <c r="A2178" s="572">
        <f>+A2172+1</f>
        <v>43463</v>
      </c>
      <c r="B2178" s="377"/>
      <c r="C2178" s="182" t="s">
        <v>14</v>
      </c>
      <c r="D2178" s="183" t="s">
        <v>17</v>
      </c>
      <c r="E2178" s="189" t="s">
        <v>19</v>
      </c>
      <c r="F2178" s="197"/>
      <c r="G2178" s="198"/>
      <c r="H2178" s="199"/>
      <c r="I2178" s="200"/>
    </row>
    <row r="2179" spans="1:9" ht="69.95" customHeight="1" x14ac:dyDescent="0.55000000000000004">
      <c r="A2179" s="573"/>
      <c r="B2179" s="536" t="s">
        <v>9</v>
      </c>
      <c r="C2179" s="212"/>
      <c r="D2179" s="213"/>
      <c r="E2179" s="88"/>
      <c r="F2179" s="598"/>
      <c r="G2179" s="348"/>
      <c r="H2179" s="81"/>
      <c r="I2179" s="426"/>
    </row>
    <row r="2180" spans="1:9" ht="69.95" customHeight="1" x14ac:dyDescent="0.55000000000000004">
      <c r="A2180" s="573"/>
      <c r="B2180" s="536"/>
      <c r="C2180" s="79"/>
      <c r="D2180" s="80"/>
      <c r="E2180" s="88"/>
      <c r="F2180" s="598"/>
      <c r="G2180" s="348"/>
      <c r="H2180" s="81"/>
      <c r="I2180" s="426"/>
    </row>
    <row r="2181" spans="1:9" ht="69.95" customHeight="1" x14ac:dyDescent="0.2">
      <c r="A2181" s="573"/>
      <c r="B2181" s="378"/>
      <c r="C2181" s="26" t="s">
        <v>20</v>
      </c>
      <c r="D2181" s="27"/>
      <c r="E2181" s="30"/>
      <c r="F2181" s="30"/>
      <c r="G2181" s="31"/>
      <c r="H2181" s="31"/>
      <c r="I2181" s="196"/>
    </row>
    <row r="2182" spans="1:9" ht="69.95" customHeight="1" x14ac:dyDescent="0.2">
      <c r="A2182" s="573"/>
      <c r="B2182" s="536" t="s">
        <v>9</v>
      </c>
      <c r="C2182" s="72"/>
      <c r="D2182" s="83"/>
      <c r="E2182" s="348"/>
      <c r="F2182" s="596"/>
      <c r="G2182" s="348"/>
      <c r="H2182" s="348"/>
      <c r="I2182" s="426"/>
    </row>
    <row r="2183" spans="1:9" ht="69.95" customHeight="1" thickBot="1" x14ac:dyDescent="0.25">
      <c r="A2183" s="574"/>
      <c r="B2183" s="537"/>
      <c r="C2183" s="84"/>
      <c r="D2183" s="85"/>
      <c r="E2183" s="86"/>
      <c r="F2183" s="597"/>
      <c r="G2183" s="349"/>
      <c r="H2183" s="86"/>
      <c r="I2183" s="427"/>
    </row>
    <row r="2184" spans="1:9" ht="69.95" hidden="1" customHeight="1" thickTop="1" x14ac:dyDescent="0.2">
      <c r="A2184" s="96"/>
      <c r="B2184" s="388"/>
      <c r="C2184" s="326">
        <f>COUNTA(C2181,C2178,C2175,C2172,C2169,C2166,C2163,C2160,C2157,C2154,C2151,C2148)</f>
        <v>12</v>
      </c>
      <c r="D2184" s="326">
        <f t="shared" ref="D2184:H2184" si="71">COUNTA(D2181,D2178,D2175,D2172,D2169,D2166,D2163,D2160,D2157,D2154,D2151,D2148)</f>
        <v>6</v>
      </c>
      <c r="E2184" s="326">
        <f t="shared" si="71"/>
        <v>3</v>
      </c>
      <c r="F2184" s="326">
        <f t="shared" si="71"/>
        <v>0</v>
      </c>
      <c r="G2184" s="326">
        <f t="shared" si="71"/>
        <v>0</v>
      </c>
      <c r="H2184" s="326">
        <f t="shared" si="71"/>
        <v>4</v>
      </c>
      <c r="I2184" s="326">
        <f>COUNTA(I2148:I2183)</f>
        <v>0</v>
      </c>
    </row>
    <row r="2185" spans="1:9" ht="69.95" customHeight="1" thickTop="1" thickBot="1" x14ac:dyDescent="0.6">
      <c r="A2185" s="96"/>
      <c r="B2185" s="390"/>
      <c r="C2185" s="404"/>
      <c r="D2185" s="404"/>
      <c r="E2185" s="405"/>
      <c r="F2185" s="405"/>
      <c r="G2185" s="406"/>
      <c r="H2185" s="405"/>
      <c r="I2185" s="407"/>
    </row>
    <row r="2186" spans="1:9" ht="69.95" customHeight="1" x14ac:dyDescent="0.2">
      <c r="A2186" s="96"/>
      <c r="B2186" s="539"/>
      <c r="C2186" s="540">
        <f>A2190</f>
        <v>43465</v>
      </c>
      <c r="D2186" s="541"/>
      <c r="E2186" s="542"/>
      <c r="F2186" s="577">
        <f>F2144</f>
        <v>2018</v>
      </c>
      <c r="G2186" s="548" t="s">
        <v>0</v>
      </c>
      <c r="H2186" s="549"/>
      <c r="I2186" s="552">
        <f>WEEKNUM(A2190,2)</f>
        <v>53</v>
      </c>
    </row>
    <row r="2187" spans="1:9" ht="69.95" customHeight="1" thickBot="1" x14ac:dyDescent="0.25">
      <c r="A2187" s="96"/>
      <c r="B2187" s="539"/>
      <c r="C2187" s="543"/>
      <c r="D2187" s="544"/>
      <c r="E2187" s="545"/>
      <c r="F2187" s="578"/>
      <c r="G2187" s="550"/>
      <c r="H2187" s="551"/>
      <c r="I2187" s="553"/>
    </row>
    <row r="2188" spans="1:9" ht="69.95" customHeight="1" thickBot="1" x14ac:dyDescent="0.25">
      <c r="A2188" s="96"/>
      <c r="B2188" s="381"/>
      <c r="C2188" s="369"/>
      <c r="D2188" s="369"/>
      <c r="E2188" s="369"/>
      <c r="F2188" s="369"/>
      <c r="G2188" s="369"/>
      <c r="H2188" s="369"/>
      <c r="I2188" s="369"/>
    </row>
    <row r="2189" spans="1:9" ht="99.95" customHeight="1" thickBot="1" x14ac:dyDescent="0.25">
      <c r="A2189" s="96"/>
      <c r="B2189" s="381"/>
      <c r="C2189" s="558" t="s">
        <v>1</v>
      </c>
      <c r="D2189" s="559"/>
      <c r="E2189" s="386" t="s">
        <v>2</v>
      </c>
      <c r="F2189" s="371" t="s">
        <v>3</v>
      </c>
      <c r="G2189" s="387" t="s">
        <v>4</v>
      </c>
      <c r="H2189" s="372" t="s">
        <v>5</v>
      </c>
      <c r="I2189" s="373" t="s">
        <v>6</v>
      </c>
    </row>
    <row r="2190" spans="1:9" ht="69.95" customHeight="1" thickTop="1" x14ac:dyDescent="0.55000000000000004">
      <c r="A2190" s="572">
        <f>A2178+2</f>
        <v>43465</v>
      </c>
      <c r="B2190" s="375"/>
      <c r="C2190" s="172">
        <v>4114</v>
      </c>
      <c r="D2190" s="168">
        <v>4112</v>
      </c>
      <c r="E2190" s="193" t="s">
        <v>7</v>
      </c>
      <c r="F2190" s="197"/>
      <c r="G2190" s="198"/>
      <c r="H2190" s="199"/>
      <c r="I2190" s="200"/>
    </row>
    <row r="2191" spans="1:9" ht="69.95" customHeight="1" x14ac:dyDescent="0.55000000000000004">
      <c r="A2191" s="573"/>
      <c r="B2191" s="575" t="s">
        <v>9</v>
      </c>
      <c r="C2191" s="208"/>
      <c r="D2191" s="355"/>
      <c r="E2191" s="88"/>
      <c r="F2191" s="598"/>
      <c r="G2191" s="348"/>
      <c r="H2191" s="81"/>
      <c r="I2191" s="426"/>
    </row>
    <row r="2192" spans="1:9" ht="69.95" customHeight="1" x14ac:dyDescent="0.55000000000000004">
      <c r="A2192" s="573"/>
      <c r="B2192" s="575"/>
      <c r="C2192" s="52"/>
      <c r="D2192" s="127"/>
      <c r="E2192" s="88"/>
      <c r="F2192" s="598"/>
      <c r="G2192" s="348"/>
      <c r="H2192" s="81"/>
      <c r="I2192" s="426"/>
    </row>
    <row r="2193" spans="1:9" ht="69.95" customHeight="1" x14ac:dyDescent="0.2">
      <c r="A2193" s="573"/>
      <c r="B2193" s="376"/>
      <c r="C2193" s="9">
        <v>4111</v>
      </c>
      <c r="D2193" s="28"/>
      <c r="E2193" s="30"/>
      <c r="F2193" s="30"/>
      <c r="G2193" s="31"/>
      <c r="H2193" s="31"/>
      <c r="I2193" s="196"/>
    </row>
    <row r="2194" spans="1:9" ht="69.95" customHeight="1" x14ac:dyDescent="0.2">
      <c r="A2194" s="573"/>
      <c r="B2194" s="575" t="s">
        <v>9</v>
      </c>
      <c r="C2194" s="65"/>
      <c r="D2194" s="354"/>
      <c r="E2194" s="348"/>
      <c r="F2194" s="596"/>
      <c r="G2194" s="348"/>
      <c r="H2194" s="348"/>
      <c r="I2194" s="426"/>
    </row>
    <row r="2195" spans="1:9" ht="69.95" customHeight="1" thickBot="1" x14ac:dyDescent="0.25">
      <c r="A2195" s="574"/>
      <c r="B2195" s="576"/>
      <c r="C2195" s="60"/>
      <c r="D2195" s="89"/>
      <c r="E2195" s="86"/>
      <c r="F2195" s="597"/>
      <c r="G2195" s="349"/>
      <c r="H2195" s="86"/>
      <c r="I2195" s="427"/>
    </row>
    <row r="2196" spans="1:9" ht="69.95" customHeight="1" thickTop="1" x14ac:dyDescent="0.55000000000000004">
      <c r="A2196" s="572">
        <f>+A2190+1</f>
        <v>43466</v>
      </c>
      <c r="B2196" s="377"/>
      <c r="C2196" s="172">
        <v>4110</v>
      </c>
      <c r="D2196" s="173">
        <v>4109</v>
      </c>
      <c r="E2196" s="197"/>
      <c r="F2196" s="197"/>
      <c r="G2196" s="198"/>
      <c r="H2196" s="199"/>
      <c r="I2196" s="200"/>
    </row>
    <row r="2197" spans="1:9" ht="69.95" customHeight="1" x14ac:dyDescent="0.55000000000000004">
      <c r="A2197" s="573"/>
      <c r="B2197" s="536" t="s">
        <v>9</v>
      </c>
      <c r="C2197" s="208"/>
      <c r="D2197" s="209"/>
      <c r="E2197" s="88"/>
      <c r="F2197" s="598"/>
      <c r="G2197" s="348"/>
      <c r="H2197" s="81"/>
      <c r="I2197" s="426"/>
    </row>
    <row r="2198" spans="1:9" ht="69.95" customHeight="1" x14ac:dyDescent="0.55000000000000004">
      <c r="A2198" s="573"/>
      <c r="B2198" s="536"/>
      <c r="C2198" s="125"/>
      <c r="D2198" s="71"/>
      <c r="E2198" s="88"/>
      <c r="F2198" s="598"/>
      <c r="G2198" s="348"/>
      <c r="H2198" s="81"/>
      <c r="I2198" s="426"/>
    </row>
    <row r="2199" spans="1:9" ht="69.95" customHeight="1" x14ac:dyDescent="0.2">
      <c r="A2199" s="573"/>
      <c r="B2199" s="378"/>
      <c r="C2199" s="9">
        <v>4108</v>
      </c>
      <c r="D2199" s="178"/>
      <c r="E2199" s="30"/>
      <c r="F2199" s="30"/>
      <c r="G2199" s="31"/>
      <c r="H2199" s="31"/>
      <c r="I2199" s="196"/>
    </row>
    <row r="2200" spans="1:9" ht="69.95" customHeight="1" x14ac:dyDescent="0.2">
      <c r="A2200" s="573"/>
      <c r="B2200" s="536" t="s">
        <v>9</v>
      </c>
      <c r="C2200" s="65"/>
      <c r="D2200" s="91"/>
      <c r="E2200" s="348"/>
      <c r="F2200" s="596"/>
      <c r="G2200" s="348"/>
      <c r="H2200" s="348"/>
      <c r="I2200" s="426"/>
    </row>
    <row r="2201" spans="1:9" ht="69.95" customHeight="1" thickBot="1" x14ac:dyDescent="0.25">
      <c r="A2201" s="574"/>
      <c r="B2201" s="537"/>
      <c r="C2201" s="60"/>
      <c r="D2201" s="59"/>
      <c r="E2201" s="86"/>
      <c r="F2201" s="597"/>
      <c r="G2201" s="349"/>
      <c r="H2201" s="86"/>
      <c r="I2201" s="427"/>
    </row>
    <row r="2202" spans="1:9" ht="69.95" customHeight="1" thickTop="1" x14ac:dyDescent="0.55000000000000004">
      <c r="A2202" s="572">
        <f>+A2196+1</f>
        <v>43467</v>
      </c>
      <c r="B2202" s="377"/>
      <c r="C2202" s="180">
        <v>4107</v>
      </c>
      <c r="D2202" s="173">
        <v>4104</v>
      </c>
      <c r="E2202" s="197"/>
      <c r="F2202" s="197"/>
      <c r="G2202" s="198"/>
      <c r="H2202" s="199"/>
      <c r="I2202" s="200"/>
    </row>
    <row r="2203" spans="1:9" ht="69.95" customHeight="1" x14ac:dyDescent="0.55000000000000004">
      <c r="A2203" s="573"/>
      <c r="B2203" s="536" t="s">
        <v>9</v>
      </c>
      <c r="C2203" s="210"/>
      <c r="D2203" s="211"/>
      <c r="E2203" s="88"/>
      <c r="F2203" s="598"/>
      <c r="G2203" s="348"/>
      <c r="H2203" s="81"/>
      <c r="I2203" s="426"/>
    </row>
    <row r="2204" spans="1:9" ht="69.95" customHeight="1" x14ac:dyDescent="0.55000000000000004">
      <c r="A2204" s="573"/>
      <c r="B2204" s="536"/>
      <c r="C2204" s="210"/>
      <c r="D2204" s="211"/>
      <c r="E2204" s="88"/>
      <c r="F2204" s="598"/>
      <c r="G2204" s="348"/>
      <c r="H2204" s="81"/>
      <c r="I2204" s="426"/>
    </row>
    <row r="2205" spans="1:9" ht="69.95" customHeight="1" x14ac:dyDescent="0.2">
      <c r="A2205" s="573"/>
      <c r="B2205" s="378"/>
      <c r="C2205" s="13">
        <v>4101</v>
      </c>
      <c r="D2205" s="14"/>
      <c r="E2205" s="30"/>
      <c r="F2205" s="30"/>
      <c r="G2205" s="31"/>
      <c r="H2205" s="31"/>
      <c r="I2205" s="196"/>
    </row>
    <row r="2206" spans="1:9" ht="69.95" customHeight="1" x14ac:dyDescent="0.2">
      <c r="A2206" s="573"/>
      <c r="B2206" s="536" t="s">
        <v>9</v>
      </c>
      <c r="C2206" s="53"/>
      <c r="D2206" s="54"/>
      <c r="E2206" s="348"/>
      <c r="F2206" s="596"/>
      <c r="G2206" s="348"/>
      <c r="H2206" s="348"/>
      <c r="I2206" s="426"/>
    </row>
    <row r="2207" spans="1:9" ht="69.95" customHeight="1" thickBot="1" x14ac:dyDescent="0.25">
      <c r="A2207" s="574"/>
      <c r="B2207" s="537"/>
      <c r="C2207" s="58"/>
      <c r="D2207" s="59"/>
      <c r="E2207" s="86"/>
      <c r="F2207" s="597"/>
      <c r="G2207" s="349"/>
      <c r="H2207" s="86"/>
      <c r="I2207" s="427"/>
    </row>
    <row r="2208" spans="1:9" ht="69.95" customHeight="1" thickTop="1" x14ac:dyDescent="0.55000000000000004">
      <c r="A2208" s="572">
        <f>+A2202+1</f>
        <v>43468</v>
      </c>
      <c r="B2208" s="377"/>
      <c r="C2208" s="182" t="s">
        <v>8</v>
      </c>
      <c r="D2208" s="183" t="s">
        <v>12</v>
      </c>
      <c r="E2208" s="197"/>
      <c r="F2208" s="197"/>
      <c r="G2208" s="198"/>
      <c r="H2208" s="199"/>
      <c r="I2208" s="200"/>
    </row>
    <row r="2209" spans="1:9" ht="69.95" customHeight="1" x14ac:dyDescent="0.55000000000000004">
      <c r="A2209" s="573"/>
      <c r="B2209" s="536" t="s">
        <v>9</v>
      </c>
      <c r="C2209" s="212"/>
      <c r="D2209" s="213"/>
      <c r="E2209" s="88"/>
      <c r="F2209" s="598"/>
      <c r="G2209" s="348"/>
      <c r="H2209" s="81"/>
      <c r="I2209" s="426"/>
    </row>
    <row r="2210" spans="1:9" ht="69.95" customHeight="1" x14ac:dyDescent="0.55000000000000004">
      <c r="A2210" s="573"/>
      <c r="B2210" s="536"/>
      <c r="C2210" s="70"/>
      <c r="D2210" s="71"/>
      <c r="E2210" s="88"/>
      <c r="F2210" s="598"/>
      <c r="G2210" s="348"/>
      <c r="H2210" s="81"/>
      <c r="I2210" s="426"/>
    </row>
    <row r="2211" spans="1:9" ht="69.95" customHeight="1" x14ac:dyDescent="0.2">
      <c r="A2211" s="573"/>
      <c r="B2211" s="378"/>
      <c r="C2211" s="19" t="s">
        <v>13</v>
      </c>
      <c r="D2211" s="178"/>
      <c r="E2211" s="30"/>
      <c r="F2211" s="30"/>
      <c r="G2211" s="31"/>
      <c r="H2211" s="31"/>
      <c r="I2211" s="196"/>
    </row>
    <row r="2212" spans="1:9" ht="69.95" customHeight="1" x14ac:dyDescent="0.2">
      <c r="A2212" s="573"/>
      <c r="B2212" s="536" t="s">
        <v>9</v>
      </c>
      <c r="C2212" s="72"/>
      <c r="D2212" s="91"/>
      <c r="E2212" s="348"/>
      <c r="F2212" s="596"/>
      <c r="G2212" s="348"/>
      <c r="H2212" s="348"/>
      <c r="I2212" s="426"/>
    </row>
    <row r="2213" spans="1:9" ht="69.95" customHeight="1" thickBot="1" x14ac:dyDescent="0.25">
      <c r="A2213" s="574"/>
      <c r="B2213" s="537"/>
      <c r="C2213" s="58"/>
      <c r="D2213" s="59"/>
      <c r="E2213" s="86"/>
      <c r="F2213" s="597"/>
      <c r="G2213" s="349"/>
      <c r="H2213" s="86"/>
      <c r="I2213" s="427"/>
    </row>
    <row r="2214" spans="1:9" ht="69.95" customHeight="1" thickTop="1" x14ac:dyDescent="0.55000000000000004">
      <c r="A2214" s="572">
        <f>+A2208+1</f>
        <v>43469</v>
      </c>
      <c r="B2214" s="377"/>
      <c r="C2214" s="185" t="s">
        <v>15</v>
      </c>
      <c r="D2214" s="186" t="s">
        <v>16</v>
      </c>
      <c r="E2214" s="197"/>
      <c r="F2214" s="197"/>
      <c r="G2214" s="198"/>
      <c r="H2214" s="199"/>
      <c r="I2214" s="200"/>
    </row>
    <row r="2215" spans="1:9" ht="69.95" customHeight="1" x14ac:dyDescent="0.55000000000000004">
      <c r="A2215" s="573"/>
      <c r="B2215" s="536" t="s">
        <v>9</v>
      </c>
      <c r="C2215" s="208"/>
      <c r="D2215" s="209"/>
      <c r="E2215" s="88"/>
      <c r="F2215" s="598"/>
      <c r="G2215" s="348"/>
      <c r="H2215" s="81"/>
      <c r="I2215" s="426"/>
    </row>
    <row r="2216" spans="1:9" ht="69.95" customHeight="1" x14ac:dyDescent="0.55000000000000004">
      <c r="A2216" s="573"/>
      <c r="B2216" s="536"/>
      <c r="C2216" s="125"/>
      <c r="D2216" s="71"/>
      <c r="E2216" s="88" t="s">
        <v>11</v>
      </c>
      <c r="F2216" s="598"/>
      <c r="G2216" s="348"/>
      <c r="H2216" s="81"/>
      <c r="I2216" s="426"/>
    </row>
    <row r="2217" spans="1:9" ht="69.95" customHeight="1" x14ac:dyDescent="0.2">
      <c r="A2217" s="573"/>
      <c r="B2217" s="378"/>
      <c r="C2217" s="22" t="s">
        <v>18</v>
      </c>
      <c r="D2217" s="188"/>
      <c r="E2217" s="30"/>
      <c r="F2217" s="30"/>
      <c r="G2217" s="31"/>
      <c r="H2217" s="31"/>
      <c r="I2217" s="196"/>
    </row>
    <row r="2218" spans="1:9" ht="69.95" customHeight="1" x14ac:dyDescent="0.2">
      <c r="A2218" s="573"/>
      <c r="B2218" s="536" t="s">
        <v>9</v>
      </c>
      <c r="C2218" s="65"/>
      <c r="D2218" s="91"/>
      <c r="E2218" s="348"/>
      <c r="F2218" s="596"/>
      <c r="G2218" s="348"/>
      <c r="H2218" s="348"/>
      <c r="I2218" s="426"/>
    </row>
    <row r="2219" spans="1:9" ht="69.95" customHeight="1" thickBot="1" x14ac:dyDescent="0.25">
      <c r="A2219" s="574"/>
      <c r="B2219" s="537"/>
      <c r="C2219" s="60"/>
      <c r="D2219" s="59"/>
      <c r="E2219" s="86"/>
      <c r="F2219" s="597"/>
      <c r="G2219" s="349"/>
      <c r="H2219" s="86"/>
      <c r="I2219" s="427"/>
    </row>
    <row r="2220" spans="1:9" ht="69.95" customHeight="1" thickTop="1" x14ac:dyDescent="0.55000000000000004">
      <c r="A2220" s="572">
        <f>+A2214+1</f>
        <v>43470</v>
      </c>
      <c r="B2220" s="377"/>
      <c r="C2220" s="182" t="s">
        <v>14</v>
      </c>
      <c r="D2220" s="183" t="s">
        <v>17</v>
      </c>
      <c r="E2220" s="189" t="s">
        <v>19</v>
      </c>
      <c r="F2220" s="197"/>
      <c r="G2220" s="198"/>
      <c r="H2220" s="199"/>
      <c r="I2220" s="200"/>
    </row>
    <row r="2221" spans="1:9" ht="69.95" customHeight="1" x14ac:dyDescent="0.55000000000000004">
      <c r="A2221" s="573"/>
      <c r="B2221" s="536" t="s">
        <v>9</v>
      </c>
      <c r="C2221" s="212"/>
      <c r="D2221" s="213"/>
      <c r="E2221" s="88"/>
      <c r="F2221" s="598"/>
      <c r="G2221" s="348"/>
      <c r="H2221" s="81"/>
      <c r="I2221" s="426"/>
    </row>
    <row r="2222" spans="1:9" ht="69.95" customHeight="1" x14ac:dyDescent="0.55000000000000004">
      <c r="A2222" s="573"/>
      <c r="B2222" s="536"/>
      <c r="C2222" s="79"/>
      <c r="D2222" s="80"/>
      <c r="E2222" s="88"/>
      <c r="F2222" s="598"/>
      <c r="G2222" s="348"/>
      <c r="H2222" s="81"/>
      <c r="I2222" s="426"/>
    </row>
    <row r="2223" spans="1:9" ht="69.95" customHeight="1" x14ac:dyDescent="0.2">
      <c r="A2223" s="573"/>
      <c r="B2223" s="378"/>
      <c r="C2223" s="26" t="s">
        <v>20</v>
      </c>
      <c r="D2223" s="27" t="s">
        <v>85</v>
      </c>
      <c r="E2223" s="30"/>
      <c r="F2223" s="30"/>
      <c r="G2223" s="31"/>
      <c r="H2223" s="31"/>
      <c r="I2223" s="196"/>
    </row>
    <row r="2224" spans="1:9" ht="69.95" customHeight="1" x14ac:dyDescent="0.2">
      <c r="A2224" s="573"/>
      <c r="B2224" s="536" t="s">
        <v>9</v>
      </c>
      <c r="C2224" s="72"/>
      <c r="D2224" s="83"/>
      <c r="E2224" s="348"/>
      <c r="F2224" s="596"/>
      <c r="G2224" s="348"/>
      <c r="H2224" s="348"/>
      <c r="I2224" s="426"/>
    </row>
    <row r="2225" spans="1:9" ht="69.95" customHeight="1" thickBot="1" x14ac:dyDescent="0.25">
      <c r="A2225" s="574"/>
      <c r="B2225" s="537"/>
      <c r="C2225" s="84"/>
      <c r="D2225" s="85"/>
      <c r="E2225" s="86"/>
      <c r="F2225" s="597"/>
      <c r="G2225" s="349"/>
      <c r="H2225" s="86"/>
      <c r="I2225" s="427"/>
    </row>
    <row r="2226" spans="1:9" ht="69.95" hidden="1" customHeight="1" thickTop="1" x14ac:dyDescent="0.55000000000000004">
      <c r="C2226" s="402">
        <f>COUNTA(C2223,C2220,C2217,C2214,C2211,C2208,C2205,C2202,C2199,C2196,C2193,C2190)</f>
        <v>12</v>
      </c>
      <c r="D2226" s="402">
        <f t="shared" ref="D2226:H2226" si="72">COUNTA(D2223,D2220,D2217,D2214,D2211,D2208,D2205,D2202,D2199,D2196,D2193,D2190)</f>
        <v>7</v>
      </c>
      <c r="E2226" s="402">
        <f t="shared" si="72"/>
        <v>2</v>
      </c>
      <c r="F2226" s="402">
        <f t="shared" si="72"/>
        <v>0</v>
      </c>
      <c r="G2226" s="402">
        <f t="shared" si="72"/>
        <v>0</v>
      </c>
      <c r="H2226" s="402">
        <f t="shared" si="72"/>
        <v>0</v>
      </c>
      <c r="I2226" s="402">
        <f>COUNTA(I)</f>
        <v>1</v>
      </c>
    </row>
    <row r="2227" spans="1:9" ht="69.95" hidden="1" customHeight="1" x14ac:dyDescent="0.55000000000000004">
      <c r="C2227" s="411">
        <f>C2226+C2184+C2142+C2100+C2058+C2016+C1974+C1932+C1890+C1848+C1806+C1764+C1722+C1680+C1638+C1596+C1554+C1512+C1470+C1428+C1386+C1344+C1302+C1260+C1218+C1176+C1134+C1092+C1050+C1008+C966+C924+C882+C840+C798+C756+C714+C672+C630+C588+C546+C504+C462+C420+C378+C336+C294+C252+C210+C168+C126+C84+C42</f>
        <v>636</v>
      </c>
      <c r="D2227" s="411">
        <f t="shared" ref="D2227:E2227" si="73">D2226+D2184+D2142+D2100+D2058+D2016+D1974+D1932+D1890+D1848+D1806+D1764+D1722+D1680+D1638+D1596+D1554+D1512+D1470+D1428+D1386+D1344+D1302+D1260+D1218+D1176+D1134+D1092+D1050+D1008+D966+D924+D882+D840+D798+D756+D714+D672+D630+D588+D546+D504+D462+D420+D378+D336+D294+D252+D210+D168+D126+D84+D42</f>
        <v>345</v>
      </c>
      <c r="E2227" s="568">
        <f t="shared" si="73"/>
        <v>298</v>
      </c>
      <c r="F2227" s="568">
        <f t="shared" ref="F2227" si="74">F2226+F2184+F2142+F2100+F2058+F2016+F1974+F1932+F1890+F1848+F1806+F1764+F1722+F1680+F1638+F1596+F1554+F1512+F1470+F1428+F1386+F1344+F1302+F1260+F1218+F1176+F1134+F1092+F1050+F1008+F966+F924+F882+F840+F798+F756+F714+F672+F630+F588+F546+F504+F462+F420+F378+F336+F294+F252+F210+F168+F126+F84+F42</f>
        <v>40</v>
      </c>
      <c r="G2227" s="568">
        <f t="shared" ref="G2227" si="75">G2226+G2184+G2142+G2100+G2058+G2016+G1974+G1932+G1890+G1848+G1806+G1764+G1722+G1680+G1638+G1596+G1554+G1512+G1470+G1428+G1386+G1344+G1302+G1260+G1218+G1176+G1134+G1092+G1050+G1008+G966+G924+G882+G840+G798+G756+G714+G672+G630+G588+G546+G504+G462+G420+G378+G336+G294+G252+G210+G168+G126+G84+G42</f>
        <v>190</v>
      </c>
      <c r="H2227" s="568">
        <f t="shared" ref="H2227" si="76">H2226+H2184+H2142+H2100+H2058+H2016+H1974+H1932+H1890+H1848+H1806+H1764+H1722+H1680+H1638+H1596+H1554+H1512+H1470+H1428+H1386+H1344+H1302+H1260+H1218+H1176+H1134+H1092+H1050+H1008+H966+H924+H882+H840+H798+H756+H714+H672+H630+H588+H546+H504+H462+H420+H378+H336+H294+H252+H210+H168+H126+H84+H42</f>
        <v>192</v>
      </c>
      <c r="I2227" s="568">
        <f t="shared" ref="I2227" si="77">I2226+I2184+I2142+I2100+I2058+I2016+I1974+I1932+I1890+I1848+I1806+I1764+I1722+I1680+I1638+I1596+I1554+I1512+I1470+I1428+I1386+I1344+I1302+I1260+I1218+I1176+I1134+I1092+I1050+I1008+I966+I924+I882+I840+I798+I756+I714+I672+I630+I588+I546+I504+I462+I420+I378+I336+I294+I252+I210+I168+I126+I84+I42</f>
        <v>3</v>
      </c>
    </row>
    <row r="2228" spans="1:9" ht="69.95" hidden="1" customHeight="1" x14ac:dyDescent="0.2">
      <c r="A2228" s="617" t="s">
        <v>92</v>
      </c>
      <c r="B2228" s="617"/>
      <c r="C2228" s="571">
        <f>C2227+D2227</f>
        <v>981</v>
      </c>
      <c r="D2228" s="571"/>
      <c r="E2228" s="568"/>
      <c r="F2228" s="568"/>
      <c r="G2228" s="568"/>
      <c r="H2228" s="568"/>
      <c r="I2228" s="568"/>
    </row>
    <row r="2229" spans="1:9" ht="34.5" hidden="1" customHeight="1" x14ac:dyDescent="0.2">
      <c r="A2229" s="617"/>
      <c r="B2229" s="617"/>
      <c r="C2229" s="571"/>
      <c r="D2229" s="571"/>
      <c r="E2229" s="568"/>
      <c r="F2229" s="568"/>
      <c r="G2229" s="568"/>
      <c r="H2229" s="568"/>
      <c r="I2229" s="568"/>
    </row>
    <row r="2230" spans="1:9" ht="34.5" hidden="1" customHeight="1" x14ac:dyDescent="0.2">
      <c r="A2230" s="617" t="s">
        <v>91</v>
      </c>
      <c r="B2230" s="617"/>
      <c r="C2230" s="568">
        <f>'LISTE DU PERSONNEL'!F64</f>
        <v>46</v>
      </c>
      <c r="D2230" s="568"/>
      <c r="E2230" s="568"/>
    </row>
    <row r="2231" spans="1:9" ht="34.5" hidden="1" customHeight="1" x14ac:dyDescent="0.2">
      <c r="A2231" s="617"/>
      <c r="B2231" s="617"/>
      <c r="C2231" s="568"/>
      <c r="D2231" s="568"/>
      <c r="E2231" s="568"/>
    </row>
    <row r="2232" spans="1:9" ht="34.5" hidden="1" customHeight="1" x14ac:dyDescent="0.2">
      <c r="A2232" s="617"/>
      <c r="B2232" s="617"/>
      <c r="C2232" s="568"/>
      <c r="D2232" s="568"/>
      <c r="E2232" s="568"/>
    </row>
    <row r="2233" spans="1:9" ht="69.95" hidden="1" customHeight="1" x14ac:dyDescent="0.35">
      <c r="A2233" s="570" t="s">
        <v>93</v>
      </c>
      <c r="B2233" s="570"/>
      <c r="C2233" s="569">
        <f>C2228/C2230</f>
        <v>21.326086956521738</v>
      </c>
      <c r="D2233" s="569"/>
      <c r="E2233" s="412">
        <f>E2227/C2230</f>
        <v>6.4782608695652177</v>
      </c>
      <c r="F2233" s="413">
        <f>E2227/'LISTE DU PERSONNEL'!G64</f>
        <v>24.833333333333332</v>
      </c>
      <c r="G2233" s="401">
        <f>G2227/'LISTE DU PERSONNEL'!G64</f>
        <v>15.833333333333334</v>
      </c>
      <c r="H2233" s="401">
        <f>H2227/'LISTE DU PERSONNEL'!F64</f>
        <v>4.1739130434782608</v>
      </c>
    </row>
    <row r="2234" spans="1:9" ht="69.95" customHeight="1" thickTop="1" x14ac:dyDescent="0.55000000000000004">
      <c r="C2234" s="414"/>
      <c r="D2234" s="414"/>
    </row>
    <row r="2235" spans="1:9" ht="69.95" customHeight="1" x14ac:dyDescent="0.45"/>
    <row r="2236" spans="1:9" ht="69.95" customHeight="1" x14ac:dyDescent="0.45"/>
    <row r="2237" spans="1:9" ht="69.95" customHeight="1" x14ac:dyDescent="0.45"/>
    <row r="2238" spans="1:9" ht="69.95" customHeight="1" x14ac:dyDescent="0.45">
      <c r="C2238" s="441"/>
    </row>
    <row r="2239" spans="1:9" ht="69.95" customHeight="1" x14ac:dyDescent="0.45">
      <c r="C2239" s="442"/>
    </row>
    <row r="2240" spans="1:9" ht="69.95" customHeight="1" x14ac:dyDescent="0.45">
      <c r="C2240" s="442"/>
    </row>
    <row r="2241" spans="3:3" ht="69.95" customHeight="1" x14ac:dyDescent="0.45">
      <c r="C2241" s="442"/>
    </row>
    <row r="2242" spans="3:3" ht="69.95" customHeight="1" x14ac:dyDescent="0.45">
      <c r="C2242" s="442"/>
    </row>
    <row r="2243" spans="3:3" ht="69.95" customHeight="1" x14ac:dyDescent="0.45">
      <c r="C2243" s="442"/>
    </row>
    <row r="2244" spans="3:3" ht="69.95" customHeight="1" x14ac:dyDescent="0.45">
      <c r="C2244" s="442"/>
    </row>
    <row r="2245" spans="3:3" ht="69.95" customHeight="1" x14ac:dyDescent="0.45">
      <c r="C2245" s="442"/>
    </row>
    <row r="2246" spans="3:3" ht="69.95" customHeight="1" x14ac:dyDescent="0.45">
      <c r="C2246" s="442"/>
    </row>
    <row r="2247" spans="3:3" ht="69.95" customHeight="1" x14ac:dyDescent="0.45">
      <c r="C2247" s="442"/>
    </row>
    <row r="2248" spans="3:3" ht="69.95" customHeight="1" x14ac:dyDescent="0.45">
      <c r="C2248" s="442"/>
    </row>
    <row r="2249" spans="3:3" ht="69.95" customHeight="1" x14ac:dyDescent="0.45">
      <c r="C2249" s="442"/>
    </row>
    <row r="2250" spans="3:3" ht="69.95" customHeight="1" x14ac:dyDescent="0.45">
      <c r="C2250" s="442"/>
    </row>
    <row r="2251" spans="3:3" ht="69.95" customHeight="1" x14ac:dyDescent="0.45">
      <c r="C2251" s="442"/>
    </row>
    <row r="2252" spans="3:3" ht="69.95" customHeight="1" x14ac:dyDescent="0.45">
      <c r="C2252" s="442"/>
    </row>
    <row r="2253" spans="3:3" ht="69.95" customHeight="1" x14ac:dyDescent="0.45">
      <c r="C2253" s="442"/>
    </row>
    <row r="2254" spans="3:3" ht="69.95" customHeight="1" x14ac:dyDescent="0.45">
      <c r="C2254" s="442"/>
    </row>
    <row r="2255" spans="3:3" ht="69.95" customHeight="1" x14ac:dyDescent="0.45">
      <c r="C2255" s="442"/>
    </row>
    <row r="2256" spans="3:3" ht="69.95" customHeight="1" x14ac:dyDescent="0.45">
      <c r="C2256" s="442"/>
    </row>
    <row r="2257" spans="3:3" ht="69.95" customHeight="1" x14ac:dyDescent="0.45">
      <c r="C2257" s="442"/>
    </row>
    <row r="2258" spans="3:3" ht="69.95" customHeight="1" x14ac:dyDescent="0.45">
      <c r="C2258" s="442"/>
    </row>
    <row r="2259" spans="3:3" ht="69.95" customHeight="1" x14ac:dyDescent="0.45">
      <c r="C2259" s="442"/>
    </row>
    <row r="2260" spans="3:3" ht="69.95" customHeight="1" x14ac:dyDescent="0.45">
      <c r="C2260" s="442"/>
    </row>
    <row r="2261" spans="3:3" ht="69.95" customHeight="1" x14ac:dyDescent="0.45">
      <c r="C2261" s="442"/>
    </row>
    <row r="2262" spans="3:3" ht="69.95" customHeight="1" x14ac:dyDescent="0.45">
      <c r="C2262" s="442"/>
    </row>
    <row r="2263" spans="3:3" ht="69.95" customHeight="1" x14ac:dyDescent="0.45">
      <c r="C2263" s="442"/>
    </row>
    <row r="2264" spans="3:3" ht="69.95" customHeight="1" x14ac:dyDescent="0.45">
      <c r="C2264" s="442"/>
    </row>
    <row r="2265" spans="3:3" ht="69.95" customHeight="1" x14ac:dyDescent="0.45">
      <c r="C2265" s="442"/>
    </row>
    <row r="2266" spans="3:3" ht="69.95" customHeight="1" x14ac:dyDescent="0.45">
      <c r="C2266" s="442"/>
    </row>
    <row r="2267" spans="3:3" ht="69.95" customHeight="1" x14ac:dyDescent="0.45">
      <c r="C2267" s="442"/>
    </row>
    <row r="2268" spans="3:3" ht="69.95" customHeight="1" x14ac:dyDescent="0.45">
      <c r="C2268" s="442"/>
    </row>
    <row r="2269" spans="3:3" ht="69.95" customHeight="1" x14ac:dyDescent="0.45">
      <c r="C2269" s="442"/>
    </row>
    <row r="2270" spans="3:3" ht="69.95" customHeight="1" x14ac:dyDescent="0.45">
      <c r="C2270" s="442"/>
    </row>
    <row r="2271" spans="3:3" ht="69.95" customHeight="1" x14ac:dyDescent="0.45">
      <c r="C2271" s="442"/>
    </row>
    <row r="2272" spans="3:3" ht="69.95" customHeight="1" x14ac:dyDescent="0.45">
      <c r="C2272" s="442"/>
    </row>
    <row r="2273" spans="3:3" ht="69.95" customHeight="1" x14ac:dyDescent="0.45">
      <c r="C2273" s="442"/>
    </row>
    <row r="2274" spans="3:3" ht="69.95" customHeight="1" x14ac:dyDescent="0.45">
      <c r="C2274" s="442"/>
    </row>
    <row r="2275" spans="3:3" ht="69.95" customHeight="1" x14ac:dyDescent="0.45">
      <c r="C2275" s="442"/>
    </row>
    <row r="2276" spans="3:3" ht="69.95" customHeight="1" x14ac:dyDescent="0.45">
      <c r="C2276" s="442"/>
    </row>
    <row r="2277" spans="3:3" ht="69.95" customHeight="1" x14ac:dyDescent="0.45">
      <c r="C2277" s="442"/>
    </row>
    <row r="2278" spans="3:3" ht="69.95" customHeight="1" x14ac:dyDescent="0.45">
      <c r="C2278" s="442"/>
    </row>
    <row r="2279" spans="3:3" ht="69.95" customHeight="1" x14ac:dyDescent="0.45">
      <c r="C2279" s="442"/>
    </row>
    <row r="2280" spans="3:3" ht="69.95" customHeight="1" x14ac:dyDescent="0.45">
      <c r="C2280" s="442"/>
    </row>
    <row r="2281" spans="3:3" ht="69.95" customHeight="1" x14ac:dyDescent="0.45">
      <c r="C2281" s="442"/>
    </row>
    <row r="2282" spans="3:3" ht="69.95" customHeight="1" x14ac:dyDescent="0.45">
      <c r="C2282" s="442"/>
    </row>
    <row r="2283" spans="3:3" ht="69.95" customHeight="1" x14ac:dyDescent="0.45">
      <c r="C2283" s="442"/>
    </row>
    <row r="2284" spans="3:3" ht="69.95" customHeight="1" x14ac:dyDescent="0.45">
      <c r="C2284" s="442"/>
    </row>
    <row r="2285" spans="3:3" ht="69.95" customHeight="1" x14ac:dyDescent="0.45">
      <c r="C2285" s="442"/>
    </row>
    <row r="2286" spans="3:3" ht="69.95" customHeight="1" x14ac:dyDescent="0.45">
      <c r="C2286" s="407"/>
    </row>
    <row r="2287" spans="3:3" ht="69.95" customHeight="1" x14ac:dyDescent="0.45"/>
    <row r="2288" spans="3:3" ht="69.95" customHeight="1" x14ac:dyDescent="0.45"/>
    <row r="2289" ht="69.95" customHeight="1" x14ac:dyDescent="0.45"/>
    <row r="2290" ht="69.95" customHeight="1" x14ac:dyDescent="0.45"/>
  </sheetData>
  <mergeCells count="1537">
    <mergeCell ref="E2227:E2229"/>
    <mergeCell ref="C2230:E2232"/>
    <mergeCell ref="A2214:A2219"/>
    <mergeCell ref="B2215:B2216"/>
    <mergeCell ref="F2215:F2216"/>
    <mergeCell ref="B2218:B2219"/>
    <mergeCell ref="F2218:F2219"/>
    <mergeCell ref="A2220:A2225"/>
    <mergeCell ref="B2221:B2222"/>
    <mergeCell ref="F2221:F2222"/>
    <mergeCell ref="B2224:B2225"/>
    <mergeCell ref="F2224:F2225"/>
    <mergeCell ref="A2202:A2207"/>
    <mergeCell ref="B2203:B2204"/>
    <mergeCell ref="F2203:F2204"/>
    <mergeCell ref="B2206:B2207"/>
    <mergeCell ref="F2206:F2207"/>
    <mergeCell ref="A2208:A2213"/>
    <mergeCell ref="B2209:B2210"/>
    <mergeCell ref="F2209:F2210"/>
    <mergeCell ref="B2212:B2213"/>
    <mergeCell ref="F2212:F2213"/>
    <mergeCell ref="A2228:B2229"/>
    <mergeCell ref="A2230:B2232"/>
    <mergeCell ref="F2227:F2229"/>
    <mergeCell ref="I2186:I2187"/>
    <mergeCell ref="C2189:D2189"/>
    <mergeCell ref="A2190:A2195"/>
    <mergeCell ref="B2191:B2192"/>
    <mergeCell ref="F2191:F2192"/>
    <mergeCell ref="B2194:B2195"/>
    <mergeCell ref="F2194:F2195"/>
    <mergeCell ref="A2196:A2201"/>
    <mergeCell ref="B2197:B2198"/>
    <mergeCell ref="F2197:F2198"/>
    <mergeCell ref="B2200:B2201"/>
    <mergeCell ref="F2200:F2201"/>
    <mergeCell ref="A2178:A2183"/>
    <mergeCell ref="B2179:B2180"/>
    <mergeCell ref="F2179:F2180"/>
    <mergeCell ref="B2182:B2183"/>
    <mergeCell ref="F2182:F2183"/>
    <mergeCell ref="B2186:B2187"/>
    <mergeCell ref="C2186:E2187"/>
    <mergeCell ref="F2186:F2187"/>
    <mergeCell ref="G2186:H2187"/>
    <mergeCell ref="A2166:A2171"/>
    <mergeCell ref="B2167:B2168"/>
    <mergeCell ref="F2167:F2168"/>
    <mergeCell ref="B2170:B2171"/>
    <mergeCell ref="F2170:F2171"/>
    <mergeCell ref="A2172:A2177"/>
    <mergeCell ref="B2173:B2174"/>
    <mergeCell ref="F2173:F2174"/>
    <mergeCell ref="B2176:B2177"/>
    <mergeCell ref="F2176:F2177"/>
    <mergeCell ref="A2154:A2159"/>
    <mergeCell ref="B2155:B2156"/>
    <mergeCell ref="F2155:F2156"/>
    <mergeCell ref="B2158:B2159"/>
    <mergeCell ref="F2158:F2159"/>
    <mergeCell ref="A2160:A2165"/>
    <mergeCell ref="B2161:B2162"/>
    <mergeCell ref="F2161:F2162"/>
    <mergeCell ref="B2164:B2165"/>
    <mergeCell ref="F2164:F2165"/>
    <mergeCell ref="B2144:B2145"/>
    <mergeCell ref="C2144:E2145"/>
    <mergeCell ref="F2144:F2145"/>
    <mergeCell ref="G2144:H2145"/>
    <mergeCell ref="I2144:I2145"/>
    <mergeCell ref="C2147:D2147"/>
    <mergeCell ref="A2148:A2153"/>
    <mergeCell ref="B2149:B2150"/>
    <mergeCell ref="F2149:F2150"/>
    <mergeCell ref="B2152:B2153"/>
    <mergeCell ref="F2152:F2153"/>
    <mergeCell ref="A2130:A2135"/>
    <mergeCell ref="B2131:B2132"/>
    <mergeCell ref="F2131:F2132"/>
    <mergeCell ref="B2134:B2135"/>
    <mergeCell ref="F2134:F2135"/>
    <mergeCell ref="A2136:A2141"/>
    <mergeCell ref="B2137:B2138"/>
    <mergeCell ref="F2137:F2138"/>
    <mergeCell ref="B2140:B2141"/>
    <mergeCell ref="F2140:F2141"/>
    <mergeCell ref="A2118:A2123"/>
    <mergeCell ref="B2119:B2120"/>
    <mergeCell ref="F2119:F2120"/>
    <mergeCell ref="B2122:B2123"/>
    <mergeCell ref="F2122:F2123"/>
    <mergeCell ref="A2124:A2129"/>
    <mergeCell ref="B2125:B2126"/>
    <mergeCell ref="F2125:F2126"/>
    <mergeCell ref="B2128:B2129"/>
    <mergeCell ref="F2128:F2129"/>
    <mergeCell ref="G2102:H2103"/>
    <mergeCell ref="I2102:I2103"/>
    <mergeCell ref="C2105:D2105"/>
    <mergeCell ref="A2106:A2111"/>
    <mergeCell ref="B2107:B2108"/>
    <mergeCell ref="F2107:F2108"/>
    <mergeCell ref="B2110:B2111"/>
    <mergeCell ref="F2110:F2111"/>
    <mergeCell ref="A2112:A2117"/>
    <mergeCell ref="B2113:B2114"/>
    <mergeCell ref="F2113:F2114"/>
    <mergeCell ref="B2116:B2117"/>
    <mergeCell ref="F2116:F2117"/>
    <mergeCell ref="A2094:A2099"/>
    <mergeCell ref="B2095:B2096"/>
    <mergeCell ref="F2095:F2096"/>
    <mergeCell ref="B2098:B2099"/>
    <mergeCell ref="F2098:F2099"/>
    <mergeCell ref="A2102:A2105"/>
    <mergeCell ref="B2102:B2103"/>
    <mergeCell ref="C2102:E2103"/>
    <mergeCell ref="F2102:F2103"/>
    <mergeCell ref="A2082:A2087"/>
    <mergeCell ref="B2083:B2084"/>
    <mergeCell ref="F2083:F2084"/>
    <mergeCell ref="B2086:B2087"/>
    <mergeCell ref="F2086:F2087"/>
    <mergeCell ref="A2088:A2093"/>
    <mergeCell ref="B2089:B2090"/>
    <mergeCell ref="F2089:F2090"/>
    <mergeCell ref="B2092:B2093"/>
    <mergeCell ref="F2092:F2093"/>
    <mergeCell ref="A2070:A2075"/>
    <mergeCell ref="B2071:B2072"/>
    <mergeCell ref="F2071:F2072"/>
    <mergeCell ref="B2074:B2075"/>
    <mergeCell ref="F2074:F2075"/>
    <mergeCell ref="A2076:A2081"/>
    <mergeCell ref="B2077:B2078"/>
    <mergeCell ref="F2077:F2078"/>
    <mergeCell ref="B2080:B2081"/>
    <mergeCell ref="F2080:F2081"/>
    <mergeCell ref="C2059:D2059"/>
    <mergeCell ref="A2060:A2063"/>
    <mergeCell ref="B2060:B2061"/>
    <mergeCell ref="C2060:E2061"/>
    <mergeCell ref="F2060:F2061"/>
    <mergeCell ref="G2060:H2061"/>
    <mergeCell ref="I2060:I2061"/>
    <mergeCell ref="C2063:D2063"/>
    <mergeCell ref="A2064:A2069"/>
    <mergeCell ref="B2065:B2066"/>
    <mergeCell ref="F2065:F2066"/>
    <mergeCell ref="B2068:B2069"/>
    <mergeCell ref="F2068:F2069"/>
    <mergeCell ref="A2046:A2051"/>
    <mergeCell ref="B2047:B2048"/>
    <mergeCell ref="F2047:F2048"/>
    <mergeCell ref="B2050:B2051"/>
    <mergeCell ref="F2050:F2051"/>
    <mergeCell ref="A2052:A2057"/>
    <mergeCell ref="B2053:B2054"/>
    <mergeCell ref="F2053:F2054"/>
    <mergeCell ref="B2056:B2057"/>
    <mergeCell ref="F2056:F2057"/>
    <mergeCell ref="A2034:A2039"/>
    <mergeCell ref="B2035:B2036"/>
    <mergeCell ref="F2035:F2036"/>
    <mergeCell ref="B2038:B2039"/>
    <mergeCell ref="F2038:F2039"/>
    <mergeCell ref="A2040:A2045"/>
    <mergeCell ref="B2041:B2042"/>
    <mergeCell ref="F2041:F2042"/>
    <mergeCell ref="B2044:B2045"/>
    <mergeCell ref="F2044:F2045"/>
    <mergeCell ref="C2021:D2021"/>
    <mergeCell ref="A2022:A2027"/>
    <mergeCell ref="B2023:B2024"/>
    <mergeCell ref="F2023:F2024"/>
    <mergeCell ref="B2026:B2027"/>
    <mergeCell ref="F2026:F2027"/>
    <mergeCell ref="A2028:A2033"/>
    <mergeCell ref="B2029:B2030"/>
    <mergeCell ref="F2029:F2030"/>
    <mergeCell ref="B2032:B2033"/>
    <mergeCell ref="F2032:F2033"/>
    <mergeCell ref="A2010:A2015"/>
    <mergeCell ref="B2011:B2012"/>
    <mergeCell ref="F2011:F2012"/>
    <mergeCell ref="B2014:B2015"/>
    <mergeCell ref="F2014:F2015"/>
    <mergeCell ref="C2018:E2019"/>
    <mergeCell ref="F2018:F2019"/>
    <mergeCell ref="G2018:H2019"/>
    <mergeCell ref="I2018:I2019"/>
    <mergeCell ref="A1998:A2003"/>
    <mergeCell ref="B1999:B2000"/>
    <mergeCell ref="F1999:F2000"/>
    <mergeCell ref="B2002:B2003"/>
    <mergeCell ref="F2002:F2003"/>
    <mergeCell ref="A2004:A2009"/>
    <mergeCell ref="B2005:B2006"/>
    <mergeCell ref="F2005:F2006"/>
    <mergeCell ref="B2008:B2009"/>
    <mergeCell ref="F2008:F2009"/>
    <mergeCell ref="A1986:A1991"/>
    <mergeCell ref="B1987:B1988"/>
    <mergeCell ref="F1987:F1988"/>
    <mergeCell ref="B1990:B1991"/>
    <mergeCell ref="F1990:F1991"/>
    <mergeCell ref="A1992:A1997"/>
    <mergeCell ref="B1993:B1994"/>
    <mergeCell ref="F1993:F1994"/>
    <mergeCell ref="B1996:B1997"/>
    <mergeCell ref="F1996:F1997"/>
    <mergeCell ref="B1976:B1977"/>
    <mergeCell ref="C1976:E1977"/>
    <mergeCell ref="F1976:F1977"/>
    <mergeCell ref="G1976:H1977"/>
    <mergeCell ref="I1976:I1977"/>
    <mergeCell ref="C1979:D1979"/>
    <mergeCell ref="A1980:A1985"/>
    <mergeCell ref="B1981:B1982"/>
    <mergeCell ref="F1981:F1982"/>
    <mergeCell ref="B1984:B1985"/>
    <mergeCell ref="F1984:F1985"/>
    <mergeCell ref="A1962:A1967"/>
    <mergeCell ref="B1963:B1964"/>
    <mergeCell ref="F1963:F1964"/>
    <mergeCell ref="B1966:B1967"/>
    <mergeCell ref="F1966:F1967"/>
    <mergeCell ref="A1968:A1973"/>
    <mergeCell ref="B1969:B1970"/>
    <mergeCell ref="F1969:F1970"/>
    <mergeCell ref="B1972:B1973"/>
    <mergeCell ref="F1972:F1973"/>
    <mergeCell ref="A1950:A1955"/>
    <mergeCell ref="B1951:B1952"/>
    <mergeCell ref="F1951:F1952"/>
    <mergeCell ref="B1954:B1955"/>
    <mergeCell ref="F1954:F1955"/>
    <mergeCell ref="A1956:A1961"/>
    <mergeCell ref="B1957:B1958"/>
    <mergeCell ref="F1957:F1958"/>
    <mergeCell ref="B1960:B1961"/>
    <mergeCell ref="F1960:F1961"/>
    <mergeCell ref="I1934:I1935"/>
    <mergeCell ref="C1937:D1937"/>
    <mergeCell ref="A1938:A1943"/>
    <mergeCell ref="B1939:B1940"/>
    <mergeCell ref="F1939:F1940"/>
    <mergeCell ref="B1942:B1943"/>
    <mergeCell ref="F1942:F1943"/>
    <mergeCell ref="A1944:A1949"/>
    <mergeCell ref="B1945:B1946"/>
    <mergeCell ref="F1945:F1946"/>
    <mergeCell ref="B1948:B1949"/>
    <mergeCell ref="F1948:F1949"/>
    <mergeCell ref="A1926:A1931"/>
    <mergeCell ref="B1927:B1928"/>
    <mergeCell ref="F1927:F1928"/>
    <mergeCell ref="B1930:B1931"/>
    <mergeCell ref="F1930:F1931"/>
    <mergeCell ref="B1934:B1935"/>
    <mergeCell ref="C1934:E1935"/>
    <mergeCell ref="F1934:F1935"/>
    <mergeCell ref="G1934:H1935"/>
    <mergeCell ref="A1914:A1919"/>
    <mergeCell ref="B1915:B1916"/>
    <mergeCell ref="F1915:F1916"/>
    <mergeCell ref="B1918:B1919"/>
    <mergeCell ref="F1918:F1919"/>
    <mergeCell ref="A1920:A1925"/>
    <mergeCell ref="B1921:B1922"/>
    <mergeCell ref="F1921:F1922"/>
    <mergeCell ref="B1924:B1925"/>
    <mergeCell ref="F1924:F1925"/>
    <mergeCell ref="A1902:A1907"/>
    <mergeCell ref="B1903:B1904"/>
    <mergeCell ref="F1903:F1904"/>
    <mergeCell ref="B1906:B1907"/>
    <mergeCell ref="F1906:F1907"/>
    <mergeCell ref="A1908:A1913"/>
    <mergeCell ref="B1909:B1910"/>
    <mergeCell ref="F1909:F1910"/>
    <mergeCell ref="B1912:B1913"/>
    <mergeCell ref="F1912:F1913"/>
    <mergeCell ref="A1892:A1895"/>
    <mergeCell ref="C1892:E1893"/>
    <mergeCell ref="G1892:H1893"/>
    <mergeCell ref="I1892:I1893"/>
    <mergeCell ref="C1895:D1895"/>
    <mergeCell ref="A1896:A1901"/>
    <mergeCell ref="B1897:B1898"/>
    <mergeCell ref="F1897:F1898"/>
    <mergeCell ref="B1900:B1901"/>
    <mergeCell ref="F1900:F1901"/>
    <mergeCell ref="B1892:B1893"/>
    <mergeCell ref="F1892:F1893"/>
    <mergeCell ref="G1850:H1851"/>
    <mergeCell ref="I1850:I1851"/>
    <mergeCell ref="C1853:D1853"/>
    <mergeCell ref="A1854:A1859"/>
    <mergeCell ref="B1855:B1856"/>
    <mergeCell ref="F1855:F1856"/>
    <mergeCell ref="A1860:A1865"/>
    <mergeCell ref="B1861:B1862"/>
    <mergeCell ref="F1861:F1862"/>
    <mergeCell ref="B1864:B1865"/>
    <mergeCell ref="F1864:F1865"/>
    <mergeCell ref="I1808:I1809"/>
    <mergeCell ref="C1811:D1811"/>
    <mergeCell ref="A1812:A1817"/>
    <mergeCell ref="B1813:B1814"/>
    <mergeCell ref="F1813:F1814"/>
    <mergeCell ref="A1818:A1823"/>
    <mergeCell ref="B1819:B1820"/>
    <mergeCell ref="F1819:F1820"/>
    <mergeCell ref="B1822:B1823"/>
    <mergeCell ref="F1822:F1823"/>
    <mergeCell ref="B1858:B1859"/>
    <mergeCell ref="F1858:F1859"/>
    <mergeCell ref="B1850:B1851"/>
    <mergeCell ref="F1850:F1851"/>
    <mergeCell ref="A1842:A1847"/>
    <mergeCell ref="B1843:B1844"/>
    <mergeCell ref="F1843:F1844"/>
    <mergeCell ref="B1846:B1847"/>
    <mergeCell ref="F1846:F1847"/>
    <mergeCell ref="C1849:D1849"/>
    <mergeCell ref="A1850:A1853"/>
    <mergeCell ref="G1766:H1767"/>
    <mergeCell ref="I1766:I1767"/>
    <mergeCell ref="C1769:D1769"/>
    <mergeCell ref="A1770:A1775"/>
    <mergeCell ref="B1771:B1772"/>
    <mergeCell ref="F1771:F1772"/>
    <mergeCell ref="B1774:B1775"/>
    <mergeCell ref="F1774:F1775"/>
    <mergeCell ref="A1776:A1781"/>
    <mergeCell ref="B1777:B1778"/>
    <mergeCell ref="F1777:F1778"/>
    <mergeCell ref="G1724:H1725"/>
    <mergeCell ref="I1724:I1725"/>
    <mergeCell ref="C1727:D1727"/>
    <mergeCell ref="A1728:A1733"/>
    <mergeCell ref="B1729:B1730"/>
    <mergeCell ref="F1729:F1730"/>
    <mergeCell ref="B1732:B1733"/>
    <mergeCell ref="F1732:F1733"/>
    <mergeCell ref="A1734:A1739"/>
    <mergeCell ref="B1735:B1736"/>
    <mergeCell ref="F1735:F1736"/>
    <mergeCell ref="B1780:B1781"/>
    <mergeCell ref="F1780:F1781"/>
    <mergeCell ref="B1762:B1763"/>
    <mergeCell ref="F1762:F1763"/>
    <mergeCell ref="A1758:A1763"/>
    <mergeCell ref="B1766:B1767"/>
    <mergeCell ref="C1766:E1767"/>
    <mergeCell ref="F1766:F1767"/>
    <mergeCell ref="B1750:B1751"/>
    <mergeCell ref="F1750:F1751"/>
    <mergeCell ref="G1682:H1683"/>
    <mergeCell ref="I1682:I1683"/>
    <mergeCell ref="C1685:D1685"/>
    <mergeCell ref="A1686:A1691"/>
    <mergeCell ref="B1687:B1688"/>
    <mergeCell ref="F1687:F1688"/>
    <mergeCell ref="B1690:B1691"/>
    <mergeCell ref="A1692:A1697"/>
    <mergeCell ref="B1693:B1694"/>
    <mergeCell ref="F1693:F1694"/>
    <mergeCell ref="B1696:B1697"/>
    <mergeCell ref="F1696:F1697"/>
    <mergeCell ref="G1640:H1641"/>
    <mergeCell ref="I1640:I1641"/>
    <mergeCell ref="C1643:D1643"/>
    <mergeCell ref="A1644:A1649"/>
    <mergeCell ref="B1645:B1646"/>
    <mergeCell ref="F1645:F1646"/>
    <mergeCell ref="B1648:B1649"/>
    <mergeCell ref="F1648:F1649"/>
    <mergeCell ref="A1650:A1655"/>
    <mergeCell ref="B1654:B1655"/>
    <mergeCell ref="F1654:F1655"/>
    <mergeCell ref="F1690:F1691"/>
    <mergeCell ref="B1682:B1683"/>
    <mergeCell ref="F1682:F1683"/>
    <mergeCell ref="A1674:A1679"/>
    <mergeCell ref="B1675:B1676"/>
    <mergeCell ref="F1675:F1676"/>
    <mergeCell ref="B1678:B1679"/>
    <mergeCell ref="F1678:F1679"/>
    <mergeCell ref="A1682:A1685"/>
    <mergeCell ref="G1598:H1599"/>
    <mergeCell ref="I1598:I1599"/>
    <mergeCell ref="C1601:D1601"/>
    <mergeCell ref="A1602:A1607"/>
    <mergeCell ref="B1603:B1604"/>
    <mergeCell ref="F1603:F1604"/>
    <mergeCell ref="B1606:B1607"/>
    <mergeCell ref="F1606:F1607"/>
    <mergeCell ref="A1608:A1613"/>
    <mergeCell ref="B1612:B1613"/>
    <mergeCell ref="F1612:F1613"/>
    <mergeCell ref="G1556:H1557"/>
    <mergeCell ref="I1556:I1557"/>
    <mergeCell ref="C1559:D1559"/>
    <mergeCell ref="A1560:A1565"/>
    <mergeCell ref="B1561:B1562"/>
    <mergeCell ref="F1561:F1562"/>
    <mergeCell ref="B1564:B1565"/>
    <mergeCell ref="F1564:F1565"/>
    <mergeCell ref="A1566:A1571"/>
    <mergeCell ref="B1570:B1571"/>
    <mergeCell ref="F1570:F1571"/>
    <mergeCell ref="B1609:B1610"/>
    <mergeCell ref="F1609:F1610"/>
    <mergeCell ref="A1590:A1595"/>
    <mergeCell ref="B1591:B1592"/>
    <mergeCell ref="F1591:F1592"/>
    <mergeCell ref="B1594:B1595"/>
    <mergeCell ref="F1594:F1595"/>
    <mergeCell ref="B1598:B1599"/>
    <mergeCell ref="C1598:E1599"/>
    <mergeCell ref="F1598:F1599"/>
    <mergeCell ref="G1514:H1515"/>
    <mergeCell ref="I1514:I1515"/>
    <mergeCell ref="C1517:D1517"/>
    <mergeCell ref="A1518:A1523"/>
    <mergeCell ref="B1519:B1520"/>
    <mergeCell ref="F1519:F1520"/>
    <mergeCell ref="B1522:B1523"/>
    <mergeCell ref="F1522:F1523"/>
    <mergeCell ref="A1524:A1529"/>
    <mergeCell ref="B1528:B1529"/>
    <mergeCell ref="F1528:F1529"/>
    <mergeCell ref="G1430:H1431"/>
    <mergeCell ref="I1430:I1431"/>
    <mergeCell ref="C1433:D1433"/>
    <mergeCell ref="A1434:A1439"/>
    <mergeCell ref="B1435:B1436"/>
    <mergeCell ref="F1435:F1436"/>
    <mergeCell ref="B1438:B1439"/>
    <mergeCell ref="F1438:F1439"/>
    <mergeCell ref="A1440:A1445"/>
    <mergeCell ref="B1441:B1442"/>
    <mergeCell ref="F1441:F1442"/>
    <mergeCell ref="B1525:B1526"/>
    <mergeCell ref="F1525:F1526"/>
    <mergeCell ref="B1514:B1515"/>
    <mergeCell ref="F1514:F1515"/>
    <mergeCell ref="A1506:A1511"/>
    <mergeCell ref="B1507:B1508"/>
    <mergeCell ref="F1507:F1508"/>
    <mergeCell ref="B1510:B1511"/>
    <mergeCell ref="F1510:F1511"/>
    <mergeCell ref="C1513:D1513"/>
    <mergeCell ref="I1388:I1389"/>
    <mergeCell ref="C1391:D1391"/>
    <mergeCell ref="A1392:A1397"/>
    <mergeCell ref="B1396:B1397"/>
    <mergeCell ref="F1396:F1397"/>
    <mergeCell ref="A1398:A1403"/>
    <mergeCell ref="B1399:B1400"/>
    <mergeCell ref="F1399:F1400"/>
    <mergeCell ref="A1404:A1409"/>
    <mergeCell ref="G1346:H1347"/>
    <mergeCell ref="I1346:I1347"/>
    <mergeCell ref="C1349:D1349"/>
    <mergeCell ref="A1350:A1355"/>
    <mergeCell ref="B1351:B1352"/>
    <mergeCell ref="B1354:B1355"/>
    <mergeCell ref="A1356:A1361"/>
    <mergeCell ref="B1357:B1358"/>
    <mergeCell ref="B1393:B1394"/>
    <mergeCell ref="F1393:F1394"/>
    <mergeCell ref="B1388:B1389"/>
    <mergeCell ref="C1388:E1389"/>
    <mergeCell ref="F1388:F1389"/>
    <mergeCell ref="G1388:H1389"/>
    <mergeCell ref="B1378:B1379"/>
    <mergeCell ref="B1381:B1382"/>
    <mergeCell ref="B1384:B1385"/>
    <mergeCell ref="G1304:H1305"/>
    <mergeCell ref="I1304:I1305"/>
    <mergeCell ref="C1307:D1307"/>
    <mergeCell ref="A1308:A1313"/>
    <mergeCell ref="B1309:B1310"/>
    <mergeCell ref="B1312:B1313"/>
    <mergeCell ref="A1314:A1319"/>
    <mergeCell ref="B1315:B1316"/>
    <mergeCell ref="G1262:H1263"/>
    <mergeCell ref="I1262:I1263"/>
    <mergeCell ref="C1265:D1265"/>
    <mergeCell ref="A1266:A1271"/>
    <mergeCell ref="B1267:B1268"/>
    <mergeCell ref="B1270:B1271"/>
    <mergeCell ref="A1272:A1277"/>
    <mergeCell ref="B1273:B1274"/>
    <mergeCell ref="A1303:A1307"/>
    <mergeCell ref="B1304:B1305"/>
    <mergeCell ref="C1304:E1305"/>
    <mergeCell ref="F1304:F1305"/>
    <mergeCell ref="B1294:B1295"/>
    <mergeCell ref="B1297:B1298"/>
    <mergeCell ref="B1300:B1301"/>
    <mergeCell ref="F1262:F1263"/>
    <mergeCell ref="B1276:B1277"/>
    <mergeCell ref="B1279:B1280"/>
    <mergeCell ref="I1220:I1221"/>
    <mergeCell ref="C1223:D1223"/>
    <mergeCell ref="A1224:A1229"/>
    <mergeCell ref="B1225:B1226"/>
    <mergeCell ref="B1228:B1229"/>
    <mergeCell ref="A1230:A1235"/>
    <mergeCell ref="B1231:B1232"/>
    <mergeCell ref="G1178:H1179"/>
    <mergeCell ref="I1178:I1179"/>
    <mergeCell ref="C1181:D1181"/>
    <mergeCell ref="A1182:A1187"/>
    <mergeCell ref="B1186:B1187"/>
    <mergeCell ref="A1188:A1193"/>
    <mergeCell ref="B1189:B1190"/>
    <mergeCell ref="B1220:B1221"/>
    <mergeCell ref="C1220:E1221"/>
    <mergeCell ref="F1220:F1221"/>
    <mergeCell ref="G1220:H1221"/>
    <mergeCell ref="B1210:B1211"/>
    <mergeCell ref="B1213:B1214"/>
    <mergeCell ref="B1216:B1217"/>
    <mergeCell ref="A1206:A1211"/>
    <mergeCell ref="A1212:A1217"/>
    <mergeCell ref="B1198:B1199"/>
    <mergeCell ref="G1136:H1137"/>
    <mergeCell ref="I1136:I1137"/>
    <mergeCell ref="C1139:D1139"/>
    <mergeCell ref="A1140:A1145"/>
    <mergeCell ref="B1141:B1142"/>
    <mergeCell ref="B1144:B1145"/>
    <mergeCell ref="A1146:A1151"/>
    <mergeCell ref="B1147:B1148"/>
    <mergeCell ref="G1094:H1095"/>
    <mergeCell ref="I1094:I1095"/>
    <mergeCell ref="C1097:D1097"/>
    <mergeCell ref="A1098:A1103"/>
    <mergeCell ref="B1099:B1100"/>
    <mergeCell ref="B1102:B1103"/>
    <mergeCell ref="A1104:A1109"/>
    <mergeCell ref="B1105:B1106"/>
    <mergeCell ref="A1136:A1139"/>
    <mergeCell ref="B1136:B1137"/>
    <mergeCell ref="C1136:E1137"/>
    <mergeCell ref="F1136:F1137"/>
    <mergeCell ref="B1126:B1127"/>
    <mergeCell ref="B1129:B1130"/>
    <mergeCell ref="B1132:B1133"/>
    <mergeCell ref="A1122:A1127"/>
    <mergeCell ref="A1128:A1133"/>
    <mergeCell ref="B1114:B1115"/>
    <mergeCell ref="B1117:B1118"/>
    <mergeCell ref="B1120:B1121"/>
    <mergeCell ref="B1123:B1124"/>
    <mergeCell ref="A1110:A1115"/>
    <mergeCell ref="A1116:A1121"/>
    <mergeCell ref="B1108:B1109"/>
    <mergeCell ref="I1010:I1011"/>
    <mergeCell ref="C1013:D1013"/>
    <mergeCell ref="A1014:A1019"/>
    <mergeCell ref="B1015:B1016"/>
    <mergeCell ref="B1018:B1019"/>
    <mergeCell ref="A1020:A1025"/>
    <mergeCell ref="B1021:B1022"/>
    <mergeCell ref="B1024:B1025"/>
    <mergeCell ref="I968:I969"/>
    <mergeCell ref="C971:D971"/>
    <mergeCell ref="A972:A977"/>
    <mergeCell ref="B973:B974"/>
    <mergeCell ref="B976:B977"/>
    <mergeCell ref="A978:A983"/>
    <mergeCell ref="B979:B980"/>
    <mergeCell ref="B982:B983"/>
    <mergeCell ref="A990:A995"/>
    <mergeCell ref="B991:B992"/>
    <mergeCell ref="B994:B995"/>
    <mergeCell ref="A996:A1001"/>
    <mergeCell ref="B997:B998"/>
    <mergeCell ref="F1010:F1011"/>
    <mergeCell ref="G1010:H1011"/>
    <mergeCell ref="G926:H927"/>
    <mergeCell ref="I926:I927"/>
    <mergeCell ref="C929:D929"/>
    <mergeCell ref="A930:A935"/>
    <mergeCell ref="B931:B932"/>
    <mergeCell ref="B934:B935"/>
    <mergeCell ref="A936:A941"/>
    <mergeCell ref="B937:B938"/>
    <mergeCell ref="B940:B941"/>
    <mergeCell ref="G884:H885"/>
    <mergeCell ref="I884:I885"/>
    <mergeCell ref="C887:D887"/>
    <mergeCell ref="A888:A893"/>
    <mergeCell ref="B889:B890"/>
    <mergeCell ref="B892:B893"/>
    <mergeCell ref="A894:A899"/>
    <mergeCell ref="B895:B896"/>
    <mergeCell ref="B898:B899"/>
    <mergeCell ref="A906:A911"/>
    <mergeCell ref="B907:B908"/>
    <mergeCell ref="B910:B911"/>
    <mergeCell ref="A912:A917"/>
    <mergeCell ref="B916:B917"/>
    <mergeCell ref="A900:A905"/>
    <mergeCell ref="B901:B902"/>
    <mergeCell ref="B904:B905"/>
    <mergeCell ref="A883:A887"/>
    <mergeCell ref="B884:B885"/>
    <mergeCell ref="C884:E885"/>
    <mergeCell ref="F884:F885"/>
    <mergeCell ref="G842:H843"/>
    <mergeCell ref="I842:I843"/>
    <mergeCell ref="C845:D845"/>
    <mergeCell ref="A846:A851"/>
    <mergeCell ref="B847:B848"/>
    <mergeCell ref="B850:B851"/>
    <mergeCell ref="A852:A857"/>
    <mergeCell ref="B853:B854"/>
    <mergeCell ref="B856:B857"/>
    <mergeCell ref="A463:A467"/>
    <mergeCell ref="B464:B465"/>
    <mergeCell ref="C464:E465"/>
    <mergeCell ref="F464:F465"/>
    <mergeCell ref="G464:H465"/>
    <mergeCell ref="I464:I465"/>
    <mergeCell ref="C467:D467"/>
    <mergeCell ref="A468:A473"/>
    <mergeCell ref="B469:B470"/>
    <mergeCell ref="B472:B473"/>
    <mergeCell ref="B820:B821"/>
    <mergeCell ref="B823:B824"/>
    <mergeCell ref="B826:B827"/>
    <mergeCell ref="A816:A821"/>
    <mergeCell ref="A822:A827"/>
    <mergeCell ref="B808:B809"/>
    <mergeCell ref="B781:B782"/>
    <mergeCell ref="B784:B785"/>
    <mergeCell ref="B787:B788"/>
    <mergeCell ref="A774:A779"/>
    <mergeCell ref="A780:A785"/>
    <mergeCell ref="B766:B767"/>
    <mergeCell ref="B769:B770"/>
    <mergeCell ref="C422:E423"/>
    <mergeCell ref="F422:F423"/>
    <mergeCell ref="G422:H423"/>
    <mergeCell ref="I422:I423"/>
    <mergeCell ref="C425:D425"/>
    <mergeCell ref="A426:A431"/>
    <mergeCell ref="B427:B428"/>
    <mergeCell ref="B430:B431"/>
    <mergeCell ref="B380:B381"/>
    <mergeCell ref="C380:E381"/>
    <mergeCell ref="F380:F381"/>
    <mergeCell ref="G380:H381"/>
    <mergeCell ref="I380:I381"/>
    <mergeCell ref="C383:D383"/>
    <mergeCell ref="A384:A389"/>
    <mergeCell ref="B385:B386"/>
    <mergeCell ref="B388:B389"/>
    <mergeCell ref="A390:A395"/>
    <mergeCell ref="B391:B392"/>
    <mergeCell ref="B394:B395"/>
    <mergeCell ref="F296:F297"/>
    <mergeCell ref="G296:H297"/>
    <mergeCell ref="I296:I297"/>
    <mergeCell ref="C299:D299"/>
    <mergeCell ref="A300:A305"/>
    <mergeCell ref="B301:B302"/>
    <mergeCell ref="B304:B305"/>
    <mergeCell ref="A264:A269"/>
    <mergeCell ref="B265:B266"/>
    <mergeCell ref="B268:B269"/>
    <mergeCell ref="A270:A275"/>
    <mergeCell ref="B271:B272"/>
    <mergeCell ref="B274:B275"/>
    <mergeCell ref="B235:B236"/>
    <mergeCell ref="B238:B239"/>
    <mergeCell ref="A1878:A1883"/>
    <mergeCell ref="B1879:B1880"/>
    <mergeCell ref="F1879:F1880"/>
    <mergeCell ref="B1882:B1883"/>
    <mergeCell ref="F1882:F1883"/>
    <mergeCell ref="A1824:A1829"/>
    <mergeCell ref="B1825:B1826"/>
    <mergeCell ref="F1825:F1826"/>
    <mergeCell ref="B1828:B1829"/>
    <mergeCell ref="F1828:F1829"/>
    <mergeCell ref="B1816:B1817"/>
    <mergeCell ref="F1816:F1817"/>
    <mergeCell ref="C1808:E1809"/>
    <mergeCell ref="F1808:F1809"/>
    <mergeCell ref="G1808:H1809"/>
    <mergeCell ref="B1798:B1799"/>
    <mergeCell ref="F1798:F1799"/>
    <mergeCell ref="A1884:A1889"/>
    <mergeCell ref="B1885:B1886"/>
    <mergeCell ref="F1885:F1886"/>
    <mergeCell ref="B1888:B1889"/>
    <mergeCell ref="F1888:F1889"/>
    <mergeCell ref="A1866:A1871"/>
    <mergeCell ref="B1867:B1868"/>
    <mergeCell ref="F1867:F1868"/>
    <mergeCell ref="B1870:B1871"/>
    <mergeCell ref="F1870:F1871"/>
    <mergeCell ref="A1872:A1877"/>
    <mergeCell ref="B1873:B1874"/>
    <mergeCell ref="F1873:F1874"/>
    <mergeCell ref="B1876:B1877"/>
    <mergeCell ref="F1876:F1877"/>
    <mergeCell ref="C1850:E1851"/>
    <mergeCell ref="A1830:A1835"/>
    <mergeCell ref="B1831:B1832"/>
    <mergeCell ref="F1831:F1832"/>
    <mergeCell ref="B1834:B1835"/>
    <mergeCell ref="F1834:F1835"/>
    <mergeCell ref="A1836:A1841"/>
    <mergeCell ref="B1837:B1838"/>
    <mergeCell ref="F1837:F1838"/>
    <mergeCell ref="B1840:B1841"/>
    <mergeCell ref="F1840:F1841"/>
    <mergeCell ref="B1801:B1802"/>
    <mergeCell ref="F1801:F1802"/>
    <mergeCell ref="B1804:B1805"/>
    <mergeCell ref="F1804:F1805"/>
    <mergeCell ref="A1794:A1799"/>
    <mergeCell ref="A1800:A1805"/>
    <mergeCell ref="B1786:B1787"/>
    <mergeCell ref="F1786:F1787"/>
    <mergeCell ref="B1789:B1790"/>
    <mergeCell ref="F1789:F1790"/>
    <mergeCell ref="B1792:B1793"/>
    <mergeCell ref="F1792:F1793"/>
    <mergeCell ref="B1795:B1796"/>
    <mergeCell ref="F1795:F1796"/>
    <mergeCell ref="A1782:A1787"/>
    <mergeCell ref="A1788:A1793"/>
    <mergeCell ref="B1783:B1784"/>
    <mergeCell ref="F1783:F1784"/>
    <mergeCell ref="B1753:B1754"/>
    <mergeCell ref="F1753:F1754"/>
    <mergeCell ref="B1756:B1757"/>
    <mergeCell ref="F1756:F1757"/>
    <mergeCell ref="B1759:B1760"/>
    <mergeCell ref="F1759:F1760"/>
    <mergeCell ref="A1746:A1751"/>
    <mergeCell ref="A1752:A1757"/>
    <mergeCell ref="B1738:B1739"/>
    <mergeCell ref="F1738:F1739"/>
    <mergeCell ref="B1741:B1742"/>
    <mergeCell ref="F1741:F1742"/>
    <mergeCell ref="B1744:B1745"/>
    <mergeCell ref="F1744:F1745"/>
    <mergeCell ref="B1747:B1748"/>
    <mergeCell ref="F1747:F1748"/>
    <mergeCell ref="A1740:A1745"/>
    <mergeCell ref="B1724:B1725"/>
    <mergeCell ref="C1724:E1725"/>
    <mergeCell ref="F1724:F1725"/>
    <mergeCell ref="A1710:A1715"/>
    <mergeCell ref="B1711:B1712"/>
    <mergeCell ref="F1711:F1712"/>
    <mergeCell ref="B1714:B1715"/>
    <mergeCell ref="F1714:F1715"/>
    <mergeCell ref="A1716:A1721"/>
    <mergeCell ref="B1717:B1718"/>
    <mergeCell ref="F1717:F1718"/>
    <mergeCell ref="B1720:B1721"/>
    <mergeCell ref="F1720:F1721"/>
    <mergeCell ref="A1698:A1703"/>
    <mergeCell ref="B1699:B1700"/>
    <mergeCell ref="F1699:F1700"/>
    <mergeCell ref="B1702:B1703"/>
    <mergeCell ref="F1702:F1703"/>
    <mergeCell ref="A1704:A1709"/>
    <mergeCell ref="B1705:B1706"/>
    <mergeCell ref="F1705:F1706"/>
    <mergeCell ref="B1708:B1709"/>
    <mergeCell ref="F1708:F1709"/>
    <mergeCell ref="C1682:E1683"/>
    <mergeCell ref="A1662:A1667"/>
    <mergeCell ref="B1663:B1664"/>
    <mergeCell ref="F1663:F1664"/>
    <mergeCell ref="B1666:B1667"/>
    <mergeCell ref="F1666:F1667"/>
    <mergeCell ref="A1668:A1673"/>
    <mergeCell ref="B1669:B1670"/>
    <mergeCell ref="F1669:F1670"/>
    <mergeCell ref="B1672:B1673"/>
    <mergeCell ref="F1672:F1673"/>
    <mergeCell ref="A1656:A1661"/>
    <mergeCell ref="B1657:B1658"/>
    <mergeCell ref="F1657:F1658"/>
    <mergeCell ref="B1660:B1661"/>
    <mergeCell ref="F1660:F1661"/>
    <mergeCell ref="B1651:B1652"/>
    <mergeCell ref="F1651:F1652"/>
    <mergeCell ref="B1640:B1641"/>
    <mergeCell ref="F1640:F1641"/>
    <mergeCell ref="A1626:A1631"/>
    <mergeCell ref="B1627:B1628"/>
    <mergeCell ref="F1627:F1628"/>
    <mergeCell ref="B1630:B1631"/>
    <mergeCell ref="F1630:F1631"/>
    <mergeCell ref="A1632:A1637"/>
    <mergeCell ref="B1633:B1634"/>
    <mergeCell ref="F1633:F1634"/>
    <mergeCell ref="B1636:B1637"/>
    <mergeCell ref="F1636:F1637"/>
    <mergeCell ref="C1640:E1641"/>
    <mergeCell ref="A1614:A1619"/>
    <mergeCell ref="B1615:B1616"/>
    <mergeCell ref="F1615:F1616"/>
    <mergeCell ref="B1618:B1619"/>
    <mergeCell ref="F1618:F1619"/>
    <mergeCell ref="A1620:A1625"/>
    <mergeCell ref="B1621:B1622"/>
    <mergeCell ref="F1621:F1622"/>
    <mergeCell ref="B1624:B1625"/>
    <mergeCell ref="F1624:F1625"/>
    <mergeCell ref="A1578:A1583"/>
    <mergeCell ref="B1579:B1580"/>
    <mergeCell ref="F1579:F1580"/>
    <mergeCell ref="B1582:B1583"/>
    <mergeCell ref="F1582:F1583"/>
    <mergeCell ref="A1584:A1589"/>
    <mergeCell ref="B1585:B1586"/>
    <mergeCell ref="F1585:F1586"/>
    <mergeCell ref="B1588:B1589"/>
    <mergeCell ref="F1588:F1589"/>
    <mergeCell ref="A1572:A1577"/>
    <mergeCell ref="B1573:B1574"/>
    <mergeCell ref="F1573:F1574"/>
    <mergeCell ref="B1576:B1577"/>
    <mergeCell ref="F1576:F1577"/>
    <mergeCell ref="B1567:B1568"/>
    <mergeCell ref="F1567:F1568"/>
    <mergeCell ref="A1556:A1559"/>
    <mergeCell ref="C1556:E1557"/>
    <mergeCell ref="B1556:B1557"/>
    <mergeCell ref="F1556:F1557"/>
    <mergeCell ref="A1542:A1547"/>
    <mergeCell ref="B1543:B1544"/>
    <mergeCell ref="F1543:F1544"/>
    <mergeCell ref="B1546:B1547"/>
    <mergeCell ref="F1546:F1547"/>
    <mergeCell ref="A1548:A1553"/>
    <mergeCell ref="B1549:B1550"/>
    <mergeCell ref="F1549:F1550"/>
    <mergeCell ref="B1552:B1553"/>
    <mergeCell ref="F1552:F1553"/>
    <mergeCell ref="A1530:A1535"/>
    <mergeCell ref="B1531:B1532"/>
    <mergeCell ref="F1531:F1532"/>
    <mergeCell ref="B1534:B1535"/>
    <mergeCell ref="F1534:F1535"/>
    <mergeCell ref="A1536:A1541"/>
    <mergeCell ref="B1537:B1538"/>
    <mergeCell ref="F1537:F1538"/>
    <mergeCell ref="B1540:B1541"/>
    <mergeCell ref="F1540:F1541"/>
    <mergeCell ref="A1514:A1517"/>
    <mergeCell ref="C1514:E1515"/>
    <mergeCell ref="A1494:A1499"/>
    <mergeCell ref="B1495:B1496"/>
    <mergeCell ref="F1495:F1496"/>
    <mergeCell ref="B1498:B1499"/>
    <mergeCell ref="F1498:F1499"/>
    <mergeCell ref="A1500:A1505"/>
    <mergeCell ref="B1501:B1502"/>
    <mergeCell ref="F1501:F1502"/>
    <mergeCell ref="B1504:B1505"/>
    <mergeCell ref="F1504:F1505"/>
    <mergeCell ref="A1482:A1487"/>
    <mergeCell ref="B1483:B1484"/>
    <mergeCell ref="B1486:B1487"/>
    <mergeCell ref="F1486:F1487"/>
    <mergeCell ref="A1488:A1493"/>
    <mergeCell ref="B1489:B1490"/>
    <mergeCell ref="F1489:F1490"/>
    <mergeCell ref="B1492:B1493"/>
    <mergeCell ref="F1492:F1493"/>
    <mergeCell ref="F1483:F1484"/>
    <mergeCell ref="C1472:E1473"/>
    <mergeCell ref="F1472:F1473"/>
    <mergeCell ref="G1472:H1473"/>
    <mergeCell ref="I1472:I1473"/>
    <mergeCell ref="C1475:D1475"/>
    <mergeCell ref="A1476:A1481"/>
    <mergeCell ref="B1477:B1478"/>
    <mergeCell ref="F1477:F1478"/>
    <mergeCell ref="B1480:B1481"/>
    <mergeCell ref="F1480:F1481"/>
    <mergeCell ref="B1462:B1463"/>
    <mergeCell ref="F1462:F1463"/>
    <mergeCell ref="B1465:B1466"/>
    <mergeCell ref="F1465:F1466"/>
    <mergeCell ref="B1468:B1469"/>
    <mergeCell ref="F1468:F1469"/>
    <mergeCell ref="A1458:A1463"/>
    <mergeCell ref="A1464:A1469"/>
    <mergeCell ref="B1450:B1451"/>
    <mergeCell ref="F1450:F1451"/>
    <mergeCell ref="B1453:B1454"/>
    <mergeCell ref="F1453:F1454"/>
    <mergeCell ref="B1456:B1457"/>
    <mergeCell ref="F1456:F1457"/>
    <mergeCell ref="B1459:B1460"/>
    <mergeCell ref="F1459:F1460"/>
    <mergeCell ref="A1446:A1451"/>
    <mergeCell ref="A1452:A1457"/>
    <mergeCell ref="B1444:B1445"/>
    <mergeCell ref="F1444:F1445"/>
    <mergeCell ref="B1447:B1448"/>
    <mergeCell ref="F1447:F1448"/>
    <mergeCell ref="B1426:B1427"/>
    <mergeCell ref="F1426:F1427"/>
    <mergeCell ref="A1422:A1427"/>
    <mergeCell ref="B1430:B1431"/>
    <mergeCell ref="C1430:E1431"/>
    <mergeCell ref="F1430:F1431"/>
    <mergeCell ref="B1414:B1415"/>
    <mergeCell ref="F1414:F1415"/>
    <mergeCell ref="B1417:B1418"/>
    <mergeCell ref="F1417:F1418"/>
    <mergeCell ref="B1420:B1421"/>
    <mergeCell ref="F1420:F1421"/>
    <mergeCell ref="B1423:B1424"/>
    <mergeCell ref="F1423:F1424"/>
    <mergeCell ref="A1410:A1415"/>
    <mergeCell ref="A1416:A1421"/>
    <mergeCell ref="B1402:B1403"/>
    <mergeCell ref="F1402:F1403"/>
    <mergeCell ref="B1405:B1406"/>
    <mergeCell ref="F1405:F1406"/>
    <mergeCell ref="B1408:B1409"/>
    <mergeCell ref="F1408:F1409"/>
    <mergeCell ref="B1411:B1412"/>
    <mergeCell ref="F1411:F1412"/>
    <mergeCell ref="A1374:A1379"/>
    <mergeCell ref="A1380:A1385"/>
    <mergeCell ref="B1366:B1367"/>
    <mergeCell ref="B1369:B1370"/>
    <mergeCell ref="B1372:B1373"/>
    <mergeCell ref="B1375:B1376"/>
    <mergeCell ref="A1362:A1367"/>
    <mergeCell ref="A1368:A1373"/>
    <mergeCell ref="B1360:B1361"/>
    <mergeCell ref="B1363:B1364"/>
    <mergeCell ref="B1342:B1343"/>
    <mergeCell ref="A1338:A1343"/>
    <mergeCell ref="A1346:A1349"/>
    <mergeCell ref="B1346:B1347"/>
    <mergeCell ref="C1346:E1347"/>
    <mergeCell ref="F1346:F1347"/>
    <mergeCell ref="B1330:B1331"/>
    <mergeCell ref="B1333:B1334"/>
    <mergeCell ref="B1336:B1337"/>
    <mergeCell ref="B1339:B1340"/>
    <mergeCell ref="A1326:A1331"/>
    <mergeCell ref="A1332:A1337"/>
    <mergeCell ref="B1318:B1319"/>
    <mergeCell ref="B1321:B1322"/>
    <mergeCell ref="B1324:B1325"/>
    <mergeCell ref="B1327:B1328"/>
    <mergeCell ref="A1320:A1325"/>
    <mergeCell ref="C1178:E1179"/>
    <mergeCell ref="F1178:F1179"/>
    <mergeCell ref="B1246:B1247"/>
    <mergeCell ref="B1249:B1250"/>
    <mergeCell ref="B1252:B1253"/>
    <mergeCell ref="B1255:B1256"/>
    <mergeCell ref="A1242:A1247"/>
    <mergeCell ref="A1248:A1253"/>
    <mergeCell ref="B1234:B1235"/>
    <mergeCell ref="B1237:B1238"/>
    <mergeCell ref="B1240:B1241"/>
    <mergeCell ref="B1243:B1244"/>
    <mergeCell ref="A1236:A1241"/>
    <mergeCell ref="A1290:A1295"/>
    <mergeCell ref="A1296:A1301"/>
    <mergeCell ref="B1282:B1283"/>
    <mergeCell ref="B1285:B1286"/>
    <mergeCell ref="B1288:B1289"/>
    <mergeCell ref="B1291:B1292"/>
    <mergeCell ref="A1278:A1283"/>
    <mergeCell ref="A1284:A1289"/>
    <mergeCell ref="B1258:B1259"/>
    <mergeCell ref="A1254:A1259"/>
    <mergeCell ref="C1262:E1263"/>
    <mergeCell ref="B1162:B1163"/>
    <mergeCell ref="B1165:B1166"/>
    <mergeCell ref="B1168:B1169"/>
    <mergeCell ref="B1171:B1172"/>
    <mergeCell ref="A1158:A1163"/>
    <mergeCell ref="A1164:A1169"/>
    <mergeCell ref="B1150:B1151"/>
    <mergeCell ref="B1153:B1154"/>
    <mergeCell ref="B1156:B1157"/>
    <mergeCell ref="B1159:B1160"/>
    <mergeCell ref="A1152:A1157"/>
    <mergeCell ref="B1201:B1202"/>
    <mergeCell ref="B1204:B1205"/>
    <mergeCell ref="B1207:B1208"/>
    <mergeCell ref="A1194:A1199"/>
    <mergeCell ref="A1200:A1205"/>
    <mergeCell ref="B1192:B1193"/>
    <mergeCell ref="B1195:B1196"/>
    <mergeCell ref="B1174:B1175"/>
    <mergeCell ref="B1183:B1184"/>
    <mergeCell ref="A1170:A1175"/>
    <mergeCell ref="B1178:B1179"/>
    <mergeCell ref="B1111:B1112"/>
    <mergeCell ref="B1090:B1091"/>
    <mergeCell ref="A1086:A1091"/>
    <mergeCell ref="A1093:A1097"/>
    <mergeCell ref="B1094:B1095"/>
    <mergeCell ref="C1094:E1095"/>
    <mergeCell ref="F1094:F1095"/>
    <mergeCell ref="B1078:B1079"/>
    <mergeCell ref="B1081:B1082"/>
    <mergeCell ref="B1084:B1085"/>
    <mergeCell ref="B1087:B1088"/>
    <mergeCell ref="A1074:A1079"/>
    <mergeCell ref="A1080:A1085"/>
    <mergeCell ref="B1066:B1067"/>
    <mergeCell ref="B1069:B1070"/>
    <mergeCell ref="B1072:B1073"/>
    <mergeCell ref="B1075:B1076"/>
    <mergeCell ref="A1062:A1067"/>
    <mergeCell ref="B1063:B1064"/>
    <mergeCell ref="A1068:A1073"/>
    <mergeCell ref="C1052:E1053"/>
    <mergeCell ref="F1052:F1053"/>
    <mergeCell ref="G1052:H1053"/>
    <mergeCell ref="I1052:I1053"/>
    <mergeCell ref="C1055:D1055"/>
    <mergeCell ref="A1056:A1061"/>
    <mergeCell ref="B1057:B1058"/>
    <mergeCell ref="B1060:B1061"/>
    <mergeCell ref="A1038:A1043"/>
    <mergeCell ref="B1039:B1040"/>
    <mergeCell ref="B1042:B1043"/>
    <mergeCell ref="A1044:A1049"/>
    <mergeCell ref="B1045:B1046"/>
    <mergeCell ref="B1048:B1049"/>
    <mergeCell ref="G968:H969"/>
    <mergeCell ref="A954:A959"/>
    <mergeCell ref="B955:B956"/>
    <mergeCell ref="B958:B959"/>
    <mergeCell ref="A960:A965"/>
    <mergeCell ref="B961:B962"/>
    <mergeCell ref="B964:B965"/>
    <mergeCell ref="A1026:A1031"/>
    <mergeCell ref="B1027:B1028"/>
    <mergeCell ref="B1030:B1031"/>
    <mergeCell ref="A1032:A1037"/>
    <mergeCell ref="B1033:B1034"/>
    <mergeCell ref="B1036:B1037"/>
    <mergeCell ref="A1002:A1007"/>
    <mergeCell ref="B1003:B1004"/>
    <mergeCell ref="B1006:B1007"/>
    <mergeCell ref="B1010:B1011"/>
    <mergeCell ref="C1010:E1011"/>
    <mergeCell ref="A948:A953"/>
    <mergeCell ref="B949:B950"/>
    <mergeCell ref="B952:B953"/>
    <mergeCell ref="A918:A923"/>
    <mergeCell ref="B919:B920"/>
    <mergeCell ref="B922:B923"/>
    <mergeCell ref="A925:A929"/>
    <mergeCell ref="B926:B927"/>
    <mergeCell ref="C926:E927"/>
    <mergeCell ref="F926:F927"/>
    <mergeCell ref="B1000:B1001"/>
    <mergeCell ref="A984:A989"/>
    <mergeCell ref="B985:B986"/>
    <mergeCell ref="B988:B989"/>
    <mergeCell ref="B968:B969"/>
    <mergeCell ref="F968:F969"/>
    <mergeCell ref="C968:E969"/>
    <mergeCell ref="A942:A947"/>
    <mergeCell ref="B943:B944"/>
    <mergeCell ref="B946:B947"/>
    <mergeCell ref="F800:F801"/>
    <mergeCell ref="A858:A863"/>
    <mergeCell ref="B859:B860"/>
    <mergeCell ref="B862:B863"/>
    <mergeCell ref="A864:A869"/>
    <mergeCell ref="B865:B866"/>
    <mergeCell ref="B868:B869"/>
    <mergeCell ref="B832:B833"/>
    <mergeCell ref="B835:B836"/>
    <mergeCell ref="B838:B839"/>
    <mergeCell ref="A828:A833"/>
    <mergeCell ref="A834:A839"/>
    <mergeCell ref="C842:E843"/>
    <mergeCell ref="F842:F843"/>
    <mergeCell ref="B829:B830"/>
    <mergeCell ref="B913:B914"/>
    <mergeCell ref="B811:B812"/>
    <mergeCell ref="B814:B815"/>
    <mergeCell ref="B817:B818"/>
    <mergeCell ref="A804:A809"/>
    <mergeCell ref="B805:B806"/>
    <mergeCell ref="A810:A815"/>
    <mergeCell ref="B790:B791"/>
    <mergeCell ref="B793:B794"/>
    <mergeCell ref="B796:B797"/>
    <mergeCell ref="A786:A791"/>
    <mergeCell ref="A792:A797"/>
    <mergeCell ref="B800:B801"/>
    <mergeCell ref="A870:A875"/>
    <mergeCell ref="B871:B872"/>
    <mergeCell ref="B874:B875"/>
    <mergeCell ref="A876:A881"/>
    <mergeCell ref="B877:B878"/>
    <mergeCell ref="B880:B881"/>
    <mergeCell ref="C719:D719"/>
    <mergeCell ref="B748:B749"/>
    <mergeCell ref="B751:B752"/>
    <mergeCell ref="B754:B755"/>
    <mergeCell ref="A744:A749"/>
    <mergeCell ref="A750:A755"/>
    <mergeCell ref="B758:B759"/>
    <mergeCell ref="C758:E759"/>
    <mergeCell ref="C800:E801"/>
    <mergeCell ref="F758:F759"/>
    <mergeCell ref="B736:B737"/>
    <mergeCell ref="B739:B740"/>
    <mergeCell ref="B742:B743"/>
    <mergeCell ref="B745:B746"/>
    <mergeCell ref="A732:A737"/>
    <mergeCell ref="A738:A743"/>
    <mergeCell ref="B778:B779"/>
    <mergeCell ref="B772:B773"/>
    <mergeCell ref="B775:B776"/>
    <mergeCell ref="A762:A767"/>
    <mergeCell ref="B763:B764"/>
    <mergeCell ref="A768:A773"/>
    <mergeCell ref="A696:A701"/>
    <mergeCell ref="A702:A707"/>
    <mergeCell ref="B688:B689"/>
    <mergeCell ref="B691:B692"/>
    <mergeCell ref="B694:B695"/>
    <mergeCell ref="B697:B698"/>
    <mergeCell ref="A684:A689"/>
    <mergeCell ref="A690:A695"/>
    <mergeCell ref="B730:B731"/>
    <mergeCell ref="B733:B734"/>
    <mergeCell ref="A720:A725"/>
    <mergeCell ref="B721:B722"/>
    <mergeCell ref="A726:A731"/>
    <mergeCell ref="B712:B713"/>
    <mergeCell ref="A708:A713"/>
    <mergeCell ref="A715:A719"/>
    <mergeCell ref="B716:B717"/>
    <mergeCell ref="A648:A653"/>
    <mergeCell ref="A654:A659"/>
    <mergeCell ref="B640:B641"/>
    <mergeCell ref="B643:B644"/>
    <mergeCell ref="B646:B647"/>
    <mergeCell ref="B649:B650"/>
    <mergeCell ref="A636:A641"/>
    <mergeCell ref="B637:B638"/>
    <mergeCell ref="A642:A647"/>
    <mergeCell ref="B682:B683"/>
    <mergeCell ref="B685:B686"/>
    <mergeCell ref="A673:A677"/>
    <mergeCell ref="B674:B675"/>
    <mergeCell ref="C674:E675"/>
    <mergeCell ref="F674:F675"/>
    <mergeCell ref="C677:D677"/>
    <mergeCell ref="A678:A683"/>
    <mergeCell ref="B679:B680"/>
    <mergeCell ref="B664:B665"/>
    <mergeCell ref="B667:B668"/>
    <mergeCell ref="B670:B671"/>
    <mergeCell ref="A660:A665"/>
    <mergeCell ref="A666:A671"/>
    <mergeCell ref="A618:A623"/>
    <mergeCell ref="B619:B620"/>
    <mergeCell ref="B622:B623"/>
    <mergeCell ref="A624:A629"/>
    <mergeCell ref="B625:B626"/>
    <mergeCell ref="B628:B629"/>
    <mergeCell ref="A606:A611"/>
    <mergeCell ref="B607:B608"/>
    <mergeCell ref="B610:B611"/>
    <mergeCell ref="A612:A617"/>
    <mergeCell ref="B613:B614"/>
    <mergeCell ref="B616:B617"/>
    <mergeCell ref="A594:A599"/>
    <mergeCell ref="B595:B596"/>
    <mergeCell ref="B598:B599"/>
    <mergeCell ref="A600:A605"/>
    <mergeCell ref="B601:B602"/>
    <mergeCell ref="B604:B605"/>
    <mergeCell ref="A576:A581"/>
    <mergeCell ref="B577:B578"/>
    <mergeCell ref="B580:B581"/>
    <mergeCell ref="A582:A587"/>
    <mergeCell ref="B583:B584"/>
    <mergeCell ref="B586:B587"/>
    <mergeCell ref="A564:A569"/>
    <mergeCell ref="B565:B566"/>
    <mergeCell ref="B568:B569"/>
    <mergeCell ref="A570:A575"/>
    <mergeCell ref="B571:B572"/>
    <mergeCell ref="B574:B575"/>
    <mergeCell ref="A552:A557"/>
    <mergeCell ref="B553:B554"/>
    <mergeCell ref="B556:B557"/>
    <mergeCell ref="A558:A563"/>
    <mergeCell ref="B559:B560"/>
    <mergeCell ref="B562:B563"/>
    <mergeCell ref="B535:B536"/>
    <mergeCell ref="B538:B539"/>
    <mergeCell ref="A540:A545"/>
    <mergeCell ref="B541:B542"/>
    <mergeCell ref="B544:B545"/>
    <mergeCell ref="A522:A527"/>
    <mergeCell ref="B523:B524"/>
    <mergeCell ref="B526:B527"/>
    <mergeCell ref="A528:A533"/>
    <mergeCell ref="B529:B530"/>
    <mergeCell ref="B532:B533"/>
    <mergeCell ref="B475:B476"/>
    <mergeCell ref="B478:B479"/>
    <mergeCell ref="A480:A485"/>
    <mergeCell ref="B481:B482"/>
    <mergeCell ref="B484:B485"/>
    <mergeCell ref="A510:A515"/>
    <mergeCell ref="B511:B512"/>
    <mergeCell ref="B514:B515"/>
    <mergeCell ref="A516:A521"/>
    <mergeCell ref="B517:B518"/>
    <mergeCell ref="B520:B521"/>
    <mergeCell ref="A498:A503"/>
    <mergeCell ref="B499:B500"/>
    <mergeCell ref="B502:B503"/>
    <mergeCell ref="A505:A509"/>
    <mergeCell ref="B506:B507"/>
    <mergeCell ref="I800:I801"/>
    <mergeCell ref="C803:D803"/>
    <mergeCell ref="G758:H759"/>
    <mergeCell ref="I758:I759"/>
    <mergeCell ref="C761:D761"/>
    <mergeCell ref="G716:H717"/>
    <mergeCell ref="I716:I717"/>
    <mergeCell ref="C632:E633"/>
    <mergeCell ref="F632:F633"/>
    <mergeCell ref="G632:H633"/>
    <mergeCell ref="I632:I633"/>
    <mergeCell ref="C635:D635"/>
    <mergeCell ref="B590:B591"/>
    <mergeCell ref="C590:E591"/>
    <mergeCell ref="F590:F591"/>
    <mergeCell ref="G590:H591"/>
    <mergeCell ref="I590:I591"/>
    <mergeCell ref="C593:D593"/>
    <mergeCell ref="B652:B653"/>
    <mergeCell ref="B655:B656"/>
    <mergeCell ref="B658:B659"/>
    <mergeCell ref="B661:B662"/>
    <mergeCell ref="G674:H675"/>
    <mergeCell ref="I674:I675"/>
    <mergeCell ref="B724:B725"/>
    <mergeCell ref="B727:B728"/>
    <mergeCell ref="B700:B701"/>
    <mergeCell ref="B703:B704"/>
    <mergeCell ref="B706:B707"/>
    <mergeCell ref="B709:B710"/>
    <mergeCell ref="C716:E717"/>
    <mergeCell ref="F716:F717"/>
    <mergeCell ref="B400:B401"/>
    <mergeCell ref="A402:A407"/>
    <mergeCell ref="B403:B404"/>
    <mergeCell ref="B406:B407"/>
    <mergeCell ref="A432:A437"/>
    <mergeCell ref="B433:B434"/>
    <mergeCell ref="B436:B437"/>
    <mergeCell ref="B548:B549"/>
    <mergeCell ref="C548:E549"/>
    <mergeCell ref="F548:F549"/>
    <mergeCell ref="G548:H549"/>
    <mergeCell ref="C506:E507"/>
    <mergeCell ref="F506:F507"/>
    <mergeCell ref="C509:D509"/>
    <mergeCell ref="I548:I549"/>
    <mergeCell ref="A450:A455"/>
    <mergeCell ref="B451:B452"/>
    <mergeCell ref="B454:B455"/>
    <mergeCell ref="A456:A461"/>
    <mergeCell ref="B457:B458"/>
    <mergeCell ref="B460:B461"/>
    <mergeCell ref="A438:A443"/>
    <mergeCell ref="B439:B440"/>
    <mergeCell ref="B448:B449"/>
    <mergeCell ref="A486:A491"/>
    <mergeCell ref="B487:B488"/>
    <mergeCell ref="B490:B491"/>
    <mergeCell ref="A492:A497"/>
    <mergeCell ref="B493:B494"/>
    <mergeCell ref="B496:B497"/>
    <mergeCell ref="A474:A479"/>
    <mergeCell ref="A534:A539"/>
    <mergeCell ref="B31:B32"/>
    <mergeCell ref="A253:A257"/>
    <mergeCell ref="B254:B255"/>
    <mergeCell ref="C254:E255"/>
    <mergeCell ref="F254:F255"/>
    <mergeCell ref="G254:H255"/>
    <mergeCell ref="I254:I255"/>
    <mergeCell ref="C257:D257"/>
    <mergeCell ref="A258:A263"/>
    <mergeCell ref="B259:B260"/>
    <mergeCell ref="B262:B263"/>
    <mergeCell ref="A240:A245"/>
    <mergeCell ref="B241:B242"/>
    <mergeCell ref="B244:B245"/>
    <mergeCell ref="A246:A251"/>
    <mergeCell ref="B247:B248"/>
    <mergeCell ref="B250:B251"/>
    <mergeCell ref="C212:E213"/>
    <mergeCell ref="B34:B35"/>
    <mergeCell ref="A43:A47"/>
    <mergeCell ref="B44:B45"/>
    <mergeCell ref="C44:E45"/>
    <mergeCell ref="F44:F45"/>
    <mergeCell ref="G44:H45"/>
    <mergeCell ref="I44:I45"/>
    <mergeCell ref="C47:D47"/>
    <mergeCell ref="A36:A41"/>
    <mergeCell ref="B37:B38"/>
    <mergeCell ref="B40:B41"/>
    <mergeCell ref="A48:A53"/>
    <mergeCell ref="B49:B50"/>
    <mergeCell ref="B52:B53"/>
    <mergeCell ref="A30:A35"/>
    <mergeCell ref="G86:H87"/>
    <mergeCell ref="I86:I87"/>
    <mergeCell ref="A72:A77"/>
    <mergeCell ref="B73:B74"/>
    <mergeCell ref="B76:B77"/>
    <mergeCell ref="A78:A83"/>
    <mergeCell ref="B79:B80"/>
    <mergeCell ref="B82:B83"/>
    <mergeCell ref="A54:A59"/>
    <mergeCell ref="B55:B56"/>
    <mergeCell ref="B58:B59"/>
    <mergeCell ref="A60:A65"/>
    <mergeCell ref="B61:B62"/>
    <mergeCell ref="B64:B65"/>
    <mergeCell ref="A66:A71"/>
    <mergeCell ref="B67:B68"/>
    <mergeCell ref="B70:B71"/>
    <mergeCell ref="C2:E3"/>
    <mergeCell ref="F2:F3"/>
    <mergeCell ref="G2:H3"/>
    <mergeCell ref="I2:I3"/>
    <mergeCell ref="C5:D5"/>
    <mergeCell ref="A6:A11"/>
    <mergeCell ref="B7:B8"/>
    <mergeCell ref="B10:B11"/>
    <mergeCell ref="A12:A17"/>
    <mergeCell ref="B13:B14"/>
    <mergeCell ref="B16:B17"/>
    <mergeCell ref="A18:A23"/>
    <mergeCell ref="B19:B20"/>
    <mergeCell ref="B22:B23"/>
    <mergeCell ref="A24:A29"/>
    <mergeCell ref="B25:B26"/>
    <mergeCell ref="B28:B29"/>
    <mergeCell ref="A85:A89"/>
    <mergeCell ref="B86:B87"/>
    <mergeCell ref="C86:E87"/>
    <mergeCell ref="F86:F87"/>
    <mergeCell ref="G128:H129"/>
    <mergeCell ref="I128:I129"/>
    <mergeCell ref="F128:F129"/>
    <mergeCell ref="C131:D131"/>
    <mergeCell ref="A114:A119"/>
    <mergeCell ref="B115:B116"/>
    <mergeCell ref="B118:B119"/>
    <mergeCell ref="A120:A125"/>
    <mergeCell ref="B121:B122"/>
    <mergeCell ref="B124:B125"/>
    <mergeCell ref="C89:D89"/>
    <mergeCell ref="A90:A95"/>
    <mergeCell ref="B91:B92"/>
    <mergeCell ref="B94:B95"/>
    <mergeCell ref="A96:A101"/>
    <mergeCell ref="B97:B98"/>
    <mergeCell ref="B100:B101"/>
    <mergeCell ref="A102:A107"/>
    <mergeCell ref="B103:B104"/>
    <mergeCell ref="B106:B107"/>
    <mergeCell ref="A108:A113"/>
    <mergeCell ref="B109:B110"/>
    <mergeCell ref="B112:B113"/>
    <mergeCell ref="B128:B129"/>
    <mergeCell ref="C128:E129"/>
    <mergeCell ref="G170:H171"/>
    <mergeCell ref="I170:I171"/>
    <mergeCell ref="C173:D173"/>
    <mergeCell ref="A156:A161"/>
    <mergeCell ref="B157:B158"/>
    <mergeCell ref="B160:B161"/>
    <mergeCell ref="A162:A167"/>
    <mergeCell ref="B163:B164"/>
    <mergeCell ref="B166:B167"/>
    <mergeCell ref="H2227:H2229"/>
    <mergeCell ref="A180:A185"/>
    <mergeCell ref="B181:B182"/>
    <mergeCell ref="B184:B185"/>
    <mergeCell ref="A186:A191"/>
    <mergeCell ref="B187:B188"/>
    <mergeCell ref="B190:B191"/>
    <mergeCell ref="A192:A197"/>
    <mergeCell ref="B193:B194"/>
    <mergeCell ref="B196:B197"/>
    <mergeCell ref="A198:A203"/>
    <mergeCell ref="B199:B200"/>
    <mergeCell ref="B202:B203"/>
    <mergeCell ref="B217:B218"/>
    <mergeCell ref="B220:B221"/>
    <mergeCell ref="A222:A227"/>
    <mergeCell ref="G2227:G2229"/>
    <mergeCell ref="B373:B374"/>
    <mergeCell ref="B376:B377"/>
    <mergeCell ref="A348:A353"/>
    <mergeCell ref="B349:B350"/>
    <mergeCell ref="B352:B353"/>
    <mergeCell ref="A354:A359"/>
    <mergeCell ref="A132:A137"/>
    <mergeCell ref="B133:B134"/>
    <mergeCell ref="B136:B137"/>
    <mergeCell ref="A228:A233"/>
    <mergeCell ref="B229:B230"/>
    <mergeCell ref="B232:B233"/>
    <mergeCell ref="C338:E339"/>
    <mergeCell ref="F338:F339"/>
    <mergeCell ref="G338:H339"/>
    <mergeCell ref="A360:A365"/>
    <mergeCell ref="B361:B362"/>
    <mergeCell ref="B364:B365"/>
    <mergeCell ref="A366:A371"/>
    <mergeCell ref="B367:B368"/>
    <mergeCell ref="B370:B371"/>
    <mergeCell ref="A372:A377"/>
    <mergeCell ref="A216:A221"/>
    <mergeCell ref="A174:A179"/>
    <mergeCell ref="B175:B176"/>
    <mergeCell ref="B178:B179"/>
    <mergeCell ref="A138:A143"/>
    <mergeCell ref="B139:B140"/>
    <mergeCell ref="B142:B143"/>
    <mergeCell ref="A144:A149"/>
    <mergeCell ref="B145:B146"/>
    <mergeCell ref="B148:B149"/>
    <mergeCell ref="A150:A155"/>
    <mergeCell ref="B151:B152"/>
    <mergeCell ref="B154:B155"/>
    <mergeCell ref="B170:B171"/>
    <mergeCell ref="C170:E171"/>
    <mergeCell ref="F170:F171"/>
    <mergeCell ref="I2227:I2229"/>
    <mergeCell ref="C2233:D2233"/>
    <mergeCell ref="A2233:B2233"/>
    <mergeCell ref="C2228:D2229"/>
    <mergeCell ref="A204:A209"/>
    <mergeCell ref="B205:B206"/>
    <mergeCell ref="B208:B209"/>
    <mergeCell ref="A234:A239"/>
    <mergeCell ref="A318:A323"/>
    <mergeCell ref="B319:B320"/>
    <mergeCell ref="B322:B323"/>
    <mergeCell ref="A306:A311"/>
    <mergeCell ref="B307:B308"/>
    <mergeCell ref="B310:B311"/>
    <mergeCell ref="A276:A281"/>
    <mergeCell ref="B277:B278"/>
    <mergeCell ref="B280:B281"/>
    <mergeCell ref="A282:A287"/>
    <mergeCell ref="B283:B284"/>
    <mergeCell ref="B286:B287"/>
    <mergeCell ref="A288:A293"/>
    <mergeCell ref="B289:B290"/>
    <mergeCell ref="I338:I339"/>
    <mergeCell ref="C341:D341"/>
    <mergeCell ref="A342:A347"/>
    <mergeCell ref="B343:B344"/>
    <mergeCell ref="B346:B347"/>
    <mergeCell ref="A324:A329"/>
    <mergeCell ref="B325:B326"/>
    <mergeCell ref="B328:B329"/>
    <mergeCell ref="A330:A335"/>
    <mergeCell ref="B331:B332"/>
    <mergeCell ref="B292:B293"/>
    <mergeCell ref="A295:A299"/>
    <mergeCell ref="B296:B297"/>
    <mergeCell ref="C296:E297"/>
    <mergeCell ref="F212:F213"/>
    <mergeCell ref="G212:H213"/>
    <mergeCell ref="I212:I213"/>
    <mergeCell ref="B226:B227"/>
    <mergeCell ref="C215:D215"/>
    <mergeCell ref="B355:B356"/>
    <mergeCell ref="B358:B359"/>
    <mergeCell ref="B338:B339"/>
    <mergeCell ref="C551:D551"/>
    <mergeCell ref="G506:H507"/>
    <mergeCell ref="G800:H801"/>
    <mergeCell ref="B442:B443"/>
    <mergeCell ref="A444:A449"/>
    <mergeCell ref="B445:B446"/>
    <mergeCell ref="B223:B224"/>
    <mergeCell ref="B334:B335"/>
    <mergeCell ref="A312:A317"/>
    <mergeCell ref="B313:B314"/>
    <mergeCell ref="B316:B317"/>
    <mergeCell ref="I506:I507"/>
    <mergeCell ref="A408:A413"/>
    <mergeCell ref="B409:B410"/>
    <mergeCell ref="B412:B413"/>
    <mergeCell ref="A414:A419"/>
    <mergeCell ref="B415:B416"/>
    <mergeCell ref="B418:B419"/>
    <mergeCell ref="A396:A401"/>
    <mergeCell ref="B397:B398"/>
  </mergeCells>
  <pageMargins left="0.70866141732283505" right="0.70866141732283505" top="0.74803149606299202" bottom="0.74803149606299202" header="0.31496062992126" footer="0.31496062992126"/>
  <pageSetup paperSize="9" scale="25" fitToHeight="0" orientation="portrait" cellComments="atEnd" r:id="rId1"/>
  <headerFooter alignWithMargins="0"/>
  <rowBreaks count="52" manualBreakCount="52">
    <brk id="42" max="16383" man="1"/>
    <brk id="84" max="16383" man="1"/>
    <brk id="126" max="16383" man="1"/>
    <brk id="168" max="16383" man="1"/>
    <brk id="210" max="16383" man="1"/>
    <brk id="252" max="16383" man="1"/>
    <brk id="294" max="16383" man="1"/>
    <brk id="336" max="16383" man="1"/>
    <brk id="378" max="16383" man="1"/>
    <brk id="420" max="16383" man="1"/>
    <brk id="462" max="16383" man="1"/>
    <brk id="504" max="16383" man="1"/>
    <brk id="546" max="16383" man="1"/>
    <brk id="588" max="16383" man="1"/>
    <brk id="630" max="16383" man="1"/>
    <brk id="672" max="16383" man="1"/>
    <brk id="714" max="16383" man="1"/>
    <brk id="756" max="16383" man="1"/>
    <brk id="798" max="16383" man="1"/>
    <brk id="840" max="16383" man="1"/>
    <brk id="882" max="16383" man="1"/>
    <brk id="924" max="16383" man="1"/>
    <brk id="966" max="16383" man="1"/>
    <brk id="1008" max="16383" man="1"/>
    <brk id="1050" max="16383" man="1"/>
    <brk id="1092" max="16383" man="1"/>
    <brk id="1134" max="16383" man="1"/>
    <brk id="1176" max="16383" man="1"/>
    <brk id="1218" max="16383" man="1"/>
    <brk id="1260" max="16383" man="1"/>
    <brk id="1302" max="16383" man="1"/>
    <brk id="1344" max="16383" man="1"/>
    <brk id="1386" max="16383" man="1"/>
    <brk id="1428" max="16383" man="1"/>
    <brk id="1470" max="16383" man="1"/>
    <brk id="1512" max="16383" man="1"/>
    <brk id="1554" max="16383" man="1"/>
    <brk id="1596" max="16383" man="1"/>
    <brk id="1638" max="16383" man="1"/>
    <brk id="1680" max="16383" man="1"/>
    <brk id="1722" max="16383" man="1"/>
    <brk id="1764" max="16383" man="1"/>
    <brk id="1806" max="16383" man="1"/>
    <brk id="1848" max="16383" man="1"/>
    <brk id="1890" max="16383" man="1"/>
    <brk id="1932" max="16383" man="1"/>
    <brk id="1974" max="16383" man="1"/>
    <brk id="2016" max="16383" man="1"/>
    <brk id="2058" max="16383" man="1"/>
    <brk id="2100" max="16383" man="1"/>
    <brk id="2142" max="16383" man="1"/>
    <brk id="218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35"/>
  <sheetViews>
    <sheetView workbookViewId="0">
      <selection activeCell="B6" sqref="B6"/>
    </sheetView>
  </sheetViews>
  <sheetFormatPr baseColWidth="10" defaultRowHeight="26.25" x14ac:dyDescent="0.4"/>
  <cols>
    <col min="1" max="1" width="30.7109375" style="100" customWidth="1"/>
    <col min="2" max="3" width="13.7109375" customWidth="1"/>
    <col min="4" max="4" width="19.140625" customWidth="1"/>
    <col min="5" max="5" width="16.7109375" customWidth="1"/>
    <col min="6" max="6" width="19.42578125" customWidth="1"/>
    <col min="7" max="7" width="16.7109375" customWidth="1"/>
    <col min="8" max="8" width="25.85546875" customWidth="1"/>
  </cols>
  <sheetData>
    <row r="1" spans="1:8" ht="9.9499999999999993" customHeight="1" x14ac:dyDescent="0.4"/>
    <row r="2" spans="1:8" ht="9.9499999999999993" customHeight="1" x14ac:dyDescent="0.4"/>
    <row r="3" spans="1:8" ht="9.9499999999999993" customHeight="1" x14ac:dyDescent="0.4"/>
    <row r="4" spans="1:8" ht="9.9499999999999993" customHeight="1" thickBot="1" x14ac:dyDescent="0.45"/>
    <row r="5" spans="1:8" ht="77.25" customHeight="1" thickBot="1" x14ac:dyDescent="0.3">
      <c r="A5" s="141" t="s">
        <v>10</v>
      </c>
      <c r="B5" s="622" t="s">
        <v>1</v>
      </c>
      <c r="C5" s="623"/>
      <c r="D5" s="137" t="s">
        <v>2</v>
      </c>
      <c r="E5" s="138" t="s">
        <v>3</v>
      </c>
      <c r="F5" s="139" t="s">
        <v>4</v>
      </c>
      <c r="G5" s="139" t="s">
        <v>5</v>
      </c>
      <c r="H5" s="140" t="s">
        <v>6</v>
      </c>
    </row>
    <row r="6" spans="1:8" ht="30" customHeight="1" x14ac:dyDescent="0.25">
      <c r="A6" s="618">
        <f>'REPARTITION DES TACHES'!A6:A11</f>
        <v>43101</v>
      </c>
      <c r="B6" s="107" t="str">
        <f>IF('REPARTITION DES TACHES'!C7="akili",'REPARTITION DES TACHES'!C6,"")</f>
        <v/>
      </c>
      <c r="C6" s="157"/>
      <c r="D6" s="108"/>
      <c r="E6" s="108" t="str">
        <f>IF('REPARTITION DES TACHES'!F7="akili",'REPARTITION DES TACHES'!F6,"")</f>
        <v/>
      </c>
      <c r="F6" s="108" t="str">
        <f>IF('REPARTITION DES TACHES'!G7="akili",'REPARTITION DES TACHES'!G6,"")</f>
        <v/>
      </c>
      <c r="G6" s="108" t="str">
        <f>IF('REPARTITION DES TACHES'!H7="akili",'REPARTITION DES TACHES'!H6,"")</f>
        <v/>
      </c>
      <c r="H6" s="121" t="str">
        <f>IF('REPARTITION DES TACHES'!I7="akili",'REPARTITION DES TACHES'!I6,"")</f>
        <v/>
      </c>
    </row>
    <row r="7" spans="1:8" ht="30" customHeight="1" thickBot="1" x14ac:dyDescent="0.3">
      <c r="A7" s="619"/>
      <c r="B7" s="156" t="str">
        <f>IF('REPARTITION DES TACHES'!C8="akili",'REPARTITION DES TACHES'!C6,"")</f>
        <v/>
      </c>
      <c r="C7" s="158"/>
      <c r="D7" s="122"/>
      <c r="E7" s="142" t="str">
        <f>IF('REPARTITION DES TACHES'!F8="akili",'REPARTITION DES TACHES'!F7,"")</f>
        <v/>
      </c>
      <c r="F7" s="123"/>
      <c r="G7" s="123"/>
      <c r="H7" s="124"/>
    </row>
    <row r="8" spans="1:8" ht="30" customHeight="1" x14ac:dyDescent="0.25">
      <c r="A8" s="618">
        <f>A6+1</f>
        <v>43102</v>
      </c>
      <c r="B8" s="109"/>
      <c r="C8" s="159"/>
      <c r="D8" s="110"/>
      <c r="E8" s="110"/>
      <c r="F8" s="110"/>
      <c r="G8" s="110"/>
      <c r="H8" s="111"/>
    </row>
    <row r="9" spans="1:8" ht="30" customHeight="1" thickBot="1" x14ac:dyDescent="0.3">
      <c r="A9" s="619"/>
      <c r="B9" s="112"/>
      <c r="C9" s="160"/>
      <c r="D9" s="113"/>
      <c r="E9" s="113"/>
      <c r="F9" s="113"/>
      <c r="G9" s="113"/>
      <c r="H9" s="114"/>
    </row>
    <row r="10" spans="1:8" ht="30" customHeight="1" x14ac:dyDescent="0.25">
      <c r="A10" s="618">
        <f>A8+1</f>
        <v>43103</v>
      </c>
      <c r="B10" s="101"/>
      <c r="C10" s="161"/>
      <c r="D10" s="102"/>
      <c r="E10" s="102"/>
      <c r="F10" s="102"/>
      <c r="G10" s="102"/>
      <c r="H10" s="103"/>
    </row>
    <row r="11" spans="1:8" ht="30" customHeight="1" thickBot="1" x14ac:dyDescent="0.3">
      <c r="A11" s="619"/>
      <c r="B11" s="104"/>
      <c r="C11" s="162"/>
      <c r="D11" s="105"/>
      <c r="E11" s="105"/>
      <c r="F11" s="105"/>
      <c r="G11" s="105"/>
      <c r="H11" s="106"/>
    </row>
    <row r="12" spans="1:8" ht="30" customHeight="1" x14ac:dyDescent="0.25">
      <c r="A12" s="618">
        <f>A10+1</f>
        <v>43104</v>
      </c>
      <c r="B12" s="101"/>
      <c r="C12" s="161"/>
      <c r="D12" s="102"/>
      <c r="E12" s="102"/>
      <c r="F12" s="102"/>
      <c r="G12" s="102"/>
      <c r="H12" s="103"/>
    </row>
    <row r="13" spans="1:8" ht="30" customHeight="1" thickBot="1" x14ac:dyDescent="0.3">
      <c r="A13" s="619"/>
      <c r="B13" s="104"/>
      <c r="C13" s="162"/>
      <c r="D13" s="105"/>
      <c r="E13" s="105"/>
      <c r="F13" s="105"/>
      <c r="G13" s="105"/>
      <c r="H13" s="106"/>
    </row>
    <row r="14" spans="1:8" ht="30" customHeight="1" x14ac:dyDescent="0.25">
      <c r="A14" s="618">
        <f>A12+1</f>
        <v>43105</v>
      </c>
      <c r="B14" s="101"/>
      <c r="C14" s="161"/>
      <c r="D14" s="102"/>
      <c r="E14" s="102"/>
      <c r="F14" s="102"/>
      <c r="G14" s="102"/>
      <c r="H14" s="103"/>
    </row>
    <row r="15" spans="1:8" ht="30" customHeight="1" thickBot="1" x14ac:dyDescent="0.3">
      <c r="A15" s="619"/>
      <c r="B15" s="115"/>
      <c r="C15" s="163"/>
      <c r="D15" s="116"/>
      <c r="E15" s="116"/>
      <c r="F15" s="116"/>
      <c r="G15" s="116"/>
      <c r="H15" s="117"/>
    </row>
    <row r="16" spans="1:8" ht="30" customHeight="1" x14ac:dyDescent="0.25">
      <c r="A16" s="618">
        <f>A14+1</f>
        <v>43106</v>
      </c>
      <c r="B16" s="109"/>
      <c r="C16" s="159"/>
      <c r="D16" s="110"/>
      <c r="E16" s="110"/>
      <c r="F16" s="110"/>
      <c r="G16" s="110"/>
      <c r="H16" s="111"/>
    </row>
    <row r="17" spans="1:8" ht="30" customHeight="1" thickBot="1" x14ac:dyDescent="0.3">
      <c r="A17" s="619"/>
      <c r="B17" s="112"/>
      <c r="C17" s="160"/>
      <c r="D17" s="113"/>
      <c r="E17" s="113"/>
      <c r="F17" s="113"/>
      <c r="G17" s="113"/>
      <c r="H17" s="114"/>
    </row>
    <row r="18" spans="1:8" ht="30" customHeight="1" x14ac:dyDescent="0.25">
      <c r="A18" s="618">
        <f>A16+1</f>
        <v>43107</v>
      </c>
      <c r="B18" s="109"/>
      <c r="C18" s="159"/>
      <c r="D18" s="110"/>
      <c r="E18" s="110"/>
      <c r="F18" s="110"/>
      <c r="G18" s="110"/>
      <c r="H18" s="111"/>
    </row>
    <row r="19" spans="1:8" ht="30" customHeight="1" thickBot="1" x14ac:dyDescent="0.3">
      <c r="A19" s="619"/>
      <c r="B19" s="112"/>
      <c r="C19" s="160"/>
      <c r="D19" s="113"/>
      <c r="E19" s="113"/>
      <c r="F19" s="113"/>
      <c r="G19" s="113"/>
      <c r="H19" s="114"/>
    </row>
    <row r="20" spans="1:8" ht="30" customHeight="1" x14ac:dyDescent="0.25">
      <c r="A20" s="618">
        <f>A18+1</f>
        <v>43108</v>
      </c>
      <c r="B20" s="109"/>
      <c r="C20" s="159"/>
      <c r="D20" s="110"/>
      <c r="E20" s="110"/>
      <c r="F20" s="110"/>
      <c r="G20" s="110"/>
      <c r="H20" s="111"/>
    </row>
    <row r="21" spans="1:8" ht="30" customHeight="1" thickBot="1" x14ac:dyDescent="0.3">
      <c r="A21" s="619"/>
      <c r="B21" s="112"/>
      <c r="C21" s="160"/>
      <c r="D21" s="113"/>
      <c r="E21" s="113"/>
      <c r="F21" s="113"/>
      <c r="G21" s="113"/>
      <c r="H21" s="114"/>
    </row>
    <row r="22" spans="1:8" ht="30" customHeight="1" x14ac:dyDescent="0.25">
      <c r="A22" s="618">
        <f>A20+1</f>
        <v>43109</v>
      </c>
      <c r="B22" s="109"/>
      <c r="C22" s="159"/>
      <c r="D22" s="110"/>
      <c r="E22" s="110"/>
      <c r="F22" s="110"/>
      <c r="G22" s="110"/>
      <c r="H22" s="111"/>
    </row>
    <row r="23" spans="1:8" ht="30" customHeight="1" thickBot="1" x14ac:dyDescent="0.3">
      <c r="A23" s="619"/>
      <c r="B23" s="112"/>
      <c r="C23" s="160"/>
      <c r="D23" s="113"/>
      <c r="E23" s="113"/>
      <c r="F23" s="113"/>
      <c r="G23" s="113"/>
      <c r="H23" s="114"/>
    </row>
    <row r="24" spans="1:8" ht="30" customHeight="1" x14ac:dyDescent="0.25">
      <c r="A24" s="618">
        <f>A22+1</f>
        <v>43110</v>
      </c>
      <c r="B24" s="109"/>
      <c r="C24" s="159"/>
      <c r="D24" s="110"/>
      <c r="E24" s="110"/>
      <c r="F24" s="110"/>
      <c r="G24" s="110"/>
      <c r="H24" s="111"/>
    </row>
    <row r="25" spans="1:8" ht="30" customHeight="1" thickBot="1" x14ac:dyDescent="0.3">
      <c r="A25" s="619"/>
      <c r="B25" s="112"/>
      <c r="C25" s="160"/>
      <c r="D25" s="113"/>
      <c r="E25" s="113"/>
      <c r="F25" s="113"/>
      <c r="G25" s="113"/>
      <c r="H25" s="114"/>
    </row>
    <row r="26" spans="1:8" ht="30" customHeight="1" x14ac:dyDescent="0.25">
      <c r="A26" s="618">
        <f>A24+1</f>
        <v>43111</v>
      </c>
      <c r="B26" s="109"/>
      <c r="C26" s="159"/>
      <c r="D26" s="110"/>
      <c r="E26" s="110"/>
      <c r="F26" s="110"/>
      <c r="G26" s="110"/>
      <c r="H26" s="111"/>
    </row>
    <row r="27" spans="1:8" ht="30" customHeight="1" thickBot="1" x14ac:dyDescent="0.3">
      <c r="A27" s="619"/>
      <c r="B27" s="112"/>
      <c r="C27" s="160"/>
      <c r="D27" s="113"/>
      <c r="E27" s="113"/>
      <c r="F27" s="113"/>
      <c r="G27" s="113"/>
      <c r="H27" s="114"/>
    </row>
    <row r="28" spans="1:8" ht="30" customHeight="1" x14ac:dyDescent="0.25">
      <c r="A28" s="618">
        <f>A26+1</f>
        <v>43112</v>
      </c>
      <c r="B28" s="109"/>
      <c r="C28" s="159"/>
      <c r="D28" s="110"/>
      <c r="E28" s="110"/>
      <c r="F28" s="110"/>
      <c r="G28" s="110"/>
      <c r="H28" s="111"/>
    </row>
    <row r="29" spans="1:8" ht="30" customHeight="1" thickBot="1" x14ac:dyDescent="0.3">
      <c r="A29" s="619"/>
      <c r="B29" s="112"/>
      <c r="C29" s="160"/>
      <c r="D29" s="113"/>
      <c r="E29" s="113"/>
      <c r="F29" s="113"/>
      <c r="G29" s="113"/>
      <c r="H29" s="114"/>
    </row>
    <row r="30" spans="1:8" ht="30" customHeight="1" x14ac:dyDescent="0.25">
      <c r="A30" s="618">
        <f>A28+1</f>
        <v>43113</v>
      </c>
      <c r="B30" s="109"/>
      <c r="C30" s="159"/>
      <c r="D30" s="110"/>
      <c r="E30" s="110"/>
      <c r="F30" s="110"/>
      <c r="G30" s="110"/>
      <c r="H30" s="111"/>
    </row>
    <row r="31" spans="1:8" ht="30" customHeight="1" thickBot="1" x14ac:dyDescent="0.3">
      <c r="A31" s="619"/>
      <c r="B31" s="112"/>
      <c r="C31" s="160"/>
      <c r="D31" s="113"/>
      <c r="E31" s="113"/>
      <c r="F31" s="113"/>
      <c r="G31" s="113"/>
      <c r="H31" s="114"/>
    </row>
    <row r="32" spans="1:8" ht="30" customHeight="1" x14ac:dyDescent="0.25">
      <c r="A32" s="618">
        <f>A30+1</f>
        <v>43114</v>
      </c>
      <c r="B32" s="109"/>
      <c r="C32" s="159"/>
      <c r="D32" s="110"/>
      <c r="E32" s="110"/>
      <c r="F32" s="110"/>
      <c r="G32" s="110"/>
      <c r="H32" s="111"/>
    </row>
    <row r="33" spans="1:8" ht="30" customHeight="1" thickBot="1" x14ac:dyDescent="0.3">
      <c r="A33" s="619"/>
      <c r="B33" s="112"/>
      <c r="C33" s="160"/>
      <c r="D33" s="113"/>
      <c r="E33" s="113"/>
      <c r="F33" s="113"/>
      <c r="G33" s="113"/>
      <c r="H33" s="114"/>
    </row>
    <row r="34" spans="1:8" ht="30" customHeight="1" x14ac:dyDescent="0.25">
      <c r="A34" s="618">
        <f>A32+1</f>
        <v>43115</v>
      </c>
      <c r="B34" s="109"/>
      <c r="C34" s="159"/>
      <c r="D34" s="110"/>
      <c r="E34" s="110"/>
      <c r="F34" s="110"/>
      <c r="G34" s="110"/>
      <c r="H34" s="111"/>
    </row>
    <row r="35" spans="1:8" ht="30" customHeight="1" thickBot="1" x14ac:dyDescent="0.3">
      <c r="A35" s="619"/>
      <c r="B35" s="112"/>
      <c r="C35" s="160"/>
      <c r="D35" s="113"/>
      <c r="E35" s="113"/>
      <c r="F35" s="113"/>
      <c r="G35" s="113"/>
      <c r="H35" s="114"/>
    </row>
    <row r="36" spans="1:8" ht="30" customHeight="1" x14ac:dyDescent="0.25">
      <c r="A36" s="618">
        <f>A34+1</f>
        <v>43116</v>
      </c>
      <c r="B36" s="109"/>
      <c r="C36" s="159"/>
      <c r="D36" s="110"/>
      <c r="E36" s="110"/>
      <c r="F36" s="110"/>
      <c r="G36" s="110"/>
      <c r="H36" s="111"/>
    </row>
    <row r="37" spans="1:8" ht="30" customHeight="1" thickBot="1" x14ac:dyDescent="0.3">
      <c r="A37" s="619"/>
      <c r="B37" s="112"/>
      <c r="C37" s="160"/>
      <c r="D37" s="113"/>
      <c r="E37" s="113"/>
      <c r="F37" s="113"/>
      <c r="G37" s="113"/>
      <c r="H37" s="114"/>
    </row>
    <row r="38" spans="1:8" ht="30" customHeight="1" x14ac:dyDescent="0.25">
      <c r="A38" s="618">
        <f>A36+1</f>
        <v>43117</v>
      </c>
      <c r="B38" s="109"/>
      <c r="C38" s="159"/>
      <c r="D38" s="110"/>
      <c r="E38" s="110"/>
      <c r="F38" s="110"/>
      <c r="G38" s="110"/>
      <c r="H38" s="111"/>
    </row>
    <row r="39" spans="1:8" ht="30" customHeight="1" thickBot="1" x14ac:dyDescent="0.3">
      <c r="A39" s="619"/>
      <c r="B39" s="112"/>
      <c r="C39" s="160"/>
      <c r="D39" s="113"/>
      <c r="E39" s="113"/>
      <c r="F39" s="113"/>
      <c r="G39" s="113"/>
      <c r="H39" s="114"/>
    </row>
    <row r="40" spans="1:8" ht="30" customHeight="1" x14ac:dyDescent="0.25">
      <c r="A40" s="618">
        <f>A38+1</f>
        <v>43118</v>
      </c>
      <c r="B40" s="109"/>
      <c r="C40" s="159"/>
      <c r="D40" s="110"/>
      <c r="E40" s="110"/>
      <c r="F40" s="110"/>
      <c r="G40" s="110"/>
      <c r="H40" s="111"/>
    </row>
    <row r="41" spans="1:8" ht="30" customHeight="1" thickBot="1" x14ac:dyDescent="0.3">
      <c r="A41" s="619"/>
      <c r="B41" s="112"/>
      <c r="C41" s="160"/>
      <c r="D41" s="113"/>
      <c r="E41" s="113"/>
      <c r="F41" s="113"/>
      <c r="G41" s="113"/>
      <c r="H41" s="114"/>
    </row>
    <row r="42" spans="1:8" ht="30" customHeight="1" x14ac:dyDescent="0.25">
      <c r="A42" s="618">
        <f>A40+1</f>
        <v>43119</v>
      </c>
      <c r="B42" s="109"/>
      <c r="C42" s="159"/>
      <c r="D42" s="110"/>
      <c r="E42" s="110"/>
      <c r="F42" s="110"/>
      <c r="G42" s="110"/>
      <c r="H42" s="111"/>
    </row>
    <row r="43" spans="1:8" ht="30" customHeight="1" thickBot="1" x14ac:dyDescent="0.3">
      <c r="A43" s="619"/>
      <c r="B43" s="112"/>
      <c r="C43" s="160"/>
      <c r="D43" s="113"/>
      <c r="E43" s="113"/>
      <c r="F43" s="113"/>
      <c r="G43" s="113"/>
      <c r="H43" s="114"/>
    </row>
    <row r="44" spans="1:8" ht="30" customHeight="1" x14ac:dyDescent="0.25">
      <c r="A44" s="618">
        <f>A42+1</f>
        <v>43120</v>
      </c>
      <c r="B44" s="109"/>
      <c r="C44" s="159"/>
      <c r="D44" s="110"/>
      <c r="E44" s="110"/>
      <c r="F44" s="110"/>
      <c r="G44" s="110"/>
      <c r="H44" s="111"/>
    </row>
    <row r="45" spans="1:8" ht="30" customHeight="1" thickBot="1" x14ac:dyDescent="0.3">
      <c r="A45" s="619"/>
      <c r="B45" s="112"/>
      <c r="C45" s="160"/>
      <c r="D45" s="113"/>
      <c r="E45" s="113"/>
      <c r="F45" s="113"/>
      <c r="G45" s="113"/>
      <c r="H45" s="114"/>
    </row>
    <row r="46" spans="1:8" ht="30" customHeight="1" x14ac:dyDescent="0.25">
      <c r="A46" s="618">
        <f>A44+1</f>
        <v>43121</v>
      </c>
      <c r="B46" s="109"/>
      <c r="C46" s="159"/>
      <c r="D46" s="110"/>
      <c r="E46" s="110"/>
      <c r="F46" s="110"/>
      <c r="G46" s="110"/>
      <c r="H46" s="111"/>
    </row>
    <row r="47" spans="1:8" ht="30" customHeight="1" thickBot="1" x14ac:dyDescent="0.3">
      <c r="A47" s="619"/>
      <c r="B47" s="112"/>
      <c r="C47" s="160"/>
      <c r="D47" s="113"/>
      <c r="E47" s="113"/>
      <c r="F47" s="113"/>
      <c r="G47" s="113"/>
      <c r="H47" s="114"/>
    </row>
    <row r="48" spans="1:8" ht="30" customHeight="1" x14ac:dyDescent="0.25">
      <c r="A48" s="618">
        <f>A46+1</f>
        <v>43122</v>
      </c>
      <c r="B48" s="109"/>
      <c r="C48" s="159"/>
      <c r="D48" s="110"/>
      <c r="E48" s="110"/>
      <c r="F48" s="110"/>
      <c r="G48" s="110"/>
      <c r="H48" s="111"/>
    </row>
    <row r="49" spans="1:8" ht="30" customHeight="1" thickBot="1" x14ac:dyDescent="0.3">
      <c r="A49" s="619"/>
      <c r="B49" s="112"/>
      <c r="C49" s="160"/>
      <c r="D49" s="113"/>
      <c r="E49" s="113"/>
      <c r="F49" s="113"/>
      <c r="G49" s="113"/>
      <c r="H49" s="114"/>
    </row>
    <row r="50" spans="1:8" ht="30" customHeight="1" x14ac:dyDescent="0.25">
      <c r="A50" s="618">
        <f>A48+1</f>
        <v>43123</v>
      </c>
      <c r="B50" s="109"/>
      <c r="C50" s="159"/>
      <c r="D50" s="110"/>
      <c r="E50" s="110"/>
      <c r="F50" s="110"/>
      <c r="G50" s="110"/>
      <c r="H50" s="111"/>
    </row>
    <row r="51" spans="1:8" ht="30" customHeight="1" thickBot="1" x14ac:dyDescent="0.3">
      <c r="A51" s="619"/>
      <c r="B51" s="112"/>
      <c r="C51" s="160"/>
      <c r="D51" s="113"/>
      <c r="E51" s="113"/>
      <c r="F51" s="113"/>
      <c r="G51" s="113"/>
      <c r="H51" s="114"/>
    </row>
    <row r="52" spans="1:8" ht="30" customHeight="1" x14ac:dyDescent="0.25">
      <c r="A52" s="618">
        <f>A50+1</f>
        <v>43124</v>
      </c>
      <c r="B52" s="109"/>
      <c r="C52" s="159"/>
      <c r="D52" s="110"/>
      <c r="E52" s="110"/>
      <c r="F52" s="110"/>
      <c r="G52" s="110"/>
      <c r="H52" s="111"/>
    </row>
    <row r="53" spans="1:8" ht="30" customHeight="1" thickBot="1" x14ac:dyDescent="0.3">
      <c r="A53" s="619"/>
      <c r="B53" s="112"/>
      <c r="C53" s="160"/>
      <c r="D53" s="113"/>
      <c r="E53" s="113"/>
      <c r="F53" s="113"/>
      <c r="G53" s="113"/>
      <c r="H53" s="114"/>
    </row>
    <row r="54" spans="1:8" ht="30" customHeight="1" x14ac:dyDescent="0.25">
      <c r="A54" s="618">
        <f>A52+1</f>
        <v>43125</v>
      </c>
      <c r="B54" s="109"/>
      <c r="C54" s="159"/>
      <c r="D54" s="110"/>
      <c r="E54" s="110"/>
      <c r="F54" s="110"/>
      <c r="G54" s="110"/>
      <c r="H54" s="111"/>
    </row>
    <row r="55" spans="1:8" ht="30" customHeight="1" thickBot="1" x14ac:dyDescent="0.3">
      <c r="A55" s="619"/>
      <c r="B55" s="112"/>
      <c r="C55" s="160"/>
      <c r="D55" s="113"/>
      <c r="E55" s="113"/>
      <c r="F55" s="113"/>
      <c r="G55" s="113"/>
      <c r="H55" s="114"/>
    </row>
    <row r="56" spans="1:8" ht="30" customHeight="1" x14ac:dyDescent="0.25">
      <c r="A56" s="618">
        <f>A54+1</f>
        <v>43126</v>
      </c>
      <c r="B56" s="109"/>
      <c r="C56" s="159"/>
      <c r="D56" s="110"/>
      <c r="E56" s="110"/>
      <c r="F56" s="110"/>
      <c r="G56" s="110"/>
      <c r="H56" s="111"/>
    </row>
    <row r="57" spans="1:8" ht="30" customHeight="1" thickBot="1" x14ac:dyDescent="0.3">
      <c r="A57" s="619"/>
      <c r="B57" s="112"/>
      <c r="C57" s="160"/>
      <c r="D57" s="113"/>
      <c r="E57" s="113"/>
      <c r="F57" s="113"/>
      <c r="G57" s="113"/>
      <c r="H57" s="114"/>
    </row>
    <row r="58" spans="1:8" ht="30" customHeight="1" x14ac:dyDescent="0.25">
      <c r="A58" s="618">
        <f>A56+1</f>
        <v>43127</v>
      </c>
      <c r="B58" s="109"/>
      <c r="C58" s="159"/>
      <c r="D58" s="110"/>
      <c r="E58" s="110"/>
      <c r="F58" s="110"/>
      <c r="G58" s="110"/>
      <c r="H58" s="111"/>
    </row>
    <row r="59" spans="1:8" ht="30" customHeight="1" thickBot="1" x14ac:dyDescent="0.3">
      <c r="A59" s="619"/>
      <c r="B59" s="112"/>
      <c r="C59" s="160"/>
      <c r="D59" s="113"/>
      <c r="E59" s="113"/>
      <c r="F59" s="113"/>
      <c r="G59" s="113"/>
      <c r="H59" s="114"/>
    </row>
    <row r="60" spans="1:8" ht="30" customHeight="1" x14ac:dyDescent="0.25">
      <c r="A60" s="618">
        <f>A58+1</f>
        <v>43128</v>
      </c>
      <c r="B60" s="109"/>
      <c r="C60" s="159"/>
      <c r="D60" s="110"/>
      <c r="E60" s="110"/>
      <c r="F60" s="110"/>
      <c r="G60" s="110"/>
      <c r="H60" s="111"/>
    </row>
    <row r="61" spans="1:8" ht="30" customHeight="1" thickBot="1" x14ac:dyDescent="0.3">
      <c r="A61" s="619"/>
      <c r="B61" s="112"/>
      <c r="C61" s="160"/>
      <c r="D61" s="113"/>
      <c r="E61" s="113"/>
      <c r="F61" s="113"/>
      <c r="G61" s="113"/>
      <c r="H61" s="114"/>
    </row>
    <row r="62" spans="1:8" ht="30" customHeight="1" x14ac:dyDescent="0.25">
      <c r="A62" s="618">
        <f>A60+1</f>
        <v>43129</v>
      </c>
      <c r="B62" s="109"/>
      <c r="C62" s="159"/>
      <c r="D62" s="110"/>
      <c r="E62" s="110"/>
      <c r="F62" s="110"/>
      <c r="G62" s="110"/>
      <c r="H62" s="111"/>
    </row>
    <row r="63" spans="1:8" ht="30" customHeight="1" thickBot="1" x14ac:dyDescent="0.3">
      <c r="A63" s="619"/>
      <c r="B63" s="112"/>
      <c r="C63" s="160"/>
      <c r="D63" s="113"/>
      <c r="E63" s="113"/>
      <c r="F63" s="113"/>
      <c r="G63" s="113"/>
      <c r="H63" s="114"/>
    </row>
    <row r="64" spans="1:8" ht="30" customHeight="1" x14ac:dyDescent="0.25">
      <c r="A64" s="618">
        <f>A62+1</f>
        <v>43130</v>
      </c>
      <c r="B64" s="109"/>
      <c r="C64" s="159"/>
      <c r="D64" s="110"/>
      <c r="E64" s="110"/>
      <c r="F64" s="110"/>
      <c r="G64" s="110"/>
      <c r="H64" s="111"/>
    </row>
    <row r="65" spans="1:8" ht="30" customHeight="1" thickBot="1" x14ac:dyDescent="0.3">
      <c r="A65" s="619"/>
      <c r="B65" s="112"/>
      <c r="C65" s="160"/>
      <c r="D65" s="113"/>
      <c r="E65" s="113"/>
      <c r="F65" s="113"/>
      <c r="G65" s="113"/>
      <c r="H65" s="114"/>
    </row>
    <row r="66" spans="1:8" ht="30" customHeight="1" x14ac:dyDescent="0.25">
      <c r="A66" s="618">
        <f>A64+1</f>
        <v>43131</v>
      </c>
      <c r="B66" s="109"/>
      <c r="C66" s="159"/>
      <c r="D66" s="110"/>
      <c r="E66" s="110"/>
      <c r="F66" s="110"/>
      <c r="G66" s="110"/>
      <c r="H66" s="111"/>
    </row>
    <row r="67" spans="1:8" ht="30" customHeight="1" thickBot="1" x14ac:dyDescent="0.3">
      <c r="A67" s="619"/>
      <c r="B67" s="112"/>
      <c r="C67" s="160"/>
      <c r="D67" s="113"/>
      <c r="E67" s="113"/>
      <c r="F67" s="113"/>
      <c r="G67" s="113"/>
      <c r="H67" s="114"/>
    </row>
    <row r="68" spans="1:8" ht="30" customHeight="1" x14ac:dyDescent="0.25">
      <c r="A68" s="618">
        <f>A66+1</f>
        <v>43132</v>
      </c>
      <c r="B68" s="109"/>
      <c r="C68" s="159"/>
      <c r="D68" s="110"/>
      <c r="E68" s="110"/>
      <c r="F68" s="110"/>
      <c r="G68" s="110"/>
      <c r="H68" s="111"/>
    </row>
    <row r="69" spans="1:8" ht="30" customHeight="1" thickBot="1" x14ac:dyDescent="0.3">
      <c r="A69" s="619"/>
      <c r="B69" s="112"/>
      <c r="C69" s="160"/>
      <c r="D69" s="113"/>
      <c r="E69" s="113"/>
      <c r="F69" s="113"/>
      <c r="G69" s="113"/>
      <c r="H69" s="114"/>
    </row>
    <row r="70" spans="1:8" ht="30" customHeight="1" x14ac:dyDescent="0.25">
      <c r="A70" s="618">
        <f>A68+1</f>
        <v>43133</v>
      </c>
      <c r="B70" s="109"/>
      <c r="C70" s="159"/>
      <c r="D70" s="110"/>
      <c r="E70" s="110"/>
      <c r="F70" s="110"/>
      <c r="G70" s="110"/>
      <c r="H70" s="111"/>
    </row>
    <row r="71" spans="1:8" ht="30" customHeight="1" thickBot="1" x14ac:dyDescent="0.3">
      <c r="A71" s="619"/>
      <c r="B71" s="112"/>
      <c r="C71" s="160"/>
      <c r="D71" s="113"/>
      <c r="E71" s="113"/>
      <c r="F71" s="113"/>
      <c r="G71" s="113"/>
      <c r="H71" s="114"/>
    </row>
    <row r="72" spans="1:8" ht="30" customHeight="1" x14ac:dyDescent="0.25">
      <c r="A72" s="618">
        <f>A70+1</f>
        <v>43134</v>
      </c>
      <c r="B72" s="109"/>
      <c r="C72" s="159"/>
      <c r="D72" s="110"/>
      <c r="E72" s="110"/>
      <c r="F72" s="110"/>
      <c r="G72" s="110"/>
      <c r="H72" s="111"/>
    </row>
    <row r="73" spans="1:8" ht="30" customHeight="1" thickBot="1" x14ac:dyDescent="0.3">
      <c r="A73" s="619"/>
      <c r="B73" s="112"/>
      <c r="C73" s="160"/>
      <c r="D73" s="113"/>
      <c r="E73" s="113"/>
      <c r="F73" s="113"/>
      <c r="G73" s="113"/>
      <c r="H73" s="114"/>
    </row>
    <row r="74" spans="1:8" ht="30" customHeight="1" x14ac:dyDescent="0.25">
      <c r="A74" s="618">
        <f>A72+1</f>
        <v>43135</v>
      </c>
      <c r="B74" s="109"/>
      <c r="C74" s="159"/>
      <c r="D74" s="110"/>
      <c r="E74" s="110"/>
      <c r="F74" s="110"/>
      <c r="G74" s="110"/>
      <c r="H74" s="111"/>
    </row>
    <row r="75" spans="1:8" ht="30" customHeight="1" thickBot="1" x14ac:dyDescent="0.3">
      <c r="A75" s="619"/>
      <c r="B75" s="112"/>
      <c r="C75" s="160"/>
      <c r="D75" s="113"/>
      <c r="E75" s="113"/>
      <c r="F75" s="113"/>
      <c r="G75" s="113"/>
      <c r="H75" s="114"/>
    </row>
    <row r="76" spans="1:8" ht="30" customHeight="1" x14ac:dyDescent="0.25">
      <c r="A76" s="618">
        <f>A74+1</f>
        <v>43136</v>
      </c>
      <c r="B76" s="109"/>
      <c r="C76" s="159"/>
      <c r="D76" s="110"/>
      <c r="E76" s="110"/>
      <c r="F76" s="110"/>
      <c r="G76" s="110"/>
      <c r="H76" s="111"/>
    </row>
    <row r="77" spans="1:8" ht="30" customHeight="1" thickBot="1" x14ac:dyDescent="0.3">
      <c r="A77" s="619"/>
      <c r="B77" s="112"/>
      <c r="C77" s="160"/>
      <c r="D77" s="113"/>
      <c r="E77" s="113"/>
      <c r="F77" s="113"/>
      <c r="G77" s="113"/>
      <c r="H77" s="114"/>
    </row>
    <row r="78" spans="1:8" ht="30" customHeight="1" x14ac:dyDescent="0.25">
      <c r="A78" s="618">
        <f>A76+1</f>
        <v>43137</v>
      </c>
      <c r="B78" s="109"/>
      <c r="C78" s="159"/>
      <c r="D78" s="110"/>
      <c r="E78" s="110"/>
      <c r="F78" s="110"/>
      <c r="G78" s="110"/>
      <c r="H78" s="111"/>
    </row>
    <row r="79" spans="1:8" ht="30" customHeight="1" thickBot="1" x14ac:dyDescent="0.3">
      <c r="A79" s="619"/>
      <c r="B79" s="112"/>
      <c r="C79" s="160"/>
      <c r="D79" s="113"/>
      <c r="E79" s="113"/>
      <c r="F79" s="113"/>
      <c r="G79" s="113"/>
      <c r="H79" s="114"/>
    </row>
    <row r="80" spans="1:8" ht="30" customHeight="1" x14ac:dyDescent="0.25">
      <c r="A80" s="618">
        <f>A78+1</f>
        <v>43138</v>
      </c>
      <c r="B80" s="109"/>
      <c r="C80" s="159"/>
      <c r="D80" s="110"/>
      <c r="E80" s="110"/>
      <c r="F80" s="110"/>
      <c r="G80" s="110"/>
      <c r="H80" s="111"/>
    </row>
    <row r="81" spans="1:8" ht="30" customHeight="1" thickBot="1" x14ac:dyDescent="0.3">
      <c r="A81" s="619"/>
      <c r="B81" s="112"/>
      <c r="C81" s="160"/>
      <c r="D81" s="113"/>
      <c r="E81" s="113"/>
      <c r="F81" s="113"/>
      <c r="G81" s="113"/>
      <c r="H81" s="114"/>
    </row>
    <row r="82" spans="1:8" ht="30" customHeight="1" x14ac:dyDescent="0.25">
      <c r="A82" s="618">
        <f>A80+1</f>
        <v>43139</v>
      </c>
      <c r="B82" s="109"/>
      <c r="C82" s="159"/>
      <c r="D82" s="110"/>
      <c r="E82" s="110"/>
      <c r="F82" s="110"/>
      <c r="G82" s="110"/>
      <c r="H82" s="111"/>
    </row>
    <row r="83" spans="1:8" ht="30" customHeight="1" thickBot="1" x14ac:dyDescent="0.3">
      <c r="A83" s="619"/>
      <c r="B83" s="112"/>
      <c r="C83" s="160"/>
      <c r="D83" s="113"/>
      <c r="E83" s="113"/>
      <c r="F83" s="113"/>
      <c r="G83" s="113"/>
      <c r="H83" s="114"/>
    </row>
    <row r="84" spans="1:8" ht="30" customHeight="1" x14ac:dyDescent="0.25">
      <c r="A84" s="618">
        <f>A82+1</f>
        <v>43140</v>
      </c>
      <c r="B84" s="109"/>
      <c r="C84" s="159"/>
      <c r="D84" s="110"/>
      <c r="E84" s="110"/>
      <c r="F84" s="110"/>
      <c r="G84" s="110"/>
      <c r="H84" s="111"/>
    </row>
    <row r="85" spans="1:8" ht="30" customHeight="1" thickBot="1" x14ac:dyDescent="0.3">
      <c r="A85" s="619"/>
      <c r="B85" s="112"/>
      <c r="C85" s="160"/>
      <c r="D85" s="113"/>
      <c r="E85" s="113"/>
      <c r="F85" s="113"/>
      <c r="G85" s="113"/>
      <c r="H85" s="114"/>
    </row>
    <row r="86" spans="1:8" ht="30" customHeight="1" x14ac:dyDescent="0.25">
      <c r="A86" s="618">
        <f>A84+1</f>
        <v>43141</v>
      </c>
      <c r="B86" s="109"/>
      <c r="C86" s="159"/>
      <c r="D86" s="110"/>
      <c r="E86" s="110"/>
      <c r="F86" s="110"/>
      <c r="G86" s="110"/>
      <c r="H86" s="111"/>
    </row>
    <row r="87" spans="1:8" ht="30" customHeight="1" thickBot="1" x14ac:dyDescent="0.3">
      <c r="A87" s="619"/>
      <c r="B87" s="112"/>
      <c r="C87" s="160"/>
      <c r="D87" s="113"/>
      <c r="E87" s="113"/>
      <c r="F87" s="113"/>
      <c r="G87" s="113"/>
      <c r="H87" s="114"/>
    </row>
    <row r="88" spans="1:8" ht="30" customHeight="1" x14ac:dyDescent="0.25">
      <c r="A88" s="618">
        <f>A86+1</f>
        <v>43142</v>
      </c>
      <c r="B88" s="109"/>
      <c r="C88" s="159"/>
      <c r="D88" s="110"/>
      <c r="E88" s="110"/>
      <c r="F88" s="110"/>
      <c r="G88" s="110"/>
      <c r="H88" s="111"/>
    </row>
    <row r="89" spans="1:8" ht="30" customHeight="1" thickBot="1" x14ac:dyDescent="0.3">
      <c r="A89" s="619"/>
      <c r="B89" s="112"/>
      <c r="C89" s="160"/>
      <c r="D89" s="113"/>
      <c r="E89" s="113"/>
      <c r="F89" s="113"/>
      <c r="G89" s="113"/>
      <c r="H89" s="114"/>
    </row>
    <row r="90" spans="1:8" ht="30" customHeight="1" x14ac:dyDescent="0.25">
      <c r="A90" s="618">
        <f>A88+1</f>
        <v>43143</v>
      </c>
      <c r="B90" s="109"/>
      <c r="C90" s="159"/>
      <c r="D90" s="110"/>
      <c r="E90" s="110"/>
      <c r="F90" s="110"/>
      <c r="G90" s="110"/>
      <c r="H90" s="111"/>
    </row>
    <row r="91" spans="1:8" ht="30" customHeight="1" thickBot="1" x14ac:dyDescent="0.3">
      <c r="A91" s="619"/>
      <c r="B91" s="112"/>
      <c r="C91" s="160"/>
      <c r="D91" s="113"/>
      <c r="E91" s="113"/>
      <c r="F91" s="113"/>
      <c r="G91" s="113"/>
      <c r="H91" s="114"/>
    </row>
    <row r="92" spans="1:8" ht="30" customHeight="1" x14ac:dyDescent="0.25">
      <c r="A92" s="618">
        <f>A90+1</f>
        <v>43144</v>
      </c>
      <c r="B92" s="109"/>
      <c r="C92" s="159"/>
      <c r="D92" s="110"/>
      <c r="E92" s="110"/>
      <c r="F92" s="110"/>
      <c r="G92" s="110"/>
      <c r="H92" s="111"/>
    </row>
    <row r="93" spans="1:8" ht="30" customHeight="1" thickBot="1" x14ac:dyDescent="0.3">
      <c r="A93" s="619"/>
      <c r="B93" s="112"/>
      <c r="C93" s="160"/>
      <c r="D93" s="113"/>
      <c r="E93" s="113"/>
      <c r="F93" s="113"/>
      <c r="G93" s="113"/>
      <c r="H93" s="114"/>
    </row>
    <row r="94" spans="1:8" ht="30" customHeight="1" x14ac:dyDescent="0.25">
      <c r="A94" s="618">
        <f>A92+1</f>
        <v>43145</v>
      </c>
      <c r="B94" s="109"/>
      <c r="C94" s="159"/>
      <c r="D94" s="110"/>
      <c r="E94" s="110"/>
      <c r="F94" s="110"/>
      <c r="G94" s="110"/>
      <c r="H94" s="111"/>
    </row>
    <row r="95" spans="1:8" ht="30" customHeight="1" thickBot="1" x14ac:dyDescent="0.3">
      <c r="A95" s="619"/>
      <c r="B95" s="112"/>
      <c r="C95" s="160"/>
      <c r="D95" s="113"/>
      <c r="E95" s="113"/>
      <c r="F95" s="113"/>
      <c r="G95" s="113"/>
      <c r="H95" s="114"/>
    </row>
    <row r="96" spans="1:8" ht="30" customHeight="1" x14ac:dyDescent="0.25">
      <c r="A96" s="618">
        <f>A94+1</f>
        <v>43146</v>
      </c>
      <c r="B96" s="109"/>
      <c r="C96" s="159"/>
      <c r="D96" s="110"/>
      <c r="E96" s="110"/>
      <c r="F96" s="110"/>
      <c r="G96" s="110"/>
      <c r="H96" s="111"/>
    </row>
    <row r="97" spans="1:8" ht="30" customHeight="1" thickBot="1" x14ac:dyDescent="0.3">
      <c r="A97" s="619"/>
      <c r="B97" s="112"/>
      <c r="C97" s="160"/>
      <c r="D97" s="113"/>
      <c r="E97" s="113"/>
      <c r="F97" s="113"/>
      <c r="G97" s="113"/>
      <c r="H97" s="114"/>
    </row>
    <row r="98" spans="1:8" ht="30" customHeight="1" x14ac:dyDescent="0.25">
      <c r="A98" s="618">
        <f>A96+1</f>
        <v>43147</v>
      </c>
      <c r="B98" s="109"/>
      <c r="C98" s="159"/>
      <c r="D98" s="110"/>
      <c r="E98" s="110"/>
      <c r="F98" s="110"/>
      <c r="G98" s="110"/>
      <c r="H98" s="111"/>
    </row>
    <row r="99" spans="1:8" ht="30" customHeight="1" thickBot="1" x14ac:dyDescent="0.3">
      <c r="A99" s="619"/>
      <c r="B99" s="112"/>
      <c r="C99" s="160"/>
      <c r="D99" s="113"/>
      <c r="E99" s="113"/>
      <c r="F99" s="113"/>
      <c r="G99" s="113"/>
      <c r="H99" s="114"/>
    </row>
    <row r="100" spans="1:8" ht="30" customHeight="1" x14ac:dyDescent="0.25">
      <c r="A100" s="618">
        <f>A98+1</f>
        <v>43148</v>
      </c>
      <c r="B100" s="109"/>
      <c r="C100" s="159"/>
      <c r="D100" s="110"/>
      <c r="E100" s="110"/>
      <c r="F100" s="110"/>
      <c r="G100" s="110"/>
      <c r="H100" s="111"/>
    </row>
    <row r="101" spans="1:8" ht="30" customHeight="1" thickBot="1" x14ac:dyDescent="0.3">
      <c r="A101" s="619"/>
      <c r="B101" s="112"/>
      <c r="C101" s="160"/>
      <c r="D101" s="113"/>
      <c r="E101" s="113"/>
      <c r="F101" s="113"/>
      <c r="G101" s="113"/>
      <c r="H101" s="114"/>
    </row>
    <row r="102" spans="1:8" ht="30" customHeight="1" x14ac:dyDescent="0.25">
      <c r="A102" s="618">
        <f>A100+1</f>
        <v>43149</v>
      </c>
      <c r="B102" s="109"/>
      <c r="C102" s="159"/>
      <c r="D102" s="110"/>
      <c r="E102" s="110"/>
      <c r="F102" s="110"/>
      <c r="G102" s="110"/>
      <c r="H102" s="111"/>
    </row>
    <row r="103" spans="1:8" ht="30" customHeight="1" thickBot="1" x14ac:dyDescent="0.3">
      <c r="A103" s="619"/>
      <c r="B103" s="112"/>
      <c r="C103" s="160"/>
      <c r="D103" s="113"/>
      <c r="E103" s="113"/>
      <c r="F103" s="113"/>
      <c r="G103" s="113"/>
      <c r="H103" s="114"/>
    </row>
    <row r="104" spans="1:8" ht="30" customHeight="1" x14ac:dyDescent="0.25">
      <c r="A104" s="618">
        <f>A102+1</f>
        <v>43150</v>
      </c>
      <c r="B104" s="109"/>
      <c r="C104" s="159"/>
      <c r="D104" s="110"/>
      <c r="E104" s="110"/>
      <c r="F104" s="110"/>
      <c r="G104" s="110"/>
      <c r="H104" s="111"/>
    </row>
    <row r="105" spans="1:8" ht="30" customHeight="1" thickBot="1" x14ac:dyDescent="0.3">
      <c r="A105" s="619"/>
      <c r="B105" s="112"/>
      <c r="C105" s="160"/>
      <c r="D105" s="113"/>
      <c r="E105" s="113"/>
      <c r="F105" s="113"/>
      <c r="G105" s="113"/>
      <c r="H105" s="114"/>
    </row>
    <row r="106" spans="1:8" ht="30" customHeight="1" x14ac:dyDescent="0.25">
      <c r="A106" s="618">
        <f>A104+1</f>
        <v>43151</v>
      </c>
      <c r="B106" s="109"/>
      <c r="C106" s="159"/>
      <c r="D106" s="110"/>
      <c r="E106" s="110"/>
      <c r="F106" s="110"/>
      <c r="G106" s="110"/>
      <c r="H106" s="111"/>
    </row>
    <row r="107" spans="1:8" ht="30" customHeight="1" thickBot="1" x14ac:dyDescent="0.3">
      <c r="A107" s="619"/>
      <c r="B107" s="112"/>
      <c r="C107" s="160"/>
      <c r="D107" s="113"/>
      <c r="E107" s="113"/>
      <c r="F107" s="113"/>
      <c r="G107" s="113"/>
      <c r="H107" s="114"/>
    </row>
    <row r="108" spans="1:8" ht="30" customHeight="1" x14ac:dyDescent="0.25">
      <c r="A108" s="618">
        <f>A106+1</f>
        <v>43152</v>
      </c>
      <c r="B108" s="109"/>
      <c r="C108" s="159"/>
      <c r="D108" s="110"/>
      <c r="E108" s="110"/>
      <c r="F108" s="110"/>
      <c r="G108" s="110"/>
      <c r="H108" s="111"/>
    </row>
    <row r="109" spans="1:8" ht="30" customHeight="1" thickBot="1" x14ac:dyDescent="0.3">
      <c r="A109" s="619"/>
      <c r="B109" s="112"/>
      <c r="C109" s="160"/>
      <c r="D109" s="113"/>
      <c r="E109" s="113"/>
      <c r="F109" s="113"/>
      <c r="G109" s="113"/>
      <c r="H109" s="114"/>
    </row>
    <row r="110" spans="1:8" ht="30" customHeight="1" x14ac:dyDescent="0.25">
      <c r="A110" s="618">
        <f>A108+1</f>
        <v>43153</v>
      </c>
      <c r="B110" s="109"/>
      <c r="C110" s="159"/>
      <c r="D110" s="110"/>
      <c r="E110" s="110"/>
      <c r="F110" s="110"/>
      <c r="G110" s="110"/>
      <c r="H110" s="111"/>
    </row>
    <row r="111" spans="1:8" ht="30" customHeight="1" thickBot="1" x14ac:dyDescent="0.3">
      <c r="A111" s="619"/>
      <c r="B111" s="112"/>
      <c r="C111" s="160"/>
      <c r="D111" s="113"/>
      <c r="E111" s="113"/>
      <c r="F111" s="113"/>
      <c r="G111" s="113"/>
      <c r="H111" s="114"/>
    </row>
    <row r="112" spans="1:8" ht="30" customHeight="1" x14ac:dyDescent="0.25">
      <c r="A112" s="618">
        <f>A110+1</f>
        <v>43154</v>
      </c>
      <c r="B112" s="109"/>
      <c r="C112" s="159"/>
      <c r="D112" s="110"/>
      <c r="E112" s="110"/>
      <c r="F112" s="110"/>
      <c r="G112" s="110"/>
      <c r="H112" s="111"/>
    </row>
    <row r="113" spans="1:8" ht="30" customHeight="1" thickBot="1" x14ac:dyDescent="0.3">
      <c r="A113" s="619"/>
      <c r="B113" s="112"/>
      <c r="C113" s="160"/>
      <c r="D113" s="113"/>
      <c r="E113" s="113"/>
      <c r="F113" s="113"/>
      <c r="G113" s="113"/>
      <c r="H113" s="114"/>
    </row>
    <row r="114" spans="1:8" ht="30" customHeight="1" x14ac:dyDescent="0.25">
      <c r="A114" s="618">
        <f>A112+1</f>
        <v>43155</v>
      </c>
      <c r="B114" s="109"/>
      <c r="C114" s="159"/>
      <c r="D114" s="110"/>
      <c r="E114" s="110"/>
      <c r="F114" s="110"/>
      <c r="G114" s="110"/>
      <c r="H114" s="111"/>
    </row>
    <row r="115" spans="1:8" ht="30" customHeight="1" thickBot="1" x14ac:dyDescent="0.3">
      <c r="A115" s="619"/>
      <c r="B115" s="112"/>
      <c r="C115" s="160"/>
      <c r="D115" s="113"/>
      <c r="E115" s="113"/>
      <c r="F115" s="113"/>
      <c r="G115" s="113"/>
      <c r="H115" s="114"/>
    </row>
    <row r="116" spans="1:8" ht="30" customHeight="1" x14ac:dyDescent="0.25">
      <c r="A116" s="618">
        <f>A114+1</f>
        <v>43156</v>
      </c>
      <c r="B116" s="109"/>
      <c r="C116" s="159"/>
      <c r="D116" s="110"/>
      <c r="E116" s="110"/>
      <c r="F116" s="110"/>
      <c r="G116" s="110"/>
      <c r="H116" s="111"/>
    </row>
    <row r="117" spans="1:8" ht="30" customHeight="1" thickBot="1" x14ac:dyDescent="0.3">
      <c r="A117" s="619"/>
      <c r="B117" s="112"/>
      <c r="C117" s="160"/>
      <c r="D117" s="113"/>
      <c r="E117" s="113"/>
      <c r="F117" s="113"/>
      <c r="G117" s="113"/>
      <c r="H117" s="114"/>
    </row>
    <row r="118" spans="1:8" ht="30" customHeight="1" x14ac:dyDescent="0.25">
      <c r="A118" s="618">
        <f>A116+1</f>
        <v>43157</v>
      </c>
      <c r="B118" s="109"/>
      <c r="C118" s="159"/>
      <c r="D118" s="110"/>
      <c r="E118" s="110"/>
      <c r="F118" s="110"/>
      <c r="G118" s="110"/>
      <c r="H118" s="111"/>
    </row>
    <row r="119" spans="1:8" ht="30" customHeight="1" thickBot="1" x14ac:dyDescent="0.3">
      <c r="A119" s="619"/>
      <c r="B119" s="112"/>
      <c r="C119" s="160"/>
      <c r="D119" s="113"/>
      <c r="E119" s="113"/>
      <c r="F119" s="113"/>
      <c r="G119" s="113"/>
      <c r="H119" s="114"/>
    </row>
    <row r="120" spans="1:8" ht="30" customHeight="1" x14ac:dyDescent="0.25">
      <c r="A120" s="618">
        <f>A118+1</f>
        <v>43158</v>
      </c>
      <c r="B120" s="109"/>
      <c r="C120" s="159"/>
      <c r="D120" s="110"/>
      <c r="E120" s="110"/>
      <c r="F120" s="110"/>
      <c r="G120" s="110"/>
      <c r="H120" s="111"/>
    </row>
    <row r="121" spans="1:8" ht="30" customHeight="1" thickBot="1" x14ac:dyDescent="0.3">
      <c r="A121" s="619"/>
      <c r="B121" s="112"/>
      <c r="C121" s="160"/>
      <c r="D121" s="113"/>
      <c r="E121" s="113"/>
      <c r="F121" s="113"/>
      <c r="G121" s="113"/>
      <c r="H121" s="114"/>
    </row>
    <row r="122" spans="1:8" ht="30" customHeight="1" x14ac:dyDescent="0.25">
      <c r="A122" s="618">
        <f>A120+1</f>
        <v>43159</v>
      </c>
      <c r="B122" s="109"/>
      <c r="C122" s="159"/>
      <c r="D122" s="110"/>
      <c r="E122" s="110"/>
      <c r="F122" s="110"/>
      <c r="G122" s="110"/>
      <c r="H122" s="111"/>
    </row>
    <row r="123" spans="1:8" ht="30" customHeight="1" thickBot="1" x14ac:dyDescent="0.3">
      <c r="A123" s="619"/>
      <c r="B123" s="112"/>
      <c r="C123" s="160"/>
      <c r="D123" s="113"/>
      <c r="E123" s="113"/>
      <c r="F123" s="113"/>
      <c r="G123" s="113"/>
      <c r="H123" s="114"/>
    </row>
    <row r="124" spans="1:8" ht="30" customHeight="1" x14ac:dyDescent="0.25">
      <c r="A124" s="618">
        <f>A122+1</f>
        <v>43160</v>
      </c>
      <c r="B124" s="109"/>
      <c r="C124" s="159"/>
      <c r="D124" s="110"/>
      <c r="E124" s="110"/>
      <c r="F124" s="110"/>
      <c r="G124" s="110"/>
      <c r="H124" s="111"/>
    </row>
    <row r="125" spans="1:8" ht="30" customHeight="1" thickBot="1" x14ac:dyDescent="0.3">
      <c r="A125" s="619"/>
      <c r="B125" s="112"/>
      <c r="C125" s="160"/>
      <c r="D125" s="113"/>
      <c r="E125" s="113"/>
      <c r="F125" s="113"/>
      <c r="G125" s="113"/>
      <c r="H125" s="114"/>
    </row>
    <row r="126" spans="1:8" ht="30" customHeight="1" x14ac:dyDescent="0.25">
      <c r="A126" s="618">
        <f>A124+1</f>
        <v>43161</v>
      </c>
      <c r="B126" s="109"/>
      <c r="C126" s="159"/>
      <c r="D126" s="110"/>
      <c r="E126" s="110"/>
      <c r="F126" s="110"/>
      <c r="G126" s="110"/>
      <c r="H126" s="111"/>
    </row>
    <row r="127" spans="1:8" ht="30" customHeight="1" thickBot="1" x14ac:dyDescent="0.3">
      <c r="A127" s="619"/>
      <c r="B127" s="112"/>
      <c r="C127" s="160"/>
      <c r="D127" s="113"/>
      <c r="E127" s="113"/>
      <c r="F127" s="113"/>
      <c r="G127" s="113"/>
      <c r="H127" s="114"/>
    </row>
    <row r="128" spans="1:8" ht="30" customHeight="1" x14ac:dyDescent="0.25">
      <c r="A128" s="618">
        <f>A126+1</f>
        <v>43162</v>
      </c>
      <c r="B128" s="109"/>
      <c r="C128" s="159"/>
      <c r="D128" s="110"/>
      <c r="E128" s="110"/>
      <c r="F128" s="110"/>
      <c r="G128" s="110"/>
      <c r="H128" s="111"/>
    </row>
    <row r="129" spans="1:8" ht="30" customHeight="1" thickBot="1" x14ac:dyDescent="0.3">
      <c r="A129" s="619"/>
      <c r="B129" s="112"/>
      <c r="C129" s="160"/>
      <c r="D129" s="113"/>
      <c r="E129" s="113"/>
      <c r="F129" s="113"/>
      <c r="G129" s="113"/>
      <c r="H129" s="114"/>
    </row>
    <row r="130" spans="1:8" ht="30" customHeight="1" x14ac:dyDescent="0.25">
      <c r="A130" s="618">
        <f>A128+1</f>
        <v>43163</v>
      </c>
      <c r="B130" s="109"/>
      <c r="C130" s="159"/>
      <c r="D130" s="110"/>
      <c r="E130" s="110"/>
      <c r="F130" s="110"/>
      <c r="G130" s="110"/>
      <c r="H130" s="111"/>
    </row>
    <row r="131" spans="1:8" ht="30" customHeight="1" thickBot="1" x14ac:dyDescent="0.3">
      <c r="A131" s="619"/>
      <c r="B131" s="112"/>
      <c r="C131" s="160"/>
      <c r="D131" s="113"/>
      <c r="E131" s="113"/>
      <c r="F131" s="113"/>
      <c r="G131" s="113"/>
      <c r="H131" s="114"/>
    </row>
    <row r="132" spans="1:8" ht="30" customHeight="1" x14ac:dyDescent="0.25">
      <c r="A132" s="618">
        <f>A130+1</f>
        <v>43164</v>
      </c>
      <c r="B132" s="109"/>
      <c r="C132" s="159"/>
      <c r="D132" s="110"/>
      <c r="E132" s="110"/>
      <c r="F132" s="110"/>
      <c r="G132" s="110"/>
      <c r="H132" s="111"/>
    </row>
    <row r="133" spans="1:8" ht="30" customHeight="1" thickBot="1" x14ac:dyDescent="0.3">
      <c r="A133" s="619"/>
      <c r="B133" s="112"/>
      <c r="C133" s="160"/>
      <c r="D133" s="113"/>
      <c r="E133" s="113"/>
      <c r="F133" s="113"/>
      <c r="G133" s="113"/>
      <c r="H133" s="114"/>
    </row>
    <row r="134" spans="1:8" ht="30" customHeight="1" x14ac:dyDescent="0.25">
      <c r="A134" s="618">
        <f>A132+1</f>
        <v>43165</v>
      </c>
      <c r="B134" s="109"/>
      <c r="C134" s="159"/>
      <c r="D134" s="110"/>
      <c r="E134" s="110"/>
      <c r="F134" s="110"/>
      <c r="G134" s="110"/>
      <c r="H134" s="111"/>
    </row>
    <row r="135" spans="1:8" ht="30" customHeight="1" thickBot="1" x14ac:dyDescent="0.3">
      <c r="A135" s="619"/>
      <c r="B135" s="112"/>
      <c r="C135" s="160"/>
      <c r="D135" s="113"/>
      <c r="E135" s="113"/>
      <c r="F135" s="113"/>
      <c r="G135" s="113"/>
      <c r="H135" s="114"/>
    </row>
    <row r="136" spans="1:8" ht="30" customHeight="1" x14ac:dyDescent="0.25">
      <c r="A136" s="618">
        <f>A134+1</f>
        <v>43166</v>
      </c>
      <c r="B136" s="109"/>
      <c r="C136" s="159"/>
      <c r="D136" s="110"/>
      <c r="E136" s="110"/>
      <c r="F136" s="110"/>
      <c r="G136" s="110"/>
      <c r="H136" s="111"/>
    </row>
    <row r="137" spans="1:8" ht="30" customHeight="1" thickBot="1" x14ac:dyDescent="0.3">
      <c r="A137" s="619"/>
      <c r="B137" s="112"/>
      <c r="C137" s="160"/>
      <c r="D137" s="113"/>
      <c r="E137" s="113"/>
      <c r="F137" s="113"/>
      <c r="G137" s="113"/>
      <c r="H137" s="114"/>
    </row>
    <row r="138" spans="1:8" ht="30" customHeight="1" x14ac:dyDescent="0.25">
      <c r="A138" s="618">
        <f t="shared" ref="A138" si="0">A136+1</f>
        <v>43167</v>
      </c>
      <c r="B138" s="109"/>
      <c r="C138" s="159"/>
      <c r="D138" s="110"/>
      <c r="E138" s="110"/>
      <c r="F138" s="110"/>
      <c r="G138" s="110"/>
      <c r="H138" s="111"/>
    </row>
    <row r="139" spans="1:8" ht="30" customHeight="1" thickBot="1" x14ac:dyDescent="0.3">
      <c r="A139" s="619"/>
      <c r="B139" s="112"/>
      <c r="C139" s="160"/>
      <c r="D139" s="113"/>
      <c r="E139" s="113"/>
      <c r="F139" s="113"/>
      <c r="G139" s="113"/>
      <c r="H139" s="114"/>
    </row>
    <row r="140" spans="1:8" ht="30" customHeight="1" x14ac:dyDescent="0.25">
      <c r="A140" s="618">
        <f>A138+1</f>
        <v>43168</v>
      </c>
      <c r="B140" s="109"/>
      <c r="C140" s="159"/>
      <c r="D140" s="110"/>
      <c r="E140" s="110"/>
      <c r="F140" s="110"/>
      <c r="G140" s="110"/>
      <c r="H140" s="111"/>
    </row>
    <row r="141" spans="1:8" ht="30" customHeight="1" thickBot="1" x14ac:dyDescent="0.3">
      <c r="A141" s="619"/>
      <c r="B141" s="112"/>
      <c r="C141" s="160"/>
      <c r="D141" s="113"/>
      <c r="E141" s="113"/>
      <c r="F141" s="113"/>
      <c r="G141" s="113"/>
      <c r="H141" s="114"/>
    </row>
    <row r="142" spans="1:8" ht="30" customHeight="1" x14ac:dyDescent="0.25">
      <c r="A142" s="618">
        <f>A140+1</f>
        <v>43169</v>
      </c>
      <c r="B142" s="109"/>
      <c r="C142" s="159"/>
      <c r="D142" s="110"/>
      <c r="E142" s="110"/>
      <c r="F142" s="110"/>
      <c r="G142" s="110"/>
      <c r="H142" s="111"/>
    </row>
    <row r="143" spans="1:8" ht="30" customHeight="1" thickBot="1" x14ac:dyDescent="0.3">
      <c r="A143" s="619"/>
      <c r="B143" s="112"/>
      <c r="C143" s="160"/>
      <c r="D143" s="113"/>
      <c r="E143" s="113"/>
      <c r="F143" s="113"/>
      <c r="G143" s="113"/>
      <c r="H143" s="114"/>
    </row>
    <row r="144" spans="1:8" ht="30" customHeight="1" x14ac:dyDescent="0.25">
      <c r="A144" s="618">
        <f>A142+1</f>
        <v>43170</v>
      </c>
      <c r="B144" s="109"/>
      <c r="C144" s="159"/>
      <c r="D144" s="110"/>
      <c r="E144" s="110"/>
      <c r="F144" s="110"/>
      <c r="G144" s="110"/>
      <c r="H144" s="111"/>
    </row>
    <row r="145" spans="1:8" ht="30" customHeight="1" thickBot="1" x14ac:dyDescent="0.3">
      <c r="A145" s="619"/>
      <c r="B145" s="112"/>
      <c r="C145" s="160"/>
      <c r="D145" s="113"/>
      <c r="E145" s="113"/>
      <c r="F145" s="113"/>
      <c r="G145" s="113"/>
      <c r="H145" s="114"/>
    </row>
    <row r="146" spans="1:8" ht="30" customHeight="1" x14ac:dyDescent="0.25">
      <c r="A146" s="618">
        <f>A144+1</f>
        <v>43171</v>
      </c>
      <c r="B146" s="109"/>
      <c r="C146" s="159"/>
      <c r="D146" s="110"/>
      <c r="E146" s="110"/>
      <c r="F146" s="110"/>
      <c r="G146" s="110"/>
      <c r="H146" s="111"/>
    </row>
    <row r="147" spans="1:8" ht="30" customHeight="1" thickBot="1" x14ac:dyDescent="0.3">
      <c r="A147" s="619"/>
      <c r="B147" s="112"/>
      <c r="C147" s="160"/>
      <c r="D147" s="113"/>
      <c r="E147" s="113"/>
      <c r="F147" s="113"/>
      <c r="G147" s="113"/>
      <c r="H147" s="114"/>
    </row>
    <row r="148" spans="1:8" ht="30" customHeight="1" x14ac:dyDescent="0.25">
      <c r="A148" s="618">
        <f>A146+1</f>
        <v>43172</v>
      </c>
      <c r="B148" s="109"/>
      <c r="C148" s="159"/>
      <c r="D148" s="110"/>
      <c r="E148" s="110"/>
      <c r="F148" s="110"/>
      <c r="G148" s="110"/>
      <c r="H148" s="111"/>
    </row>
    <row r="149" spans="1:8" ht="30" customHeight="1" thickBot="1" x14ac:dyDescent="0.3">
      <c r="A149" s="619"/>
      <c r="B149" s="112"/>
      <c r="C149" s="160"/>
      <c r="D149" s="113"/>
      <c r="E149" s="113"/>
      <c r="F149" s="113"/>
      <c r="G149" s="113"/>
      <c r="H149" s="114"/>
    </row>
    <row r="150" spans="1:8" ht="30" customHeight="1" x14ac:dyDescent="0.25">
      <c r="A150" s="618">
        <f>A148+1</f>
        <v>43173</v>
      </c>
      <c r="B150" s="109"/>
      <c r="C150" s="159"/>
      <c r="D150" s="110"/>
      <c r="E150" s="110"/>
      <c r="F150" s="110"/>
      <c r="G150" s="110"/>
      <c r="H150" s="111"/>
    </row>
    <row r="151" spans="1:8" ht="30" customHeight="1" thickBot="1" x14ac:dyDescent="0.3">
      <c r="A151" s="619"/>
      <c r="B151" s="112"/>
      <c r="C151" s="160"/>
      <c r="D151" s="113"/>
      <c r="E151" s="113"/>
      <c r="F151" s="113"/>
      <c r="G151" s="113"/>
      <c r="H151" s="114"/>
    </row>
    <row r="152" spans="1:8" ht="30" customHeight="1" x14ac:dyDescent="0.25">
      <c r="A152" s="618">
        <f>A150+1</f>
        <v>43174</v>
      </c>
      <c r="B152" s="109"/>
      <c r="C152" s="159"/>
      <c r="D152" s="110"/>
      <c r="E152" s="110"/>
      <c r="F152" s="110"/>
      <c r="G152" s="110"/>
      <c r="H152" s="111"/>
    </row>
    <row r="153" spans="1:8" ht="30" customHeight="1" thickBot="1" x14ac:dyDescent="0.3">
      <c r="A153" s="619"/>
      <c r="B153" s="112"/>
      <c r="C153" s="160"/>
      <c r="D153" s="113"/>
      <c r="E153" s="113"/>
      <c r="F153" s="113"/>
      <c r="G153" s="113"/>
      <c r="H153" s="114"/>
    </row>
    <row r="154" spans="1:8" ht="30" customHeight="1" x14ac:dyDescent="0.25">
      <c r="A154" s="618">
        <f>A152+1</f>
        <v>43175</v>
      </c>
      <c r="B154" s="109"/>
      <c r="C154" s="159"/>
      <c r="D154" s="110"/>
      <c r="E154" s="110"/>
      <c r="F154" s="110"/>
      <c r="G154" s="110"/>
      <c r="H154" s="111"/>
    </row>
    <row r="155" spans="1:8" ht="30" customHeight="1" thickBot="1" x14ac:dyDescent="0.3">
      <c r="A155" s="619"/>
      <c r="B155" s="112"/>
      <c r="C155" s="160"/>
      <c r="D155" s="113"/>
      <c r="E155" s="113"/>
      <c r="F155" s="113"/>
      <c r="G155" s="113"/>
      <c r="H155" s="114"/>
    </row>
    <row r="156" spans="1:8" ht="30" customHeight="1" x14ac:dyDescent="0.25">
      <c r="A156" s="618">
        <f>A154+1</f>
        <v>43176</v>
      </c>
      <c r="B156" s="109"/>
      <c r="C156" s="159"/>
      <c r="D156" s="110"/>
      <c r="E156" s="110"/>
      <c r="F156" s="110"/>
      <c r="G156" s="110"/>
      <c r="H156" s="111"/>
    </row>
    <row r="157" spans="1:8" ht="30" customHeight="1" thickBot="1" x14ac:dyDescent="0.3">
      <c r="A157" s="619"/>
      <c r="B157" s="112"/>
      <c r="C157" s="160"/>
      <c r="D157" s="113"/>
      <c r="E157" s="113"/>
      <c r="F157" s="113"/>
      <c r="G157" s="113"/>
      <c r="H157" s="114"/>
    </row>
    <row r="158" spans="1:8" ht="30" customHeight="1" x14ac:dyDescent="0.25">
      <c r="A158" s="618">
        <f>A156+1</f>
        <v>43177</v>
      </c>
      <c r="B158" s="109"/>
      <c r="C158" s="159"/>
      <c r="D158" s="110"/>
      <c r="E158" s="110"/>
      <c r="F158" s="110"/>
      <c r="G158" s="110"/>
      <c r="H158" s="111"/>
    </row>
    <row r="159" spans="1:8" ht="30" customHeight="1" thickBot="1" x14ac:dyDescent="0.3">
      <c r="A159" s="619"/>
      <c r="B159" s="112"/>
      <c r="C159" s="160"/>
      <c r="D159" s="113"/>
      <c r="E159" s="113"/>
      <c r="F159" s="113"/>
      <c r="G159" s="113"/>
      <c r="H159" s="114"/>
    </row>
    <row r="160" spans="1:8" ht="30" customHeight="1" x14ac:dyDescent="0.25">
      <c r="A160" s="618">
        <f>A158+1</f>
        <v>43178</v>
      </c>
      <c r="B160" s="109"/>
      <c r="C160" s="159"/>
      <c r="D160" s="110"/>
      <c r="E160" s="110"/>
      <c r="F160" s="110"/>
      <c r="G160" s="110"/>
      <c r="H160" s="111"/>
    </row>
    <row r="161" spans="1:8" ht="30" customHeight="1" thickBot="1" x14ac:dyDescent="0.3">
      <c r="A161" s="619"/>
      <c r="B161" s="112"/>
      <c r="C161" s="160"/>
      <c r="D161" s="113"/>
      <c r="E161" s="113"/>
      <c r="F161" s="113"/>
      <c r="G161" s="113"/>
      <c r="H161" s="114"/>
    </row>
    <row r="162" spans="1:8" ht="30" customHeight="1" x14ac:dyDescent="0.25">
      <c r="A162" s="618">
        <f>A160+1</f>
        <v>43179</v>
      </c>
      <c r="B162" s="109"/>
      <c r="C162" s="159"/>
      <c r="D162" s="110"/>
      <c r="E162" s="110"/>
      <c r="F162" s="110"/>
      <c r="G162" s="110"/>
      <c r="H162" s="111"/>
    </row>
    <row r="163" spans="1:8" ht="30" customHeight="1" thickBot="1" x14ac:dyDescent="0.3">
      <c r="A163" s="619"/>
      <c r="B163" s="112"/>
      <c r="C163" s="160"/>
      <c r="D163" s="113"/>
      <c r="E163" s="113"/>
      <c r="F163" s="113"/>
      <c r="G163" s="113"/>
      <c r="H163" s="114"/>
    </row>
    <row r="164" spans="1:8" ht="30" customHeight="1" x14ac:dyDescent="0.25">
      <c r="A164" s="618">
        <f>A162+1</f>
        <v>43180</v>
      </c>
      <c r="B164" s="109"/>
      <c r="C164" s="159"/>
      <c r="D164" s="110"/>
      <c r="E164" s="110"/>
      <c r="F164" s="110"/>
      <c r="G164" s="110"/>
      <c r="H164" s="111"/>
    </row>
    <row r="165" spans="1:8" ht="30" customHeight="1" thickBot="1" x14ac:dyDescent="0.3">
      <c r="A165" s="619"/>
      <c r="B165" s="112"/>
      <c r="C165" s="160"/>
      <c r="D165" s="113"/>
      <c r="E165" s="113"/>
      <c r="F165" s="113"/>
      <c r="G165" s="113"/>
      <c r="H165" s="114"/>
    </row>
    <row r="166" spans="1:8" ht="30" customHeight="1" x14ac:dyDescent="0.25">
      <c r="A166" s="618">
        <f>A164+1</f>
        <v>43181</v>
      </c>
      <c r="B166" s="109"/>
      <c r="C166" s="159"/>
      <c r="D166" s="110"/>
      <c r="E166" s="110"/>
      <c r="F166" s="110"/>
      <c r="G166" s="110"/>
      <c r="H166" s="111"/>
    </row>
    <row r="167" spans="1:8" ht="30" customHeight="1" thickBot="1" x14ac:dyDescent="0.3">
      <c r="A167" s="619"/>
      <c r="B167" s="112"/>
      <c r="C167" s="160"/>
      <c r="D167" s="113"/>
      <c r="E167" s="113"/>
      <c r="F167" s="113"/>
      <c r="G167" s="113"/>
      <c r="H167" s="114"/>
    </row>
    <row r="168" spans="1:8" ht="30" customHeight="1" x14ac:dyDescent="0.25">
      <c r="A168" s="618">
        <f>A166+1</f>
        <v>43182</v>
      </c>
      <c r="B168" s="109"/>
      <c r="C168" s="159"/>
      <c r="D168" s="110"/>
      <c r="E168" s="110"/>
      <c r="F168" s="110"/>
      <c r="G168" s="110"/>
      <c r="H168" s="111"/>
    </row>
    <row r="169" spans="1:8" ht="30" customHeight="1" thickBot="1" x14ac:dyDescent="0.3">
      <c r="A169" s="619"/>
      <c r="B169" s="112"/>
      <c r="C169" s="160"/>
      <c r="D169" s="113"/>
      <c r="E169" s="113"/>
      <c r="F169" s="113"/>
      <c r="G169" s="113"/>
      <c r="H169" s="114"/>
    </row>
    <row r="170" spans="1:8" ht="30" customHeight="1" x14ac:dyDescent="0.25">
      <c r="A170" s="618">
        <f>A168+1</f>
        <v>43183</v>
      </c>
      <c r="B170" s="109"/>
      <c r="C170" s="159"/>
      <c r="D170" s="110"/>
      <c r="E170" s="110"/>
      <c r="F170" s="110"/>
      <c r="G170" s="110"/>
      <c r="H170" s="111"/>
    </row>
    <row r="171" spans="1:8" ht="30" customHeight="1" thickBot="1" x14ac:dyDescent="0.3">
      <c r="A171" s="619"/>
      <c r="B171" s="112"/>
      <c r="C171" s="160"/>
      <c r="D171" s="113"/>
      <c r="E171" s="113"/>
      <c r="F171" s="113"/>
      <c r="G171" s="113"/>
      <c r="H171" s="114"/>
    </row>
    <row r="172" spans="1:8" ht="30" customHeight="1" x14ac:dyDescent="0.25">
      <c r="A172" s="618">
        <f>A170+1</f>
        <v>43184</v>
      </c>
      <c r="B172" s="109"/>
      <c r="C172" s="159"/>
      <c r="D172" s="110"/>
      <c r="E172" s="110"/>
      <c r="F172" s="110"/>
      <c r="G172" s="110"/>
      <c r="H172" s="111"/>
    </row>
    <row r="173" spans="1:8" ht="30" customHeight="1" thickBot="1" x14ac:dyDescent="0.3">
      <c r="A173" s="619"/>
      <c r="B173" s="112"/>
      <c r="C173" s="160"/>
      <c r="D173" s="113"/>
      <c r="E173" s="113"/>
      <c r="F173" s="113"/>
      <c r="G173" s="113"/>
      <c r="H173" s="114"/>
    </row>
    <row r="174" spans="1:8" ht="30" customHeight="1" x14ac:dyDescent="0.25">
      <c r="A174" s="618">
        <f>A172+1</f>
        <v>43185</v>
      </c>
      <c r="B174" s="109"/>
      <c r="C174" s="159"/>
      <c r="D174" s="110"/>
      <c r="E174" s="110"/>
      <c r="F174" s="110"/>
      <c r="G174" s="110"/>
      <c r="H174" s="111"/>
    </row>
    <row r="175" spans="1:8" ht="30" customHeight="1" thickBot="1" x14ac:dyDescent="0.3">
      <c r="A175" s="619"/>
      <c r="B175" s="112"/>
      <c r="C175" s="160"/>
      <c r="D175" s="113"/>
      <c r="E175" s="113"/>
      <c r="F175" s="113"/>
      <c r="G175" s="113"/>
      <c r="H175" s="114"/>
    </row>
    <row r="176" spans="1:8" ht="30" customHeight="1" x14ac:dyDescent="0.25">
      <c r="A176" s="618">
        <f>A174+1</f>
        <v>43186</v>
      </c>
      <c r="B176" s="109"/>
      <c r="C176" s="159"/>
      <c r="D176" s="110"/>
      <c r="E176" s="110"/>
      <c r="F176" s="110"/>
      <c r="G176" s="110"/>
      <c r="H176" s="111"/>
    </row>
    <row r="177" spans="1:8" ht="30" customHeight="1" thickBot="1" x14ac:dyDescent="0.3">
      <c r="A177" s="619"/>
      <c r="B177" s="112"/>
      <c r="C177" s="160"/>
      <c r="D177" s="113"/>
      <c r="E177" s="113"/>
      <c r="F177" s="113"/>
      <c r="G177" s="113"/>
      <c r="H177" s="114"/>
    </row>
    <row r="178" spans="1:8" ht="30" customHeight="1" x14ac:dyDescent="0.25">
      <c r="A178" s="618">
        <f>A176+1</f>
        <v>43187</v>
      </c>
      <c r="B178" s="109"/>
      <c r="C178" s="159"/>
      <c r="D178" s="110"/>
      <c r="E178" s="110"/>
      <c r="F178" s="110"/>
      <c r="G178" s="110"/>
      <c r="H178" s="111"/>
    </row>
    <row r="179" spans="1:8" ht="30" customHeight="1" thickBot="1" x14ac:dyDescent="0.3">
      <c r="A179" s="619"/>
      <c r="B179" s="112"/>
      <c r="C179" s="160"/>
      <c r="D179" s="113"/>
      <c r="E179" s="113"/>
      <c r="F179" s="113"/>
      <c r="G179" s="113"/>
      <c r="H179" s="114"/>
    </row>
    <row r="180" spans="1:8" ht="30" customHeight="1" x14ac:dyDescent="0.25">
      <c r="A180" s="618">
        <f>A178+1</f>
        <v>43188</v>
      </c>
      <c r="B180" s="109"/>
      <c r="C180" s="159"/>
      <c r="D180" s="110"/>
      <c r="E180" s="110"/>
      <c r="F180" s="110"/>
      <c r="G180" s="110"/>
      <c r="H180" s="111"/>
    </row>
    <row r="181" spans="1:8" ht="30" customHeight="1" thickBot="1" x14ac:dyDescent="0.3">
      <c r="A181" s="619"/>
      <c r="B181" s="112"/>
      <c r="C181" s="160"/>
      <c r="D181" s="113"/>
      <c r="E181" s="113"/>
      <c r="F181" s="113"/>
      <c r="G181" s="113"/>
      <c r="H181" s="114"/>
    </row>
    <row r="182" spans="1:8" ht="30" customHeight="1" x14ac:dyDescent="0.25">
      <c r="A182" s="618">
        <f>A180+1</f>
        <v>43189</v>
      </c>
      <c r="B182" s="109"/>
      <c r="C182" s="159"/>
      <c r="D182" s="110"/>
      <c r="E182" s="110"/>
      <c r="F182" s="110"/>
      <c r="G182" s="110"/>
      <c r="H182" s="111"/>
    </row>
    <row r="183" spans="1:8" ht="30" customHeight="1" thickBot="1" x14ac:dyDescent="0.3">
      <c r="A183" s="619"/>
      <c r="B183" s="112"/>
      <c r="C183" s="160"/>
      <c r="D183" s="113"/>
      <c r="E183" s="113"/>
      <c r="F183" s="113"/>
      <c r="G183" s="113"/>
      <c r="H183" s="114"/>
    </row>
    <row r="184" spans="1:8" ht="30" customHeight="1" x14ac:dyDescent="0.25">
      <c r="A184" s="618">
        <f>A182+1</f>
        <v>43190</v>
      </c>
      <c r="B184" s="109"/>
      <c r="C184" s="159"/>
      <c r="D184" s="110"/>
      <c r="E184" s="110"/>
      <c r="F184" s="110"/>
      <c r="G184" s="110"/>
      <c r="H184" s="111"/>
    </row>
    <row r="185" spans="1:8" ht="30" customHeight="1" thickBot="1" x14ac:dyDescent="0.3">
      <c r="A185" s="619"/>
      <c r="B185" s="112"/>
      <c r="C185" s="160"/>
      <c r="D185" s="113"/>
      <c r="E185" s="113"/>
      <c r="F185" s="113"/>
      <c r="G185" s="113"/>
      <c r="H185" s="114"/>
    </row>
    <row r="186" spans="1:8" ht="30" customHeight="1" x14ac:dyDescent="0.25">
      <c r="A186" s="618">
        <f>A184+1</f>
        <v>43191</v>
      </c>
      <c r="B186" s="109"/>
      <c r="C186" s="159"/>
      <c r="D186" s="110"/>
      <c r="E186" s="110"/>
      <c r="F186" s="110"/>
      <c r="G186" s="110"/>
      <c r="H186" s="111"/>
    </row>
    <row r="187" spans="1:8" ht="30" customHeight="1" thickBot="1" x14ac:dyDescent="0.3">
      <c r="A187" s="619"/>
      <c r="B187" s="112"/>
      <c r="C187" s="160"/>
      <c r="D187" s="113"/>
      <c r="E187" s="113"/>
      <c r="F187" s="113"/>
      <c r="G187" s="113"/>
      <c r="H187" s="114"/>
    </row>
    <row r="188" spans="1:8" ht="30" customHeight="1" x14ac:dyDescent="0.25">
      <c r="A188" s="618">
        <f>A186+1</f>
        <v>43192</v>
      </c>
      <c r="B188" s="109"/>
      <c r="C188" s="159"/>
      <c r="D188" s="110"/>
      <c r="E188" s="110"/>
      <c r="F188" s="110"/>
      <c r="G188" s="110"/>
      <c r="H188" s="111"/>
    </row>
    <row r="189" spans="1:8" ht="30" customHeight="1" thickBot="1" x14ac:dyDescent="0.3">
      <c r="A189" s="619"/>
      <c r="B189" s="112"/>
      <c r="C189" s="160"/>
      <c r="D189" s="113"/>
      <c r="E189" s="113"/>
      <c r="F189" s="113"/>
      <c r="G189" s="113"/>
      <c r="H189" s="114"/>
    </row>
    <row r="190" spans="1:8" ht="30" customHeight="1" x14ac:dyDescent="0.25">
      <c r="A190" s="618">
        <f>A188+1</f>
        <v>43193</v>
      </c>
      <c r="B190" s="109"/>
      <c r="C190" s="159"/>
      <c r="D190" s="110"/>
      <c r="E190" s="110"/>
      <c r="F190" s="110"/>
      <c r="G190" s="110"/>
      <c r="H190" s="111"/>
    </row>
    <row r="191" spans="1:8" ht="30" customHeight="1" thickBot="1" x14ac:dyDescent="0.3">
      <c r="A191" s="619"/>
      <c r="B191" s="112"/>
      <c r="C191" s="160"/>
      <c r="D191" s="113"/>
      <c r="E191" s="113"/>
      <c r="F191" s="113"/>
      <c r="G191" s="113"/>
      <c r="H191" s="114"/>
    </row>
    <row r="192" spans="1:8" ht="30" customHeight="1" x14ac:dyDescent="0.25">
      <c r="A192" s="618">
        <f>A190+1</f>
        <v>43194</v>
      </c>
      <c r="B192" s="109"/>
      <c r="C192" s="159"/>
      <c r="D192" s="110"/>
      <c r="E192" s="110"/>
      <c r="F192" s="110"/>
      <c r="G192" s="110"/>
      <c r="H192" s="111"/>
    </row>
    <row r="193" spans="1:8" ht="30" customHeight="1" thickBot="1" x14ac:dyDescent="0.3">
      <c r="A193" s="619"/>
      <c r="B193" s="112"/>
      <c r="C193" s="160"/>
      <c r="D193" s="113"/>
      <c r="E193" s="113"/>
      <c r="F193" s="113"/>
      <c r="G193" s="113"/>
      <c r="H193" s="114"/>
    </row>
    <row r="194" spans="1:8" ht="27" customHeight="1" x14ac:dyDescent="0.25">
      <c r="A194" s="618">
        <f>A192+1</f>
        <v>43195</v>
      </c>
      <c r="B194" s="109"/>
      <c r="C194" s="159"/>
      <c r="D194" s="110"/>
      <c r="E194" s="110"/>
      <c r="F194" s="110"/>
      <c r="G194" s="110"/>
      <c r="H194" s="111"/>
    </row>
    <row r="195" spans="1:8" ht="27" customHeight="1" thickBot="1" x14ac:dyDescent="0.3">
      <c r="A195" s="619"/>
      <c r="B195" s="112"/>
      <c r="C195" s="160"/>
      <c r="D195" s="113"/>
      <c r="E195" s="113"/>
      <c r="F195" s="113"/>
      <c r="G195" s="113"/>
      <c r="H195" s="114"/>
    </row>
    <row r="196" spans="1:8" ht="27" customHeight="1" x14ac:dyDescent="0.25">
      <c r="A196" s="618">
        <f>A194+1</f>
        <v>43196</v>
      </c>
      <c r="B196" s="109"/>
      <c r="C196" s="159"/>
      <c r="D196" s="110"/>
      <c r="E196" s="110"/>
      <c r="F196" s="110"/>
      <c r="G196" s="110"/>
      <c r="H196" s="111"/>
    </row>
    <row r="197" spans="1:8" ht="27" customHeight="1" thickBot="1" x14ac:dyDescent="0.3">
      <c r="A197" s="619"/>
      <c r="B197" s="112"/>
      <c r="C197" s="160"/>
      <c r="D197" s="113"/>
      <c r="E197" s="113"/>
      <c r="F197" s="113"/>
      <c r="G197" s="113"/>
      <c r="H197" s="114"/>
    </row>
    <row r="198" spans="1:8" ht="27" customHeight="1" x14ac:dyDescent="0.25">
      <c r="A198" s="618">
        <f>A196+1</f>
        <v>43197</v>
      </c>
      <c r="B198" s="109"/>
      <c r="C198" s="159"/>
      <c r="D198" s="110"/>
      <c r="E198" s="110"/>
      <c r="F198" s="110"/>
      <c r="G198" s="110"/>
      <c r="H198" s="111"/>
    </row>
    <row r="199" spans="1:8" ht="27" customHeight="1" thickBot="1" x14ac:dyDescent="0.3">
      <c r="A199" s="619"/>
      <c r="B199" s="112"/>
      <c r="C199" s="160"/>
      <c r="D199" s="113"/>
      <c r="E199" s="113"/>
      <c r="F199" s="113"/>
      <c r="G199" s="113"/>
      <c r="H199" s="114"/>
    </row>
    <row r="200" spans="1:8" ht="27" customHeight="1" x14ac:dyDescent="0.25">
      <c r="A200" s="618">
        <f>A198+1</f>
        <v>43198</v>
      </c>
      <c r="B200" s="109"/>
      <c r="C200" s="159"/>
      <c r="D200" s="110"/>
      <c r="E200" s="110"/>
      <c r="F200" s="110"/>
      <c r="G200" s="110"/>
      <c r="H200" s="111"/>
    </row>
    <row r="201" spans="1:8" ht="27" customHeight="1" thickBot="1" x14ac:dyDescent="0.3">
      <c r="A201" s="619"/>
      <c r="B201" s="112"/>
      <c r="C201" s="160"/>
      <c r="D201" s="113"/>
      <c r="E201" s="113"/>
      <c r="F201" s="113"/>
      <c r="G201" s="113"/>
      <c r="H201" s="114"/>
    </row>
    <row r="202" spans="1:8" ht="27" customHeight="1" x14ac:dyDescent="0.25">
      <c r="A202" s="618">
        <f>A200+1</f>
        <v>43199</v>
      </c>
      <c r="B202" s="109"/>
      <c r="C202" s="159"/>
      <c r="D202" s="110"/>
      <c r="E202" s="110"/>
      <c r="F202" s="110"/>
      <c r="G202" s="110"/>
      <c r="H202" s="111"/>
    </row>
    <row r="203" spans="1:8" ht="27" customHeight="1" thickBot="1" x14ac:dyDescent="0.3">
      <c r="A203" s="619"/>
      <c r="B203" s="112"/>
      <c r="C203" s="160"/>
      <c r="D203" s="113"/>
      <c r="E203" s="113"/>
      <c r="F203" s="113"/>
      <c r="G203" s="113"/>
      <c r="H203" s="114"/>
    </row>
    <row r="204" spans="1:8" ht="27" customHeight="1" x14ac:dyDescent="0.25">
      <c r="A204" s="618">
        <f>A202+1</f>
        <v>43200</v>
      </c>
      <c r="B204" s="109"/>
      <c r="C204" s="159"/>
      <c r="D204" s="110"/>
      <c r="E204" s="110"/>
      <c r="F204" s="110"/>
      <c r="G204" s="110"/>
      <c r="H204" s="111"/>
    </row>
    <row r="205" spans="1:8" ht="27" customHeight="1" thickBot="1" x14ac:dyDescent="0.3">
      <c r="A205" s="619"/>
      <c r="B205" s="112"/>
      <c r="C205" s="160"/>
      <c r="D205" s="113"/>
      <c r="E205" s="113"/>
      <c r="F205" s="113"/>
      <c r="G205" s="113"/>
      <c r="H205" s="114"/>
    </row>
    <row r="206" spans="1:8" ht="27" customHeight="1" x14ac:dyDescent="0.25">
      <c r="A206" s="618">
        <f>A204+1</f>
        <v>43201</v>
      </c>
      <c r="B206" s="109"/>
      <c r="C206" s="159"/>
      <c r="D206" s="110"/>
      <c r="E206" s="110"/>
      <c r="F206" s="110"/>
      <c r="G206" s="110"/>
      <c r="H206" s="111"/>
    </row>
    <row r="207" spans="1:8" ht="27" customHeight="1" thickBot="1" x14ac:dyDescent="0.3">
      <c r="A207" s="619"/>
      <c r="B207" s="112"/>
      <c r="C207" s="160"/>
      <c r="D207" s="113"/>
      <c r="E207" s="113"/>
      <c r="F207" s="113"/>
      <c r="G207" s="113"/>
      <c r="H207" s="114"/>
    </row>
    <row r="208" spans="1:8" ht="27" customHeight="1" x14ac:dyDescent="0.25">
      <c r="A208" s="618">
        <f>A206+1</f>
        <v>43202</v>
      </c>
      <c r="B208" s="109"/>
      <c r="C208" s="159"/>
      <c r="D208" s="110"/>
      <c r="E208" s="110"/>
      <c r="F208" s="110"/>
      <c r="G208" s="110"/>
      <c r="H208" s="111"/>
    </row>
    <row r="209" spans="1:8" ht="27" customHeight="1" thickBot="1" x14ac:dyDescent="0.3">
      <c r="A209" s="619"/>
      <c r="B209" s="112"/>
      <c r="C209" s="160"/>
      <c r="D209" s="113"/>
      <c r="E209" s="113"/>
      <c r="F209" s="113"/>
      <c r="G209" s="113"/>
      <c r="H209" s="114"/>
    </row>
    <row r="210" spans="1:8" ht="27" customHeight="1" x14ac:dyDescent="0.25">
      <c r="A210" s="618">
        <f>A208+1</f>
        <v>43203</v>
      </c>
      <c r="B210" s="109"/>
      <c r="C210" s="159"/>
      <c r="D210" s="110"/>
      <c r="E210" s="110"/>
      <c r="F210" s="110"/>
      <c r="G210" s="110"/>
      <c r="H210" s="111"/>
    </row>
    <row r="211" spans="1:8" ht="27" customHeight="1" thickBot="1" x14ac:dyDescent="0.3">
      <c r="A211" s="619"/>
      <c r="B211" s="112"/>
      <c r="C211" s="160"/>
      <c r="D211" s="113"/>
      <c r="E211" s="113"/>
      <c r="F211" s="113"/>
      <c r="G211" s="113"/>
      <c r="H211" s="114"/>
    </row>
    <row r="212" spans="1:8" ht="27" customHeight="1" x14ac:dyDescent="0.25">
      <c r="A212" s="618">
        <f>A210+1</f>
        <v>43204</v>
      </c>
      <c r="B212" s="109"/>
      <c r="C212" s="159"/>
      <c r="D212" s="110"/>
      <c r="E212" s="110"/>
      <c r="F212" s="110"/>
      <c r="G212" s="110"/>
      <c r="H212" s="111"/>
    </row>
    <row r="213" spans="1:8" ht="27" customHeight="1" thickBot="1" x14ac:dyDescent="0.3">
      <c r="A213" s="619"/>
      <c r="B213" s="112"/>
      <c r="C213" s="160"/>
      <c r="D213" s="113"/>
      <c r="E213" s="113"/>
      <c r="F213" s="113"/>
      <c r="G213" s="113"/>
      <c r="H213" s="114"/>
    </row>
    <row r="214" spans="1:8" ht="27" customHeight="1" x14ac:dyDescent="0.25">
      <c r="A214" s="618">
        <f>A212+1</f>
        <v>43205</v>
      </c>
      <c r="B214" s="109"/>
      <c r="C214" s="159"/>
      <c r="D214" s="110"/>
      <c r="E214" s="110"/>
      <c r="F214" s="110"/>
      <c r="G214" s="110"/>
      <c r="H214" s="111"/>
    </row>
    <row r="215" spans="1:8" ht="27" customHeight="1" thickBot="1" x14ac:dyDescent="0.3">
      <c r="A215" s="619"/>
      <c r="B215" s="112"/>
      <c r="C215" s="160"/>
      <c r="D215" s="113"/>
      <c r="E215" s="113"/>
      <c r="F215" s="113"/>
      <c r="G215" s="113"/>
      <c r="H215" s="114"/>
    </row>
    <row r="216" spans="1:8" ht="27" customHeight="1" x14ac:dyDescent="0.25">
      <c r="A216" s="618">
        <f>A214+1</f>
        <v>43206</v>
      </c>
      <c r="B216" s="109"/>
      <c r="C216" s="159"/>
      <c r="D216" s="110"/>
      <c r="E216" s="110"/>
      <c r="F216" s="110"/>
      <c r="G216" s="110"/>
      <c r="H216" s="111"/>
    </row>
    <row r="217" spans="1:8" ht="27" customHeight="1" thickBot="1" x14ac:dyDescent="0.3">
      <c r="A217" s="619"/>
      <c r="B217" s="112"/>
      <c r="C217" s="160"/>
      <c r="D217" s="113"/>
      <c r="E217" s="113"/>
      <c r="F217" s="113"/>
      <c r="G217" s="113"/>
      <c r="H217" s="114"/>
    </row>
    <row r="218" spans="1:8" ht="27" customHeight="1" x14ac:dyDescent="0.25">
      <c r="A218" s="618">
        <f>A216+1</f>
        <v>43207</v>
      </c>
      <c r="B218" s="109"/>
      <c r="C218" s="159"/>
      <c r="D218" s="110"/>
      <c r="E218" s="110"/>
      <c r="F218" s="110"/>
      <c r="G218" s="110"/>
      <c r="H218" s="111"/>
    </row>
    <row r="219" spans="1:8" ht="27" customHeight="1" thickBot="1" x14ac:dyDescent="0.3">
      <c r="A219" s="619"/>
      <c r="B219" s="112"/>
      <c r="C219" s="160"/>
      <c r="D219" s="113"/>
      <c r="E219" s="113"/>
      <c r="F219" s="113"/>
      <c r="G219" s="113"/>
      <c r="H219" s="114"/>
    </row>
    <row r="220" spans="1:8" ht="27" customHeight="1" x14ac:dyDescent="0.25">
      <c r="A220" s="618">
        <f>A218+1</f>
        <v>43208</v>
      </c>
      <c r="B220" s="109"/>
      <c r="C220" s="159"/>
      <c r="D220" s="110"/>
      <c r="E220" s="110"/>
      <c r="F220" s="110"/>
      <c r="G220" s="110"/>
      <c r="H220" s="111"/>
    </row>
    <row r="221" spans="1:8" ht="27" customHeight="1" thickBot="1" x14ac:dyDescent="0.3">
      <c r="A221" s="619"/>
      <c r="B221" s="112"/>
      <c r="C221" s="160"/>
      <c r="D221" s="113"/>
      <c r="E221" s="113"/>
      <c r="F221" s="113"/>
      <c r="G221" s="113"/>
      <c r="H221" s="114"/>
    </row>
    <row r="222" spans="1:8" ht="27" customHeight="1" x14ac:dyDescent="0.25">
      <c r="A222" s="618">
        <f>A220+1</f>
        <v>43209</v>
      </c>
      <c r="B222" s="109"/>
      <c r="C222" s="159"/>
      <c r="D222" s="110"/>
      <c r="E222" s="110"/>
      <c r="F222" s="110"/>
      <c r="G222" s="110"/>
      <c r="H222" s="111"/>
    </row>
    <row r="223" spans="1:8" ht="27" customHeight="1" thickBot="1" x14ac:dyDescent="0.3">
      <c r="A223" s="619"/>
      <c r="B223" s="112"/>
      <c r="C223" s="160"/>
      <c r="D223" s="113"/>
      <c r="E223" s="113"/>
      <c r="F223" s="113"/>
      <c r="G223" s="113"/>
      <c r="H223" s="114"/>
    </row>
    <row r="224" spans="1:8" ht="27" customHeight="1" x14ac:dyDescent="0.25">
      <c r="A224" s="618">
        <f>A222+1</f>
        <v>43210</v>
      </c>
      <c r="B224" s="109"/>
      <c r="C224" s="159"/>
      <c r="D224" s="110"/>
      <c r="E224" s="110"/>
      <c r="F224" s="110"/>
      <c r="G224" s="110"/>
      <c r="H224" s="111"/>
    </row>
    <row r="225" spans="1:8" ht="27" customHeight="1" thickBot="1" x14ac:dyDescent="0.3">
      <c r="A225" s="619"/>
      <c r="B225" s="112"/>
      <c r="C225" s="160"/>
      <c r="D225" s="113"/>
      <c r="E225" s="113"/>
      <c r="F225" s="113"/>
      <c r="G225" s="113"/>
      <c r="H225" s="114"/>
    </row>
    <row r="226" spans="1:8" ht="27" customHeight="1" x14ac:dyDescent="0.25">
      <c r="A226" s="618">
        <f>A224+1</f>
        <v>43211</v>
      </c>
      <c r="B226" s="109"/>
      <c r="C226" s="159"/>
      <c r="D226" s="110"/>
      <c r="E226" s="110"/>
      <c r="F226" s="110"/>
      <c r="G226" s="110"/>
      <c r="H226" s="111"/>
    </row>
    <row r="227" spans="1:8" ht="27" customHeight="1" thickBot="1" x14ac:dyDescent="0.3">
      <c r="A227" s="619"/>
      <c r="B227" s="112"/>
      <c r="C227" s="160"/>
      <c r="D227" s="113"/>
      <c r="E227" s="113"/>
      <c r="F227" s="113"/>
      <c r="G227" s="113"/>
      <c r="H227" s="114"/>
    </row>
    <row r="228" spans="1:8" ht="27" customHeight="1" x14ac:dyDescent="0.25">
      <c r="A228" s="618">
        <f>A226+1</f>
        <v>43212</v>
      </c>
      <c r="B228" s="109"/>
      <c r="C228" s="159"/>
      <c r="D228" s="110"/>
      <c r="E228" s="110"/>
      <c r="F228" s="110"/>
      <c r="G228" s="110"/>
      <c r="H228" s="111"/>
    </row>
    <row r="229" spans="1:8" ht="27" customHeight="1" thickBot="1" x14ac:dyDescent="0.3">
      <c r="A229" s="619"/>
      <c r="B229" s="112"/>
      <c r="C229" s="160"/>
      <c r="D229" s="113"/>
      <c r="E229" s="113"/>
      <c r="F229" s="113"/>
      <c r="G229" s="113"/>
      <c r="H229" s="114"/>
    </row>
    <row r="230" spans="1:8" ht="27" customHeight="1" x14ac:dyDescent="0.25">
      <c r="A230" s="618">
        <f>A228+1</f>
        <v>43213</v>
      </c>
      <c r="B230" s="109"/>
      <c r="C230" s="159"/>
      <c r="D230" s="110"/>
      <c r="E230" s="110"/>
      <c r="F230" s="110"/>
      <c r="G230" s="110"/>
      <c r="H230" s="111"/>
    </row>
    <row r="231" spans="1:8" ht="27" customHeight="1" thickBot="1" x14ac:dyDescent="0.3">
      <c r="A231" s="619"/>
      <c r="B231" s="112"/>
      <c r="C231" s="160"/>
      <c r="D231" s="113"/>
      <c r="E231" s="113"/>
      <c r="F231" s="113"/>
      <c r="G231" s="113"/>
      <c r="H231" s="114"/>
    </row>
    <row r="232" spans="1:8" ht="27" customHeight="1" x14ac:dyDescent="0.25">
      <c r="A232" s="618">
        <f>A230+1</f>
        <v>43214</v>
      </c>
      <c r="B232" s="109"/>
      <c r="C232" s="159"/>
      <c r="D232" s="110"/>
      <c r="E232" s="110"/>
      <c r="F232" s="110"/>
      <c r="G232" s="110"/>
      <c r="H232" s="111"/>
    </row>
    <row r="233" spans="1:8" ht="27" customHeight="1" thickBot="1" x14ac:dyDescent="0.3">
      <c r="A233" s="619"/>
      <c r="B233" s="112"/>
      <c r="C233" s="160"/>
      <c r="D233" s="113"/>
      <c r="E233" s="113"/>
      <c r="F233" s="113"/>
      <c r="G233" s="113"/>
      <c r="H233" s="114"/>
    </row>
    <row r="234" spans="1:8" ht="27" customHeight="1" x14ac:dyDescent="0.25">
      <c r="A234" s="618">
        <f>A232+1</f>
        <v>43215</v>
      </c>
      <c r="B234" s="109"/>
      <c r="C234" s="159"/>
      <c r="D234" s="110"/>
      <c r="E234" s="110"/>
      <c r="F234" s="110"/>
      <c r="G234" s="110"/>
      <c r="H234" s="111"/>
    </row>
    <row r="235" spans="1:8" ht="27" customHeight="1" thickBot="1" x14ac:dyDescent="0.3">
      <c r="A235" s="619"/>
      <c r="B235" s="112"/>
      <c r="C235" s="160"/>
      <c r="D235" s="113"/>
      <c r="E235" s="113"/>
      <c r="F235" s="113"/>
      <c r="G235" s="113"/>
      <c r="H235" s="114"/>
    </row>
    <row r="236" spans="1:8" ht="27" customHeight="1" x14ac:dyDescent="0.25">
      <c r="A236" s="618">
        <f>A234+1</f>
        <v>43216</v>
      </c>
      <c r="B236" s="109"/>
      <c r="C236" s="159"/>
      <c r="D236" s="110"/>
      <c r="E236" s="110"/>
      <c r="F236" s="110"/>
      <c r="G236" s="110"/>
      <c r="H236" s="111"/>
    </row>
    <row r="237" spans="1:8" ht="27" customHeight="1" thickBot="1" x14ac:dyDescent="0.3">
      <c r="A237" s="619"/>
      <c r="B237" s="112"/>
      <c r="C237" s="160"/>
      <c r="D237" s="113"/>
      <c r="E237" s="113"/>
      <c r="F237" s="113"/>
      <c r="G237" s="113"/>
      <c r="H237" s="114"/>
    </row>
    <row r="238" spans="1:8" ht="27" customHeight="1" x14ac:dyDescent="0.25">
      <c r="A238" s="618">
        <f>A236+1</f>
        <v>43217</v>
      </c>
      <c r="B238" s="109"/>
      <c r="C238" s="159"/>
      <c r="D238" s="110"/>
      <c r="E238" s="110"/>
      <c r="F238" s="110"/>
      <c r="G238" s="110"/>
      <c r="H238" s="111"/>
    </row>
    <row r="239" spans="1:8" ht="27" customHeight="1" thickBot="1" x14ac:dyDescent="0.3">
      <c r="A239" s="619"/>
      <c r="B239" s="112"/>
      <c r="C239" s="160"/>
      <c r="D239" s="113"/>
      <c r="E239" s="113"/>
      <c r="F239" s="113"/>
      <c r="G239" s="113"/>
      <c r="H239" s="114"/>
    </row>
    <row r="240" spans="1:8" ht="27" customHeight="1" x14ac:dyDescent="0.25">
      <c r="A240" s="618">
        <f>A238+1</f>
        <v>43218</v>
      </c>
      <c r="B240" s="109"/>
      <c r="C240" s="159"/>
      <c r="D240" s="110"/>
      <c r="E240" s="110"/>
      <c r="F240" s="110"/>
      <c r="G240" s="110"/>
      <c r="H240" s="111"/>
    </row>
    <row r="241" spans="1:8" ht="27" customHeight="1" thickBot="1" x14ac:dyDescent="0.3">
      <c r="A241" s="619"/>
      <c r="B241" s="112"/>
      <c r="C241" s="160"/>
      <c r="D241" s="113"/>
      <c r="E241" s="113"/>
      <c r="F241" s="113"/>
      <c r="G241" s="113"/>
      <c r="H241" s="114"/>
    </row>
    <row r="242" spans="1:8" ht="27" customHeight="1" x14ac:dyDescent="0.25">
      <c r="A242" s="618">
        <f>A240+1</f>
        <v>43219</v>
      </c>
      <c r="B242" s="109"/>
      <c r="C242" s="159"/>
      <c r="D242" s="110"/>
      <c r="E242" s="110"/>
      <c r="F242" s="110"/>
      <c r="G242" s="110"/>
      <c r="H242" s="111"/>
    </row>
    <row r="243" spans="1:8" ht="27" customHeight="1" thickBot="1" x14ac:dyDescent="0.3">
      <c r="A243" s="619"/>
      <c r="B243" s="112"/>
      <c r="C243" s="160"/>
      <c r="D243" s="113"/>
      <c r="E243" s="113"/>
      <c r="F243" s="113"/>
      <c r="G243" s="113"/>
      <c r="H243" s="114"/>
    </row>
    <row r="244" spans="1:8" ht="27" customHeight="1" x14ac:dyDescent="0.25">
      <c r="A244" s="618">
        <f>A242+1</f>
        <v>43220</v>
      </c>
      <c r="B244" s="109"/>
      <c r="C244" s="159"/>
      <c r="D244" s="110"/>
      <c r="E244" s="110"/>
      <c r="F244" s="110"/>
      <c r="G244" s="110"/>
      <c r="H244" s="111"/>
    </row>
    <row r="245" spans="1:8" ht="27" customHeight="1" thickBot="1" x14ac:dyDescent="0.3">
      <c r="A245" s="619"/>
      <c r="B245" s="112"/>
      <c r="C245" s="160"/>
      <c r="D245" s="113"/>
      <c r="E245" s="113"/>
      <c r="F245" s="113"/>
      <c r="G245" s="113"/>
      <c r="H245" s="114"/>
    </row>
    <row r="246" spans="1:8" ht="26.25" customHeight="1" x14ac:dyDescent="0.25">
      <c r="A246" s="618">
        <f>A244+1</f>
        <v>43221</v>
      </c>
      <c r="B246" s="109"/>
      <c r="C246" s="159"/>
      <c r="D246" s="110"/>
      <c r="E246" s="110"/>
      <c r="F246" s="110"/>
      <c r="G246" s="110"/>
      <c r="H246" s="111"/>
    </row>
    <row r="247" spans="1:8" ht="26.25" customHeight="1" thickBot="1" x14ac:dyDescent="0.3">
      <c r="A247" s="619"/>
      <c r="B247" s="112"/>
      <c r="C247" s="160"/>
      <c r="D247" s="113"/>
      <c r="E247" s="113"/>
      <c r="F247" s="113"/>
      <c r="G247" s="113"/>
      <c r="H247" s="114"/>
    </row>
    <row r="248" spans="1:8" ht="26.25" customHeight="1" x14ac:dyDescent="0.25">
      <c r="A248" s="618">
        <f>A246+1</f>
        <v>43222</v>
      </c>
      <c r="B248" s="109"/>
      <c r="C248" s="159"/>
      <c r="D248" s="110"/>
      <c r="E248" s="110"/>
      <c r="F248" s="110"/>
      <c r="G248" s="110"/>
      <c r="H248" s="111"/>
    </row>
    <row r="249" spans="1:8" ht="27" customHeight="1" thickBot="1" x14ac:dyDescent="0.3">
      <c r="A249" s="619"/>
      <c r="B249" s="112"/>
      <c r="C249" s="160"/>
      <c r="D249" s="113"/>
      <c r="E249" s="113"/>
      <c r="F249" s="113"/>
      <c r="G249" s="113"/>
      <c r="H249" s="114"/>
    </row>
    <row r="250" spans="1:8" ht="27" customHeight="1" x14ac:dyDescent="0.25">
      <c r="A250" s="618">
        <f>A248+1</f>
        <v>43223</v>
      </c>
      <c r="B250" s="109"/>
      <c r="C250" s="159"/>
      <c r="D250" s="110"/>
      <c r="E250" s="110"/>
      <c r="F250" s="110"/>
      <c r="G250" s="110"/>
      <c r="H250" s="111"/>
    </row>
    <row r="251" spans="1:8" ht="27" customHeight="1" thickBot="1" x14ac:dyDescent="0.3">
      <c r="A251" s="619"/>
      <c r="B251" s="112"/>
      <c r="C251" s="160"/>
      <c r="D251" s="113"/>
      <c r="E251" s="113"/>
      <c r="F251" s="113"/>
      <c r="G251" s="113"/>
      <c r="H251" s="114"/>
    </row>
    <row r="252" spans="1:8" ht="27" customHeight="1" x14ac:dyDescent="0.25">
      <c r="A252" s="618">
        <f>A250+1</f>
        <v>43224</v>
      </c>
      <c r="B252" s="109"/>
      <c r="C252" s="159"/>
      <c r="D252" s="110"/>
      <c r="E252" s="110"/>
      <c r="F252" s="110"/>
      <c r="G252" s="110"/>
      <c r="H252" s="111"/>
    </row>
    <row r="253" spans="1:8" ht="27" customHeight="1" thickBot="1" x14ac:dyDescent="0.3">
      <c r="A253" s="619"/>
      <c r="B253" s="112"/>
      <c r="C253" s="160"/>
      <c r="D253" s="113"/>
      <c r="E253" s="113"/>
      <c r="F253" s="113"/>
      <c r="G253" s="113"/>
      <c r="H253" s="114"/>
    </row>
    <row r="254" spans="1:8" ht="27" customHeight="1" x14ac:dyDescent="0.25">
      <c r="A254" s="618">
        <f>A252+1</f>
        <v>43225</v>
      </c>
      <c r="B254" s="109"/>
      <c r="C254" s="159"/>
      <c r="D254" s="110"/>
      <c r="E254" s="110"/>
      <c r="F254" s="110"/>
      <c r="G254" s="110"/>
      <c r="H254" s="111"/>
    </row>
    <row r="255" spans="1:8" ht="27" customHeight="1" thickBot="1" x14ac:dyDescent="0.3">
      <c r="A255" s="619"/>
      <c r="B255" s="112"/>
      <c r="C255" s="160"/>
      <c r="D255" s="113"/>
      <c r="E255" s="113"/>
      <c r="F255" s="113"/>
      <c r="G255" s="113"/>
      <c r="H255" s="114"/>
    </row>
    <row r="256" spans="1:8" ht="27" customHeight="1" x14ac:dyDescent="0.25">
      <c r="A256" s="618">
        <f>A254+1</f>
        <v>43226</v>
      </c>
      <c r="B256" s="109"/>
      <c r="C256" s="159"/>
      <c r="D256" s="110"/>
      <c r="E256" s="110"/>
      <c r="F256" s="110"/>
      <c r="G256" s="110"/>
      <c r="H256" s="111"/>
    </row>
    <row r="257" spans="1:8" ht="27" customHeight="1" thickBot="1" x14ac:dyDescent="0.3">
      <c r="A257" s="619"/>
      <c r="B257" s="112"/>
      <c r="C257" s="160"/>
      <c r="D257" s="113"/>
      <c r="E257" s="113"/>
      <c r="F257" s="113"/>
      <c r="G257" s="113"/>
      <c r="H257" s="114"/>
    </row>
    <row r="258" spans="1:8" ht="27" customHeight="1" x14ac:dyDescent="0.25">
      <c r="A258" s="618">
        <f>A256+1</f>
        <v>43227</v>
      </c>
      <c r="B258" s="109"/>
      <c r="C258" s="159"/>
      <c r="D258" s="110"/>
      <c r="E258" s="110"/>
      <c r="F258" s="110"/>
      <c r="G258" s="110"/>
      <c r="H258" s="111"/>
    </row>
    <row r="259" spans="1:8" ht="27" customHeight="1" thickBot="1" x14ac:dyDescent="0.3">
      <c r="A259" s="619"/>
      <c r="B259" s="112"/>
      <c r="C259" s="160"/>
      <c r="D259" s="113"/>
      <c r="E259" s="113"/>
      <c r="F259" s="113"/>
      <c r="G259" s="113"/>
      <c r="H259" s="114"/>
    </row>
    <row r="260" spans="1:8" ht="27" customHeight="1" x14ac:dyDescent="0.25">
      <c r="A260" s="618">
        <f>A258+1</f>
        <v>43228</v>
      </c>
      <c r="B260" s="109"/>
      <c r="C260" s="159"/>
      <c r="D260" s="110"/>
      <c r="E260" s="110"/>
      <c r="F260" s="110"/>
      <c r="G260" s="110"/>
      <c r="H260" s="111"/>
    </row>
    <row r="261" spans="1:8" ht="27" customHeight="1" thickBot="1" x14ac:dyDescent="0.3">
      <c r="A261" s="619"/>
      <c r="B261" s="112"/>
      <c r="C261" s="160"/>
      <c r="D261" s="113"/>
      <c r="E261" s="113"/>
      <c r="F261" s="113"/>
      <c r="G261" s="113"/>
      <c r="H261" s="114"/>
    </row>
    <row r="262" spans="1:8" ht="27" customHeight="1" x14ac:dyDescent="0.25">
      <c r="A262" s="618">
        <f>A260+1</f>
        <v>43229</v>
      </c>
      <c r="B262" s="109"/>
      <c r="C262" s="159"/>
      <c r="D262" s="110"/>
      <c r="E262" s="110"/>
      <c r="F262" s="110"/>
      <c r="G262" s="110"/>
      <c r="H262" s="111"/>
    </row>
    <row r="263" spans="1:8" ht="27" customHeight="1" thickBot="1" x14ac:dyDescent="0.3">
      <c r="A263" s="619"/>
      <c r="B263" s="112"/>
      <c r="C263" s="160"/>
      <c r="D263" s="113"/>
      <c r="E263" s="113"/>
      <c r="F263" s="113"/>
      <c r="G263" s="113"/>
      <c r="H263" s="114"/>
    </row>
    <row r="264" spans="1:8" ht="27" customHeight="1" x14ac:dyDescent="0.25">
      <c r="A264" s="618">
        <f>A262+1</f>
        <v>43230</v>
      </c>
      <c r="B264" s="109"/>
      <c r="C264" s="159"/>
      <c r="D264" s="110"/>
      <c r="E264" s="110"/>
      <c r="F264" s="110"/>
      <c r="G264" s="110"/>
      <c r="H264" s="111"/>
    </row>
    <row r="265" spans="1:8" ht="27" customHeight="1" thickBot="1" x14ac:dyDescent="0.3">
      <c r="A265" s="619"/>
      <c r="B265" s="112"/>
      <c r="C265" s="160"/>
      <c r="D265" s="113"/>
      <c r="E265" s="113"/>
      <c r="F265" s="113"/>
      <c r="G265" s="113"/>
      <c r="H265" s="114"/>
    </row>
    <row r="266" spans="1:8" ht="27" customHeight="1" x14ac:dyDescent="0.25">
      <c r="A266" s="618">
        <f t="shared" ref="A266" si="1">A264+1</f>
        <v>43231</v>
      </c>
      <c r="B266" s="109"/>
      <c r="C266" s="159"/>
      <c r="D266" s="110"/>
      <c r="E266" s="110"/>
      <c r="F266" s="110"/>
      <c r="G266" s="110"/>
      <c r="H266" s="111"/>
    </row>
    <row r="267" spans="1:8" ht="27" customHeight="1" thickBot="1" x14ac:dyDescent="0.3">
      <c r="A267" s="619"/>
      <c r="B267" s="112"/>
      <c r="C267" s="160"/>
      <c r="D267" s="113"/>
      <c r="E267" s="113"/>
      <c r="F267" s="113"/>
      <c r="G267" s="113"/>
      <c r="H267" s="114"/>
    </row>
    <row r="268" spans="1:8" ht="27" customHeight="1" x14ac:dyDescent="0.25">
      <c r="A268" s="618">
        <f>A266+1</f>
        <v>43232</v>
      </c>
      <c r="B268" s="109"/>
      <c r="C268" s="159"/>
      <c r="D268" s="110"/>
      <c r="E268" s="110"/>
      <c r="F268" s="110"/>
      <c r="G268" s="110"/>
      <c r="H268" s="111"/>
    </row>
    <row r="269" spans="1:8" ht="27" customHeight="1" thickBot="1" x14ac:dyDescent="0.3">
      <c r="A269" s="619"/>
      <c r="B269" s="112"/>
      <c r="C269" s="160"/>
      <c r="D269" s="113"/>
      <c r="E269" s="113"/>
      <c r="F269" s="113"/>
      <c r="G269" s="113"/>
      <c r="H269" s="114"/>
    </row>
    <row r="270" spans="1:8" ht="27" customHeight="1" x14ac:dyDescent="0.25">
      <c r="A270" s="618">
        <f>A268+1</f>
        <v>43233</v>
      </c>
      <c r="B270" s="109"/>
      <c r="C270" s="159"/>
      <c r="D270" s="110"/>
      <c r="E270" s="110"/>
      <c r="F270" s="110"/>
      <c r="G270" s="110"/>
      <c r="H270" s="111"/>
    </row>
    <row r="271" spans="1:8" ht="27" customHeight="1" thickBot="1" x14ac:dyDescent="0.3">
      <c r="A271" s="619"/>
      <c r="B271" s="112"/>
      <c r="C271" s="160"/>
      <c r="D271" s="113"/>
      <c r="E271" s="113"/>
      <c r="F271" s="113"/>
      <c r="G271" s="113"/>
      <c r="H271" s="114"/>
    </row>
    <row r="272" spans="1:8" ht="27" customHeight="1" x14ac:dyDescent="0.25">
      <c r="A272" s="618">
        <f>A270+1</f>
        <v>43234</v>
      </c>
      <c r="B272" s="109"/>
      <c r="C272" s="159"/>
      <c r="D272" s="110"/>
      <c r="E272" s="110"/>
      <c r="F272" s="110"/>
      <c r="G272" s="110"/>
      <c r="H272" s="111"/>
    </row>
    <row r="273" spans="1:8" ht="27" customHeight="1" thickBot="1" x14ac:dyDescent="0.3">
      <c r="A273" s="619"/>
      <c r="B273" s="112"/>
      <c r="C273" s="160"/>
      <c r="D273" s="113"/>
      <c r="E273" s="113"/>
      <c r="F273" s="113"/>
      <c r="G273" s="113"/>
      <c r="H273" s="114"/>
    </row>
    <row r="274" spans="1:8" ht="27" customHeight="1" x14ac:dyDescent="0.25">
      <c r="A274" s="618">
        <f>A272+1</f>
        <v>43235</v>
      </c>
      <c r="B274" s="109"/>
      <c r="C274" s="159"/>
      <c r="D274" s="110"/>
      <c r="E274" s="110"/>
      <c r="F274" s="110"/>
      <c r="G274" s="110"/>
      <c r="H274" s="111"/>
    </row>
    <row r="275" spans="1:8" ht="27" customHeight="1" thickBot="1" x14ac:dyDescent="0.3">
      <c r="A275" s="619"/>
      <c r="B275" s="112"/>
      <c r="C275" s="160"/>
      <c r="D275" s="113"/>
      <c r="E275" s="113"/>
      <c r="F275" s="113"/>
      <c r="G275" s="113"/>
      <c r="H275" s="114"/>
    </row>
    <row r="276" spans="1:8" ht="27" customHeight="1" x14ac:dyDescent="0.25">
      <c r="A276" s="618">
        <f>A274+1</f>
        <v>43236</v>
      </c>
      <c r="B276" s="109"/>
      <c r="C276" s="159"/>
      <c r="D276" s="110"/>
      <c r="E276" s="110"/>
      <c r="F276" s="110"/>
      <c r="G276" s="110"/>
      <c r="H276" s="111"/>
    </row>
    <row r="277" spans="1:8" ht="27" customHeight="1" thickBot="1" x14ac:dyDescent="0.3">
      <c r="A277" s="619"/>
      <c r="B277" s="112"/>
      <c r="C277" s="160"/>
      <c r="D277" s="113"/>
      <c r="E277" s="113"/>
      <c r="F277" s="113"/>
      <c r="G277" s="113"/>
      <c r="H277" s="114"/>
    </row>
    <row r="278" spans="1:8" ht="27" customHeight="1" x14ac:dyDescent="0.25">
      <c r="A278" s="618">
        <f>A276+1</f>
        <v>43237</v>
      </c>
      <c r="B278" s="109"/>
      <c r="C278" s="159"/>
      <c r="D278" s="110"/>
      <c r="E278" s="110"/>
      <c r="F278" s="110"/>
      <c r="G278" s="110"/>
      <c r="H278" s="111"/>
    </row>
    <row r="279" spans="1:8" ht="27" customHeight="1" thickBot="1" x14ac:dyDescent="0.3">
      <c r="A279" s="619"/>
      <c r="B279" s="112"/>
      <c r="C279" s="160"/>
      <c r="D279" s="113"/>
      <c r="E279" s="113"/>
      <c r="F279" s="113"/>
      <c r="G279" s="113"/>
      <c r="H279" s="114"/>
    </row>
    <row r="280" spans="1:8" ht="27" customHeight="1" x14ac:dyDescent="0.25">
      <c r="A280" s="618">
        <f>A278+1</f>
        <v>43238</v>
      </c>
      <c r="B280" s="109"/>
      <c r="C280" s="159"/>
      <c r="D280" s="110"/>
      <c r="E280" s="110"/>
      <c r="F280" s="110"/>
      <c r="G280" s="110"/>
      <c r="H280" s="111"/>
    </row>
    <row r="281" spans="1:8" ht="27" customHeight="1" thickBot="1" x14ac:dyDescent="0.3">
      <c r="A281" s="619"/>
      <c r="B281" s="112"/>
      <c r="C281" s="160"/>
      <c r="D281" s="113"/>
      <c r="E281" s="113"/>
      <c r="F281" s="113"/>
      <c r="G281" s="113"/>
      <c r="H281" s="114"/>
    </row>
    <row r="282" spans="1:8" ht="27" customHeight="1" x14ac:dyDescent="0.25">
      <c r="A282" s="618">
        <f>A280+1</f>
        <v>43239</v>
      </c>
      <c r="B282" s="109"/>
      <c r="C282" s="159"/>
      <c r="D282" s="110"/>
      <c r="E282" s="110"/>
      <c r="F282" s="110"/>
      <c r="G282" s="110"/>
      <c r="H282" s="111"/>
    </row>
    <row r="283" spans="1:8" ht="27" customHeight="1" thickBot="1" x14ac:dyDescent="0.3">
      <c r="A283" s="619"/>
      <c r="B283" s="112"/>
      <c r="C283" s="160"/>
      <c r="D283" s="113"/>
      <c r="E283" s="113"/>
      <c r="F283" s="113"/>
      <c r="G283" s="113"/>
      <c r="H283" s="114"/>
    </row>
    <row r="284" spans="1:8" ht="27" customHeight="1" x14ac:dyDescent="0.25">
      <c r="A284" s="618">
        <f>A282+1</f>
        <v>43240</v>
      </c>
      <c r="B284" s="109"/>
      <c r="C284" s="159"/>
      <c r="D284" s="110"/>
      <c r="E284" s="110"/>
      <c r="F284" s="110"/>
      <c r="G284" s="110"/>
      <c r="H284" s="111"/>
    </row>
    <row r="285" spans="1:8" ht="27" customHeight="1" thickBot="1" x14ac:dyDescent="0.3">
      <c r="A285" s="619"/>
      <c r="B285" s="112"/>
      <c r="C285" s="160"/>
      <c r="D285" s="113"/>
      <c r="E285" s="113"/>
      <c r="F285" s="113"/>
      <c r="G285" s="113"/>
      <c r="H285" s="114"/>
    </row>
    <row r="286" spans="1:8" ht="27" customHeight="1" x14ac:dyDescent="0.25">
      <c r="A286" s="618">
        <f>A284+1</f>
        <v>43241</v>
      </c>
      <c r="B286" s="109"/>
      <c r="C286" s="159"/>
      <c r="D286" s="110"/>
      <c r="E286" s="110"/>
      <c r="F286" s="110"/>
      <c r="G286" s="110"/>
      <c r="H286" s="111"/>
    </row>
    <row r="287" spans="1:8" ht="27" customHeight="1" thickBot="1" x14ac:dyDescent="0.3">
      <c r="A287" s="619"/>
      <c r="B287" s="112"/>
      <c r="C287" s="160"/>
      <c r="D287" s="113"/>
      <c r="E287" s="113"/>
      <c r="F287" s="113"/>
      <c r="G287" s="113"/>
      <c r="H287" s="114"/>
    </row>
    <row r="288" spans="1:8" ht="27" customHeight="1" x14ac:dyDescent="0.25">
      <c r="A288" s="618">
        <f>A286+1</f>
        <v>43242</v>
      </c>
      <c r="B288" s="109"/>
      <c r="C288" s="159"/>
      <c r="D288" s="110"/>
      <c r="E288" s="110"/>
      <c r="F288" s="110"/>
      <c r="G288" s="110"/>
      <c r="H288" s="111"/>
    </row>
    <row r="289" spans="1:8" ht="27" customHeight="1" thickBot="1" x14ac:dyDescent="0.3">
      <c r="A289" s="619"/>
      <c r="B289" s="112"/>
      <c r="C289" s="160"/>
      <c r="D289" s="113"/>
      <c r="E289" s="113"/>
      <c r="F289" s="113"/>
      <c r="G289" s="113"/>
      <c r="H289" s="114"/>
    </row>
    <row r="290" spans="1:8" ht="27" customHeight="1" x14ac:dyDescent="0.25">
      <c r="A290" s="618">
        <f>A288+1</f>
        <v>43243</v>
      </c>
      <c r="B290" s="109"/>
      <c r="C290" s="159"/>
      <c r="D290" s="110"/>
      <c r="E290" s="110"/>
      <c r="F290" s="110"/>
      <c r="G290" s="110"/>
      <c r="H290" s="111"/>
    </row>
    <row r="291" spans="1:8" ht="27" customHeight="1" thickBot="1" x14ac:dyDescent="0.3">
      <c r="A291" s="619"/>
      <c r="B291" s="112"/>
      <c r="C291" s="160"/>
      <c r="D291" s="113"/>
      <c r="E291" s="113"/>
      <c r="F291" s="113"/>
      <c r="G291" s="113"/>
      <c r="H291" s="114"/>
    </row>
    <row r="292" spans="1:8" ht="27" customHeight="1" x14ac:dyDescent="0.25">
      <c r="A292" s="618">
        <f>A290+1</f>
        <v>43244</v>
      </c>
      <c r="B292" s="109"/>
      <c r="C292" s="159"/>
      <c r="D292" s="110"/>
      <c r="E292" s="110"/>
      <c r="F292" s="110"/>
      <c r="G292" s="110"/>
      <c r="H292" s="111"/>
    </row>
    <row r="293" spans="1:8" ht="27" customHeight="1" thickBot="1" x14ac:dyDescent="0.3">
      <c r="A293" s="619"/>
      <c r="B293" s="112"/>
      <c r="C293" s="160"/>
      <c r="D293" s="113"/>
      <c r="E293" s="113"/>
      <c r="F293" s="113"/>
      <c r="G293" s="113"/>
      <c r="H293" s="114"/>
    </row>
    <row r="294" spans="1:8" ht="27" customHeight="1" x14ac:dyDescent="0.25">
      <c r="A294" s="618">
        <f>A292+1</f>
        <v>43245</v>
      </c>
      <c r="B294" s="109"/>
      <c r="C294" s="159"/>
      <c r="D294" s="110"/>
      <c r="E294" s="110"/>
      <c r="F294" s="110"/>
      <c r="G294" s="110"/>
      <c r="H294" s="111"/>
    </row>
    <row r="295" spans="1:8" ht="27" customHeight="1" thickBot="1" x14ac:dyDescent="0.3">
      <c r="A295" s="619"/>
      <c r="B295" s="112"/>
      <c r="C295" s="160"/>
      <c r="D295" s="113"/>
      <c r="E295" s="113"/>
      <c r="F295" s="113"/>
      <c r="G295" s="113"/>
      <c r="H295" s="114"/>
    </row>
    <row r="296" spans="1:8" ht="27" customHeight="1" x14ac:dyDescent="0.25">
      <c r="A296" s="618">
        <f>A294+1</f>
        <v>43246</v>
      </c>
      <c r="B296" s="109"/>
      <c r="C296" s="159"/>
      <c r="D296" s="110"/>
      <c r="E296" s="110"/>
      <c r="F296" s="110"/>
      <c r="G296" s="110"/>
      <c r="H296" s="111"/>
    </row>
    <row r="297" spans="1:8" ht="27" customHeight="1" thickBot="1" x14ac:dyDescent="0.3">
      <c r="A297" s="619"/>
      <c r="B297" s="112"/>
      <c r="C297" s="160"/>
      <c r="D297" s="113"/>
      <c r="E297" s="113"/>
      <c r="F297" s="113"/>
      <c r="G297" s="113"/>
      <c r="H297" s="114"/>
    </row>
    <row r="298" spans="1:8" ht="27" customHeight="1" x14ac:dyDescent="0.25">
      <c r="A298" s="618">
        <f>A296+1</f>
        <v>43247</v>
      </c>
      <c r="B298" s="109"/>
      <c r="C298" s="159"/>
      <c r="D298" s="110"/>
      <c r="E298" s="110"/>
      <c r="F298" s="110"/>
      <c r="G298" s="110"/>
      <c r="H298" s="111"/>
    </row>
    <row r="299" spans="1:8" ht="27" customHeight="1" thickBot="1" x14ac:dyDescent="0.3">
      <c r="A299" s="619"/>
      <c r="B299" s="112"/>
      <c r="C299" s="160"/>
      <c r="D299" s="113"/>
      <c r="E299" s="113"/>
      <c r="F299" s="113"/>
      <c r="G299" s="113"/>
      <c r="H299" s="114"/>
    </row>
    <row r="300" spans="1:8" ht="27" customHeight="1" x14ac:dyDescent="0.25">
      <c r="A300" s="618">
        <f>A298+1</f>
        <v>43248</v>
      </c>
      <c r="B300" s="109"/>
      <c r="C300" s="159"/>
      <c r="D300" s="110"/>
      <c r="E300" s="110"/>
      <c r="F300" s="110"/>
      <c r="G300" s="110"/>
      <c r="H300" s="111"/>
    </row>
    <row r="301" spans="1:8" ht="27" customHeight="1" thickBot="1" x14ac:dyDescent="0.3">
      <c r="A301" s="619"/>
      <c r="B301" s="112"/>
      <c r="C301" s="160"/>
      <c r="D301" s="113"/>
      <c r="E301" s="113"/>
      <c r="F301" s="113"/>
      <c r="G301" s="113"/>
      <c r="H301" s="114"/>
    </row>
    <row r="302" spans="1:8" ht="27" customHeight="1" x14ac:dyDescent="0.25">
      <c r="A302" s="618">
        <f>A300+1</f>
        <v>43249</v>
      </c>
      <c r="B302" s="109"/>
      <c r="C302" s="159"/>
      <c r="D302" s="110"/>
      <c r="E302" s="110"/>
      <c r="F302" s="110"/>
      <c r="G302" s="110"/>
      <c r="H302" s="111"/>
    </row>
    <row r="303" spans="1:8" ht="27" customHeight="1" thickBot="1" x14ac:dyDescent="0.3">
      <c r="A303" s="619"/>
      <c r="B303" s="112"/>
      <c r="C303" s="160"/>
      <c r="D303" s="113"/>
      <c r="E303" s="113"/>
      <c r="F303" s="113"/>
      <c r="G303" s="113"/>
      <c r="H303" s="114"/>
    </row>
    <row r="304" spans="1:8" ht="27" customHeight="1" x14ac:dyDescent="0.25">
      <c r="A304" s="618">
        <f>A302+1</f>
        <v>43250</v>
      </c>
      <c r="B304" s="109"/>
      <c r="C304" s="159"/>
      <c r="D304" s="110"/>
      <c r="E304" s="110"/>
      <c r="F304" s="110"/>
      <c r="G304" s="110"/>
      <c r="H304" s="111"/>
    </row>
    <row r="305" spans="1:8" ht="27" customHeight="1" thickBot="1" x14ac:dyDescent="0.3">
      <c r="A305" s="619"/>
      <c r="B305" s="112"/>
      <c r="C305" s="160"/>
      <c r="D305" s="113"/>
      <c r="E305" s="113"/>
      <c r="F305" s="113"/>
      <c r="G305" s="113"/>
      <c r="H305" s="114"/>
    </row>
    <row r="306" spans="1:8" ht="27" customHeight="1" x14ac:dyDescent="0.25">
      <c r="A306" s="618">
        <f>A304+1</f>
        <v>43251</v>
      </c>
      <c r="B306" s="109"/>
      <c r="C306" s="159"/>
      <c r="D306" s="110"/>
      <c r="E306" s="110"/>
      <c r="F306" s="110"/>
      <c r="G306" s="110"/>
      <c r="H306" s="111"/>
    </row>
    <row r="307" spans="1:8" ht="27" customHeight="1" thickBot="1" x14ac:dyDescent="0.3">
      <c r="A307" s="619"/>
      <c r="B307" s="112"/>
      <c r="C307" s="160"/>
      <c r="D307" s="113"/>
      <c r="E307" s="113"/>
      <c r="F307" s="113"/>
      <c r="G307" s="113"/>
      <c r="H307" s="114"/>
    </row>
    <row r="308" spans="1:8" ht="26.25" customHeight="1" x14ac:dyDescent="0.25">
      <c r="A308" s="618">
        <f>A306+1</f>
        <v>43252</v>
      </c>
      <c r="B308" s="109"/>
      <c r="C308" s="159"/>
      <c r="D308" s="110"/>
      <c r="E308" s="110"/>
      <c r="F308" s="110"/>
      <c r="G308" s="110"/>
      <c r="H308" s="111"/>
    </row>
    <row r="309" spans="1:8" ht="27" customHeight="1" thickBot="1" x14ac:dyDescent="0.3">
      <c r="A309" s="619"/>
      <c r="B309" s="112"/>
      <c r="C309" s="160"/>
      <c r="D309" s="113"/>
      <c r="E309" s="113"/>
      <c r="F309" s="113"/>
      <c r="G309" s="113"/>
      <c r="H309" s="114"/>
    </row>
    <row r="310" spans="1:8" ht="26.25" customHeight="1" x14ac:dyDescent="0.25">
      <c r="A310" s="618">
        <f>A308+1</f>
        <v>43253</v>
      </c>
      <c r="B310" s="109"/>
      <c r="C310" s="159"/>
      <c r="D310" s="110"/>
      <c r="E310" s="110"/>
      <c r="F310" s="110"/>
      <c r="G310" s="110"/>
      <c r="H310" s="111"/>
    </row>
    <row r="311" spans="1:8" ht="27" customHeight="1" thickBot="1" x14ac:dyDescent="0.3">
      <c r="A311" s="619"/>
      <c r="B311" s="112"/>
      <c r="C311" s="160"/>
      <c r="D311" s="113"/>
      <c r="E311" s="113"/>
      <c r="F311" s="113"/>
      <c r="G311" s="113"/>
      <c r="H311" s="114"/>
    </row>
    <row r="312" spans="1:8" ht="26.25" customHeight="1" x14ac:dyDescent="0.25">
      <c r="A312" s="618">
        <f>A310+1</f>
        <v>43254</v>
      </c>
      <c r="B312" s="109"/>
      <c r="C312" s="159"/>
      <c r="D312" s="110"/>
      <c r="E312" s="110"/>
      <c r="F312" s="110"/>
      <c r="G312" s="110"/>
      <c r="H312" s="111"/>
    </row>
    <row r="313" spans="1:8" ht="27" customHeight="1" thickBot="1" x14ac:dyDescent="0.3">
      <c r="A313" s="619"/>
      <c r="B313" s="112"/>
      <c r="C313" s="160"/>
      <c r="D313" s="113"/>
      <c r="E313" s="113"/>
      <c r="F313" s="113"/>
      <c r="G313" s="113"/>
      <c r="H313" s="114"/>
    </row>
    <row r="314" spans="1:8" ht="26.25" customHeight="1" x14ac:dyDescent="0.25">
      <c r="A314" s="618">
        <f>A312+1</f>
        <v>43255</v>
      </c>
      <c r="B314" s="109"/>
      <c r="C314" s="159"/>
      <c r="D314" s="110"/>
      <c r="E314" s="110"/>
      <c r="F314" s="110"/>
      <c r="G314" s="110"/>
      <c r="H314" s="111"/>
    </row>
    <row r="315" spans="1:8" ht="27" customHeight="1" thickBot="1" x14ac:dyDescent="0.3">
      <c r="A315" s="619"/>
      <c r="B315" s="112"/>
      <c r="C315" s="160"/>
      <c r="D315" s="113"/>
      <c r="E315" s="113"/>
      <c r="F315" s="113"/>
      <c r="G315" s="113"/>
      <c r="H315" s="114"/>
    </row>
    <row r="316" spans="1:8" ht="26.25" customHeight="1" x14ac:dyDescent="0.25">
      <c r="A316" s="618">
        <f>A314+1</f>
        <v>43256</v>
      </c>
      <c r="B316" s="109"/>
      <c r="C316" s="159"/>
      <c r="D316" s="110"/>
      <c r="E316" s="110"/>
      <c r="F316" s="110"/>
      <c r="G316" s="110"/>
      <c r="H316" s="111"/>
    </row>
    <row r="317" spans="1:8" ht="27" customHeight="1" thickBot="1" x14ac:dyDescent="0.3">
      <c r="A317" s="619"/>
      <c r="B317" s="112"/>
      <c r="C317" s="160"/>
      <c r="D317" s="113"/>
      <c r="E317" s="113"/>
      <c r="F317" s="113"/>
      <c r="G317" s="113"/>
      <c r="H317" s="114"/>
    </row>
    <row r="318" spans="1:8" ht="26.25" customHeight="1" x14ac:dyDescent="0.25">
      <c r="A318" s="618">
        <f>A316+1</f>
        <v>43257</v>
      </c>
      <c r="B318" s="109"/>
      <c r="C318" s="159"/>
      <c r="D318" s="110"/>
      <c r="E318" s="110"/>
      <c r="F318" s="110"/>
      <c r="G318" s="110"/>
      <c r="H318" s="111"/>
    </row>
    <row r="319" spans="1:8" ht="27" customHeight="1" thickBot="1" x14ac:dyDescent="0.3">
      <c r="A319" s="619"/>
      <c r="B319" s="112"/>
      <c r="C319" s="160"/>
      <c r="D319" s="113"/>
      <c r="E319" s="113"/>
      <c r="F319" s="113"/>
      <c r="G319" s="113"/>
      <c r="H319" s="114"/>
    </row>
    <row r="320" spans="1:8" ht="26.25" customHeight="1" x14ac:dyDescent="0.25">
      <c r="A320" s="618">
        <f>A318+1</f>
        <v>43258</v>
      </c>
      <c r="B320" s="109"/>
      <c r="C320" s="159"/>
      <c r="D320" s="110"/>
      <c r="E320" s="110"/>
      <c r="F320" s="110"/>
      <c r="G320" s="110"/>
      <c r="H320" s="111"/>
    </row>
    <row r="321" spans="1:8" ht="27" customHeight="1" thickBot="1" x14ac:dyDescent="0.3">
      <c r="A321" s="619"/>
      <c r="B321" s="112"/>
      <c r="C321" s="160"/>
      <c r="D321" s="113"/>
      <c r="E321" s="113"/>
      <c r="F321" s="113"/>
      <c r="G321" s="113"/>
      <c r="H321" s="114"/>
    </row>
    <row r="322" spans="1:8" ht="26.25" customHeight="1" x14ac:dyDescent="0.25">
      <c r="A322" s="618">
        <f>A320+1</f>
        <v>43259</v>
      </c>
      <c r="B322" s="109"/>
      <c r="C322" s="159"/>
      <c r="D322" s="110"/>
      <c r="E322" s="110"/>
      <c r="F322" s="110"/>
      <c r="G322" s="110"/>
      <c r="H322" s="111"/>
    </row>
    <row r="323" spans="1:8" ht="27" customHeight="1" thickBot="1" x14ac:dyDescent="0.3">
      <c r="A323" s="619"/>
      <c r="B323" s="112"/>
      <c r="C323" s="160"/>
      <c r="D323" s="113"/>
      <c r="E323" s="113"/>
      <c r="F323" s="113"/>
      <c r="G323" s="113"/>
      <c r="H323" s="114"/>
    </row>
    <row r="324" spans="1:8" ht="26.25" customHeight="1" x14ac:dyDescent="0.25">
      <c r="A324" s="618">
        <f>A322+1</f>
        <v>43260</v>
      </c>
      <c r="B324" s="109"/>
      <c r="C324" s="159"/>
      <c r="D324" s="110"/>
      <c r="E324" s="110"/>
      <c r="F324" s="110"/>
      <c r="G324" s="110"/>
      <c r="H324" s="111"/>
    </row>
    <row r="325" spans="1:8" ht="27" customHeight="1" thickBot="1" x14ac:dyDescent="0.3">
      <c r="A325" s="619"/>
      <c r="B325" s="112"/>
      <c r="C325" s="160"/>
      <c r="D325" s="113"/>
      <c r="E325" s="113"/>
      <c r="F325" s="113"/>
      <c r="G325" s="113"/>
      <c r="H325" s="114"/>
    </row>
    <row r="326" spans="1:8" ht="26.25" customHeight="1" x14ac:dyDescent="0.25">
      <c r="A326" s="618">
        <f>A324+1</f>
        <v>43261</v>
      </c>
      <c r="B326" s="109"/>
      <c r="C326" s="159"/>
      <c r="D326" s="110"/>
      <c r="E326" s="110"/>
      <c r="F326" s="110"/>
      <c r="G326" s="110"/>
      <c r="H326" s="111"/>
    </row>
    <row r="327" spans="1:8" ht="27" customHeight="1" thickBot="1" x14ac:dyDescent="0.3">
      <c r="A327" s="619"/>
      <c r="B327" s="112"/>
      <c r="C327" s="160"/>
      <c r="D327" s="113"/>
      <c r="E327" s="113"/>
      <c r="F327" s="113"/>
      <c r="G327" s="113"/>
      <c r="H327" s="114"/>
    </row>
    <row r="328" spans="1:8" ht="26.25" customHeight="1" x14ac:dyDescent="0.25">
      <c r="A328" s="618">
        <f>A326+1</f>
        <v>43262</v>
      </c>
      <c r="B328" s="109"/>
      <c r="C328" s="159"/>
      <c r="D328" s="110"/>
      <c r="E328" s="110"/>
      <c r="F328" s="110"/>
      <c r="G328" s="110"/>
      <c r="H328" s="111"/>
    </row>
    <row r="329" spans="1:8" ht="27" customHeight="1" thickBot="1" x14ac:dyDescent="0.3">
      <c r="A329" s="619"/>
      <c r="B329" s="112"/>
      <c r="C329" s="160"/>
      <c r="D329" s="113"/>
      <c r="E329" s="113"/>
      <c r="F329" s="113"/>
      <c r="G329" s="113"/>
      <c r="H329" s="114"/>
    </row>
    <row r="330" spans="1:8" ht="26.25" customHeight="1" x14ac:dyDescent="0.25">
      <c r="A330" s="618">
        <f>A328+1</f>
        <v>43263</v>
      </c>
      <c r="B330" s="109"/>
      <c r="C330" s="159"/>
      <c r="D330" s="110"/>
      <c r="E330" s="110"/>
      <c r="F330" s="110"/>
      <c r="G330" s="110"/>
      <c r="H330" s="111"/>
    </row>
    <row r="331" spans="1:8" ht="27" customHeight="1" thickBot="1" x14ac:dyDescent="0.3">
      <c r="A331" s="619"/>
      <c r="B331" s="112"/>
      <c r="C331" s="160"/>
      <c r="D331" s="113"/>
      <c r="E331" s="113"/>
      <c r="F331" s="113"/>
      <c r="G331" s="113"/>
      <c r="H331" s="114"/>
    </row>
    <row r="332" spans="1:8" ht="26.25" customHeight="1" x14ac:dyDescent="0.25">
      <c r="A332" s="618">
        <f>A330+1</f>
        <v>43264</v>
      </c>
      <c r="B332" s="109"/>
      <c r="C332" s="159"/>
      <c r="D332" s="110"/>
      <c r="E332" s="110"/>
      <c r="F332" s="110"/>
      <c r="G332" s="110"/>
      <c r="H332" s="111"/>
    </row>
    <row r="333" spans="1:8" ht="27" customHeight="1" thickBot="1" x14ac:dyDescent="0.3">
      <c r="A333" s="619"/>
      <c r="B333" s="112"/>
      <c r="C333" s="160"/>
      <c r="D333" s="113"/>
      <c r="E333" s="113"/>
      <c r="F333" s="113"/>
      <c r="G333" s="113"/>
      <c r="H333" s="114"/>
    </row>
    <row r="334" spans="1:8" ht="26.25" customHeight="1" x14ac:dyDescent="0.25">
      <c r="A334" s="618">
        <f>A332+1</f>
        <v>43265</v>
      </c>
      <c r="B334" s="109"/>
      <c r="C334" s="159"/>
      <c r="D334" s="110"/>
      <c r="E334" s="110"/>
      <c r="F334" s="110"/>
      <c r="G334" s="110"/>
      <c r="H334" s="111"/>
    </row>
    <row r="335" spans="1:8" ht="27" customHeight="1" thickBot="1" x14ac:dyDescent="0.3">
      <c r="A335" s="619"/>
      <c r="B335" s="112"/>
      <c r="C335" s="160"/>
      <c r="D335" s="113"/>
      <c r="E335" s="113"/>
      <c r="F335" s="113"/>
      <c r="G335" s="113"/>
      <c r="H335" s="114"/>
    </row>
    <row r="336" spans="1:8" ht="26.25" customHeight="1" x14ac:dyDescent="0.25">
      <c r="A336" s="618">
        <f>A334+1</f>
        <v>43266</v>
      </c>
      <c r="B336" s="109"/>
      <c r="C336" s="159"/>
      <c r="D336" s="110"/>
      <c r="E336" s="110"/>
      <c r="F336" s="110"/>
      <c r="G336" s="110"/>
      <c r="H336" s="111"/>
    </row>
    <row r="337" spans="1:8" ht="27" customHeight="1" thickBot="1" x14ac:dyDescent="0.3">
      <c r="A337" s="619"/>
      <c r="B337" s="112"/>
      <c r="C337" s="160"/>
      <c r="D337" s="113"/>
      <c r="E337" s="113"/>
      <c r="F337" s="113"/>
      <c r="G337" s="113"/>
      <c r="H337" s="114"/>
    </row>
    <row r="338" spans="1:8" ht="26.25" customHeight="1" x14ac:dyDescent="0.25">
      <c r="A338" s="618">
        <f>A336+1</f>
        <v>43267</v>
      </c>
      <c r="B338" s="109"/>
      <c r="C338" s="159"/>
      <c r="D338" s="110"/>
      <c r="E338" s="110"/>
      <c r="F338" s="110"/>
      <c r="G338" s="110"/>
      <c r="H338" s="111"/>
    </row>
    <row r="339" spans="1:8" ht="27" customHeight="1" thickBot="1" x14ac:dyDescent="0.3">
      <c r="A339" s="619"/>
      <c r="B339" s="112"/>
      <c r="C339" s="160"/>
      <c r="D339" s="113"/>
      <c r="E339" s="113"/>
      <c r="F339" s="113"/>
      <c r="G339" s="113"/>
      <c r="H339" s="114"/>
    </row>
    <row r="340" spans="1:8" ht="26.25" customHeight="1" x14ac:dyDescent="0.25">
      <c r="A340" s="618">
        <f>A338+1</f>
        <v>43268</v>
      </c>
      <c r="B340" s="109"/>
      <c r="C340" s="159"/>
      <c r="D340" s="110"/>
      <c r="E340" s="110"/>
      <c r="F340" s="110"/>
      <c r="G340" s="110"/>
      <c r="H340" s="111"/>
    </row>
    <row r="341" spans="1:8" ht="27" customHeight="1" thickBot="1" x14ac:dyDescent="0.3">
      <c r="A341" s="619"/>
      <c r="B341" s="112"/>
      <c r="C341" s="160"/>
      <c r="D341" s="113"/>
      <c r="E341" s="113"/>
      <c r="F341" s="113"/>
      <c r="G341" s="113"/>
      <c r="H341" s="114"/>
    </row>
    <row r="342" spans="1:8" ht="26.25" customHeight="1" x14ac:dyDescent="0.25">
      <c r="A342" s="618">
        <f>A340+1</f>
        <v>43269</v>
      </c>
      <c r="B342" s="109"/>
      <c r="C342" s="159"/>
      <c r="D342" s="110"/>
      <c r="E342" s="110"/>
      <c r="F342" s="110"/>
      <c r="G342" s="110"/>
      <c r="H342" s="111"/>
    </row>
    <row r="343" spans="1:8" ht="27" customHeight="1" thickBot="1" x14ac:dyDescent="0.3">
      <c r="A343" s="619"/>
      <c r="B343" s="112"/>
      <c r="C343" s="160"/>
      <c r="D343" s="113"/>
      <c r="E343" s="113"/>
      <c r="F343" s="113"/>
      <c r="G343" s="113"/>
      <c r="H343" s="114"/>
    </row>
    <row r="344" spans="1:8" ht="26.25" customHeight="1" x14ac:dyDescent="0.25">
      <c r="A344" s="618">
        <f>A342+1</f>
        <v>43270</v>
      </c>
      <c r="B344" s="109"/>
      <c r="C344" s="159"/>
      <c r="D344" s="110"/>
      <c r="E344" s="110"/>
      <c r="F344" s="110"/>
      <c r="G344" s="110"/>
      <c r="H344" s="111"/>
    </row>
    <row r="345" spans="1:8" ht="27" customHeight="1" thickBot="1" x14ac:dyDescent="0.3">
      <c r="A345" s="619"/>
      <c r="B345" s="112"/>
      <c r="C345" s="160"/>
      <c r="D345" s="113"/>
      <c r="E345" s="113"/>
      <c r="F345" s="113"/>
      <c r="G345" s="113"/>
      <c r="H345" s="114"/>
    </row>
    <row r="346" spans="1:8" ht="26.25" customHeight="1" x14ac:dyDescent="0.25">
      <c r="A346" s="618">
        <f>A344+1</f>
        <v>43271</v>
      </c>
      <c r="B346" s="109"/>
      <c r="C346" s="159"/>
      <c r="D346" s="110"/>
      <c r="E346" s="110"/>
      <c r="F346" s="110"/>
      <c r="G346" s="110"/>
      <c r="H346" s="111"/>
    </row>
    <row r="347" spans="1:8" ht="27" customHeight="1" thickBot="1" x14ac:dyDescent="0.3">
      <c r="A347" s="619"/>
      <c r="B347" s="112"/>
      <c r="C347" s="160"/>
      <c r="D347" s="113"/>
      <c r="E347" s="113"/>
      <c r="F347" s="113"/>
      <c r="G347" s="113"/>
      <c r="H347" s="114"/>
    </row>
    <row r="348" spans="1:8" ht="26.25" customHeight="1" x14ac:dyDescent="0.25">
      <c r="A348" s="618">
        <f>A346+1</f>
        <v>43272</v>
      </c>
      <c r="B348" s="109"/>
      <c r="C348" s="159"/>
      <c r="D348" s="110"/>
      <c r="E348" s="110"/>
      <c r="F348" s="110"/>
      <c r="G348" s="110"/>
      <c r="H348" s="111"/>
    </row>
    <row r="349" spans="1:8" ht="27" customHeight="1" thickBot="1" x14ac:dyDescent="0.3">
      <c r="A349" s="619"/>
      <c r="B349" s="112"/>
      <c r="C349" s="160"/>
      <c r="D349" s="113"/>
      <c r="E349" s="113"/>
      <c r="F349" s="113"/>
      <c r="G349" s="113"/>
      <c r="H349" s="114"/>
    </row>
    <row r="350" spans="1:8" ht="26.25" customHeight="1" x14ac:dyDescent="0.25">
      <c r="A350" s="618">
        <f>A348+1</f>
        <v>43273</v>
      </c>
      <c r="B350" s="109"/>
      <c r="C350" s="159"/>
      <c r="D350" s="110"/>
      <c r="E350" s="110"/>
      <c r="F350" s="110"/>
      <c r="G350" s="110"/>
      <c r="H350" s="111"/>
    </row>
    <row r="351" spans="1:8" ht="27" customHeight="1" thickBot="1" x14ac:dyDescent="0.3">
      <c r="A351" s="619"/>
      <c r="B351" s="112"/>
      <c r="C351" s="160"/>
      <c r="D351" s="113"/>
      <c r="E351" s="113"/>
      <c r="F351" s="113"/>
      <c r="G351" s="113"/>
      <c r="H351" s="114"/>
    </row>
    <row r="352" spans="1:8" ht="26.25" customHeight="1" x14ac:dyDescent="0.25">
      <c r="A352" s="618">
        <f>A350+1</f>
        <v>43274</v>
      </c>
      <c r="B352" s="109"/>
      <c r="C352" s="159"/>
      <c r="D352" s="110"/>
      <c r="E352" s="110"/>
      <c r="F352" s="110"/>
      <c r="G352" s="110"/>
      <c r="H352" s="111"/>
    </row>
    <row r="353" spans="1:8" ht="27" customHeight="1" thickBot="1" x14ac:dyDescent="0.3">
      <c r="A353" s="619"/>
      <c r="B353" s="112"/>
      <c r="C353" s="160"/>
      <c r="D353" s="113"/>
      <c r="E353" s="113"/>
      <c r="F353" s="113"/>
      <c r="G353" s="113"/>
      <c r="H353" s="114"/>
    </row>
    <row r="354" spans="1:8" ht="26.25" customHeight="1" x14ac:dyDescent="0.25">
      <c r="A354" s="618">
        <f>A352+1</f>
        <v>43275</v>
      </c>
      <c r="B354" s="109"/>
      <c r="C354" s="159"/>
      <c r="D354" s="110"/>
      <c r="E354" s="110"/>
      <c r="F354" s="110"/>
      <c r="G354" s="110"/>
      <c r="H354" s="111"/>
    </row>
    <row r="355" spans="1:8" ht="27" customHeight="1" thickBot="1" x14ac:dyDescent="0.3">
      <c r="A355" s="619"/>
      <c r="B355" s="112"/>
      <c r="C355" s="160"/>
      <c r="D355" s="113"/>
      <c r="E355" s="113"/>
      <c r="F355" s="113"/>
      <c r="G355" s="113"/>
      <c r="H355" s="114"/>
    </row>
    <row r="356" spans="1:8" ht="26.25" customHeight="1" x14ac:dyDescent="0.25">
      <c r="A356" s="618">
        <f>A354+1</f>
        <v>43276</v>
      </c>
      <c r="B356" s="109"/>
      <c r="C356" s="159"/>
      <c r="D356" s="110"/>
      <c r="E356" s="110"/>
      <c r="F356" s="110"/>
      <c r="G356" s="110"/>
      <c r="H356" s="111"/>
    </row>
    <row r="357" spans="1:8" ht="27" customHeight="1" thickBot="1" x14ac:dyDescent="0.3">
      <c r="A357" s="619"/>
      <c r="B357" s="112"/>
      <c r="C357" s="160"/>
      <c r="D357" s="113"/>
      <c r="E357" s="113"/>
      <c r="F357" s="113"/>
      <c r="G357" s="113"/>
      <c r="H357" s="114"/>
    </row>
    <row r="358" spans="1:8" ht="26.25" customHeight="1" x14ac:dyDescent="0.25">
      <c r="A358" s="618">
        <f>A356+1</f>
        <v>43277</v>
      </c>
      <c r="B358" s="109"/>
      <c r="C358" s="159"/>
      <c r="D358" s="110"/>
      <c r="E358" s="110"/>
      <c r="F358" s="110"/>
      <c r="G358" s="110"/>
      <c r="H358" s="111"/>
    </row>
    <row r="359" spans="1:8" ht="27" customHeight="1" thickBot="1" x14ac:dyDescent="0.3">
      <c r="A359" s="619"/>
      <c r="B359" s="112"/>
      <c r="C359" s="160"/>
      <c r="D359" s="113"/>
      <c r="E359" s="113"/>
      <c r="F359" s="113"/>
      <c r="G359" s="113"/>
      <c r="H359" s="114"/>
    </row>
    <row r="360" spans="1:8" ht="26.25" customHeight="1" x14ac:dyDescent="0.25">
      <c r="A360" s="618">
        <f>A358+1</f>
        <v>43278</v>
      </c>
      <c r="B360" s="109"/>
      <c r="C360" s="159"/>
      <c r="D360" s="110"/>
      <c r="E360" s="110"/>
      <c r="F360" s="110"/>
      <c r="G360" s="110"/>
      <c r="H360" s="111"/>
    </row>
    <row r="361" spans="1:8" ht="27" customHeight="1" thickBot="1" x14ac:dyDescent="0.3">
      <c r="A361" s="619"/>
      <c r="B361" s="112"/>
      <c r="C361" s="160"/>
      <c r="D361" s="113"/>
      <c r="E361" s="113"/>
      <c r="F361" s="113"/>
      <c r="G361" s="113"/>
      <c r="H361" s="114"/>
    </row>
    <row r="362" spans="1:8" ht="26.25" customHeight="1" x14ac:dyDescent="0.25">
      <c r="A362" s="618">
        <f>A360+1</f>
        <v>43279</v>
      </c>
      <c r="B362" s="109"/>
      <c r="C362" s="159"/>
      <c r="D362" s="110"/>
      <c r="E362" s="110"/>
      <c r="F362" s="110"/>
      <c r="G362" s="110"/>
      <c r="H362" s="111"/>
    </row>
    <row r="363" spans="1:8" ht="27" customHeight="1" thickBot="1" x14ac:dyDescent="0.3">
      <c r="A363" s="619"/>
      <c r="B363" s="112"/>
      <c r="C363" s="160"/>
      <c r="D363" s="113"/>
      <c r="E363" s="113"/>
      <c r="F363" s="113"/>
      <c r="G363" s="113"/>
      <c r="H363" s="114"/>
    </row>
    <row r="364" spans="1:8" ht="26.25" customHeight="1" x14ac:dyDescent="0.25">
      <c r="A364" s="618">
        <f>A362+1</f>
        <v>43280</v>
      </c>
      <c r="B364" s="109"/>
      <c r="C364" s="159"/>
      <c r="D364" s="110"/>
      <c r="E364" s="110"/>
      <c r="F364" s="110"/>
      <c r="G364" s="110"/>
      <c r="H364" s="111"/>
    </row>
    <row r="365" spans="1:8" ht="27" customHeight="1" thickBot="1" x14ac:dyDescent="0.3">
      <c r="A365" s="619"/>
      <c r="B365" s="112"/>
      <c r="C365" s="160"/>
      <c r="D365" s="113"/>
      <c r="E365" s="113"/>
      <c r="F365" s="113"/>
      <c r="G365" s="113"/>
      <c r="H365" s="114"/>
    </row>
    <row r="366" spans="1:8" ht="26.25" customHeight="1" x14ac:dyDescent="0.25">
      <c r="A366" s="618">
        <f>A364+1</f>
        <v>43281</v>
      </c>
      <c r="B366" s="109"/>
      <c r="C366" s="159"/>
      <c r="D366" s="110"/>
      <c r="E366" s="110"/>
      <c r="F366" s="110"/>
      <c r="G366" s="110"/>
      <c r="H366" s="111"/>
    </row>
    <row r="367" spans="1:8" ht="27" customHeight="1" thickBot="1" x14ac:dyDescent="0.3">
      <c r="A367" s="619"/>
      <c r="B367" s="112"/>
      <c r="C367" s="160"/>
      <c r="D367" s="113"/>
      <c r="E367" s="113"/>
      <c r="F367" s="113"/>
      <c r="G367" s="113"/>
      <c r="H367" s="114"/>
    </row>
    <row r="368" spans="1:8" ht="26.25" customHeight="1" x14ac:dyDescent="0.25">
      <c r="A368" s="618">
        <f>A366+1</f>
        <v>43282</v>
      </c>
      <c r="B368" s="109"/>
      <c r="C368" s="159"/>
      <c r="D368" s="110"/>
      <c r="E368" s="110"/>
      <c r="F368" s="110"/>
      <c r="G368" s="110"/>
      <c r="H368" s="111"/>
    </row>
    <row r="369" spans="1:8" ht="26.25" customHeight="1" thickBot="1" x14ac:dyDescent="0.3">
      <c r="A369" s="619"/>
      <c r="B369" s="112"/>
      <c r="C369" s="160"/>
      <c r="D369" s="113"/>
      <c r="E369" s="113"/>
      <c r="F369" s="113"/>
      <c r="G369" s="113"/>
      <c r="H369" s="114"/>
    </row>
    <row r="370" spans="1:8" ht="26.25" customHeight="1" x14ac:dyDescent="0.25">
      <c r="A370" s="618">
        <f>A368+1</f>
        <v>43283</v>
      </c>
      <c r="B370" s="109"/>
      <c r="C370" s="159"/>
      <c r="D370" s="110"/>
      <c r="E370" s="110"/>
      <c r="F370" s="110"/>
      <c r="G370" s="110"/>
      <c r="H370" s="111"/>
    </row>
    <row r="371" spans="1:8" ht="27" customHeight="1" thickBot="1" x14ac:dyDescent="0.3">
      <c r="A371" s="619"/>
      <c r="B371" s="112"/>
      <c r="C371" s="160"/>
      <c r="D371" s="113"/>
      <c r="E371" s="113"/>
      <c r="F371" s="113"/>
      <c r="G371" s="113"/>
      <c r="H371" s="114"/>
    </row>
    <row r="372" spans="1:8" ht="27" customHeight="1" x14ac:dyDescent="0.25">
      <c r="A372" s="618">
        <f>A370+1</f>
        <v>43284</v>
      </c>
      <c r="B372" s="109"/>
      <c r="C372" s="159"/>
      <c r="D372" s="110"/>
      <c r="E372" s="110"/>
      <c r="F372" s="110"/>
      <c r="G372" s="110"/>
      <c r="H372" s="111"/>
    </row>
    <row r="373" spans="1:8" ht="27" customHeight="1" thickBot="1" x14ac:dyDescent="0.3">
      <c r="A373" s="619"/>
      <c r="B373" s="112"/>
      <c r="C373" s="160"/>
      <c r="D373" s="113"/>
      <c r="E373" s="113"/>
      <c r="F373" s="113"/>
      <c r="G373" s="113"/>
      <c r="H373" s="114"/>
    </row>
    <row r="374" spans="1:8" ht="27" customHeight="1" x14ac:dyDescent="0.25">
      <c r="A374" s="618">
        <f>A372+1</f>
        <v>43285</v>
      </c>
      <c r="B374" s="109"/>
      <c r="C374" s="159"/>
      <c r="D374" s="110"/>
      <c r="E374" s="110"/>
      <c r="F374" s="110"/>
      <c r="G374" s="110"/>
      <c r="H374" s="111"/>
    </row>
    <row r="375" spans="1:8" ht="27" customHeight="1" thickBot="1" x14ac:dyDescent="0.3">
      <c r="A375" s="619"/>
      <c r="B375" s="112"/>
      <c r="C375" s="160"/>
      <c r="D375" s="113"/>
      <c r="E375" s="113"/>
      <c r="F375" s="113"/>
      <c r="G375" s="113"/>
      <c r="H375" s="114"/>
    </row>
    <row r="376" spans="1:8" ht="27" customHeight="1" x14ac:dyDescent="0.25">
      <c r="A376" s="618">
        <f>A374+1</f>
        <v>43286</v>
      </c>
      <c r="B376" s="109"/>
      <c r="C376" s="159"/>
      <c r="D376" s="110"/>
      <c r="E376" s="110"/>
      <c r="F376" s="110"/>
      <c r="G376" s="110"/>
      <c r="H376" s="111"/>
    </row>
    <row r="377" spans="1:8" ht="27" customHeight="1" thickBot="1" x14ac:dyDescent="0.3">
      <c r="A377" s="619"/>
      <c r="B377" s="112"/>
      <c r="C377" s="160"/>
      <c r="D377" s="113"/>
      <c r="E377" s="113"/>
      <c r="F377" s="113"/>
      <c r="G377" s="113"/>
      <c r="H377" s="114"/>
    </row>
    <row r="378" spans="1:8" ht="27" customHeight="1" x14ac:dyDescent="0.25">
      <c r="A378" s="618">
        <f>A376+1</f>
        <v>43287</v>
      </c>
      <c r="B378" s="109"/>
      <c r="C378" s="159"/>
      <c r="D378" s="110"/>
      <c r="E378" s="110"/>
      <c r="F378" s="110"/>
      <c r="G378" s="110"/>
      <c r="H378" s="111"/>
    </row>
    <row r="379" spans="1:8" ht="27" customHeight="1" thickBot="1" x14ac:dyDescent="0.3">
      <c r="A379" s="619"/>
      <c r="B379" s="112"/>
      <c r="C379" s="160"/>
      <c r="D379" s="113"/>
      <c r="E379" s="113"/>
      <c r="F379" s="113"/>
      <c r="G379" s="113"/>
      <c r="H379" s="114"/>
    </row>
    <row r="380" spans="1:8" ht="27" customHeight="1" x14ac:dyDescent="0.25">
      <c r="A380" s="618">
        <f>A378+1</f>
        <v>43288</v>
      </c>
      <c r="B380" s="109"/>
      <c r="C380" s="159"/>
      <c r="D380" s="110"/>
      <c r="E380" s="110"/>
      <c r="F380" s="110"/>
      <c r="G380" s="110"/>
      <c r="H380" s="111"/>
    </row>
    <row r="381" spans="1:8" ht="27" customHeight="1" thickBot="1" x14ac:dyDescent="0.3">
      <c r="A381" s="619"/>
      <c r="B381" s="112"/>
      <c r="C381" s="160"/>
      <c r="D381" s="113"/>
      <c r="E381" s="113"/>
      <c r="F381" s="113"/>
      <c r="G381" s="113"/>
      <c r="H381" s="114"/>
    </row>
    <row r="382" spans="1:8" ht="27" customHeight="1" x14ac:dyDescent="0.25">
      <c r="A382" s="618">
        <f>A380+1</f>
        <v>43289</v>
      </c>
      <c r="B382" s="109"/>
      <c r="C382" s="159"/>
      <c r="D382" s="110"/>
      <c r="E382" s="110"/>
      <c r="F382" s="110"/>
      <c r="G382" s="110"/>
      <c r="H382" s="111"/>
    </row>
    <row r="383" spans="1:8" ht="27" customHeight="1" thickBot="1" x14ac:dyDescent="0.3">
      <c r="A383" s="619"/>
      <c r="B383" s="112"/>
      <c r="C383" s="160"/>
      <c r="D383" s="113"/>
      <c r="E383" s="113"/>
      <c r="F383" s="113"/>
      <c r="G383" s="113"/>
      <c r="H383" s="114"/>
    </row>
    <row r="384" spans="1:8" ht="27" customHeight="1" x14ac:dyDescent="0.25">
      <c r="A384" s="618">
        <f>A382+1</f>
        <v>43290</v>
      </c>
      <c r="B384" s="109"/>
      <c r="C384" s="159"/>
      <c r="D384" s="110"/>
      <c r="E384" s="110"/>
      <c r="F384" s="110"/>
      <c r="G384" s="110"/>
      <c r="H384" s="111"/>
    </row>
    <row r="385" spans="1:8" ht="27" customHeight="1" thickBot="1" x14ac:dyDescent="0.3">
      <c r="A385" s="619"/>
      <c r="B385" s="112"/>
      <c r="C385" s="160"/>
      <c r="D385" s="113"/>
      <c r="E385" s="113"/>
      <c r="F385" s="113"/>
      <c r="G385" s="113"/>
      <c r="H385" s="114"/>
    </row>
    <row r="386" spans="1:8" ht="27" customHeight="1" x14ac:dyDescent="0.25">
      <c r="A386" s="618">
        <f>A384+1</f>
        <v>43291</v>
      </c>
      <c r="B386" s="109"/>
      <c r="C386" s="159"/>
      <c r="D386" s="110"/>
      <c r="E386" s="110"/>
      <c r="F386" s="110"/>
      <c r="G386" s="110"/>
      <c r="H386" s="111"/>
    </row>
    <row r="387" spans="1:8" ht="27" customHeight="1" thickBot="1" x14ac:dyDescent="0.3">
      <c r="A387" s="619"/>
      <c r="B387" s="112"/>
      <c r="C387" s="160"/>
      <c r="D387" s="113"/>
      <c r="E387" s="113"/>
      <c r="F387" s="113"/>
      <c r="G387" s="113"/>
      <c r="H387" s="114"/>
    </row>
    <row r="388" spans="1:8" ht="27" customHeight="1" x14ac:dyDescent="0.25">
      <c r="A388" s="618">
        <f>A386+1</f>
        <v>43292</v>
      </c>
      <c r="B388" s="109"/>
      <c r="C388" s="159"/>
      <c r="D388" s="110"/>
      <c r="E388" s="110"/>
      <c r="F388" s="110"/>
      <c r="G388" s="110"/>
      <c r="H388" s="111"/>
    </row>
    <row r="389" spans="1:8" ht="27" customHeight="1" thickBot="1" x14ac:dyDescent="0.3">
      <c r="A389" s="619"/>
      <c r="B389" s="112"/>
      <c r="C389" s="160"/>
      <c r="D389" s="113"/>
      <c r="E389" s="113"/>
      <c r="F389" s="113"/>
      <c r="G389" s="113"/>
      <c r="H389" s="114"/>
    </row>
    <row r="390" spans="1:8" ht="27" customHeight="1" x14ac:dyDescent="0.25">
      <c r="A390" s="618">
        <f>A388+1</f>
        <v>43293</v>
      </c>
      <c r="B390" s="109"/>
      <c r="C390" s="159"/>
      <c r="D390" s="110"/>
      <c r="E390" s="110"/>
      <c r="F390" s="110"/>
      <c r="G390" s="110"/>
      <c r="H390" s="111"/>
    </row>
    <row r="391" spans="1:8" ht="27" customHeight="1" thickBot="1" x14ac:dyDescent="0.3">
      <c r="A391" s="619"/>
      <c r="B391" s="112"/>
      <c r="C391" s="160"/>
      <c r="D391" s="113"/>
      <c r="E391" s="113"/>
      <c r="F391" s="113"/>
      <c r="G391" s="113"/>
      <c r="H391" s="114"/>
    </row>
    <row r="392" spans="1:8" ht="27" customHeight="1" x14ac:dyDescent="0.25">
      <c r="A392" s="618">
        <f>A390+1</f>
        <v>43294</v>
      </c>
      <c r="B392" s="109"/>
      <c r="C392" s="159"/>
      <c r="D392" s="110"/>
      <c r="E392" s="110"/>
      <c r="F392" s="110"/>
      <c r="G392" s="110"/>
      <c r="H392" s="111"/>
    </row>
    <row r="393" spans="1:8" ht="27" customHeight="1" thickBot="1" x14ac:dyDescent="0.3">
      <c r="A393" s="619"/>
      <c r="B393" s="112"/>
      <c r="C393" s="160"/>
      <c r="D393" s="113"/>
      <c r="E393" s="113"/>
      <c r="F393" s="113"/>
      <c r="G393" s="113"/>
      <c r="H393" s="114"/>
    </row>
    <row r="394" spans="1:8" ht="27" customHeight="1" x14ac:dyDescent="0.25">
      <c r="A394" s="618">
        <f t="shared" ref="A394" si="2">A392+1</f>
        <v>43295</v>
      </c>
      <c r="B394" s="109"/>
      <c r="C394" s="159"/>
      <c r="D394" s="110"/>
      <c r="E394" s="110"/>
      <c r="F394" s="110"/>
      <c r="G394" s="110"/>
      <c r="H394" s="111"/>
    </row>
    <row r="395" spans="1:8" ht="27" customHeight="1" thickBot="1" x14ac:dyDescent="0.3">
      <c r="A395" s="619"/>
      <c r="B395" s="112"/>
      <c r="C395" s="160"/>
      <c r="D395" s="113"/>
      <c r="E395" s="113"/>
      <c r="F395" s="113"/>
      <c r="G395" s="113"/>
      <c r="H395" s="114"/>
    </row>
    <row r="396" spans="1:8" ht="27" customHeight="1" x14ac:dyDescent="0.25">
      <c r="A396" s="618">
        <f>A394+1</f>
        <v>43296</v>
      </c>
      <c r="B396" s="109"/>
      <c r="C396" s="159"/>
      <c r="D396" s="110"/>
      <c r="E396" s="110"/>
      <c r="F396" s="110"/>
      <c r="G396" s="110"/>
      <c r="H396" s="111"/>
    </row>
    <row r="397" spans="1:8" ht="27" customHeight="1" thickBot="1" x14ac:dyDescent="0.3">
      <c r="A397" s="619"/>
      <c r="B397" s="112"/>
      <c r="C397" s="160"/>
      <c r="D397" s="113"/>
      <c r="E397" s="113"/>
      <c r="F397" s="113"/>
      <c r="G397" s="113"/>
      <c r="H397" s="114"/>
    </row>
    <row r="398" spans="1:8" ht="27" customHeight="1" x14ac:dyDescent="0.25">
      <c r="A398" s="618">
        <f>A396+1</f>
        <v>43297</v>
      </c>
      <c r="B398" s="109"/>
      <c r="C398" s="159"/>
      <c r="D398" s="110"/>
      <c r="E398" s="110"/>
      <c r="F398" s="110"/>
      <c r="G398" s="110"/>
      <c r="H398" s="111"/>
    </row>
    <row r="399" spans="1:8" ht="27" customHeight="1" thickBot="1" x14ac:dyDescent="0.3">
      <c r="A399" s="619"/>
      <c r="B399" s="112"/>
      <c r="C399" s="160"/>
      <c r="D399" s="113"/>
      <c r="E399" s="113"/>
      <c r="F399" s="113"/>
      <c r="G399" s="113"/>
      <c r="H399" s="114"/>
    </row>
    <row r="400" spans="1:8" ht="27" customHeight="1" x14ac:dyDescent="0.25">
      <c r="A400" s="618">
        <f>A398+1</f>
        <v>43298</v>
      </c>
      <c r="B400" s="109"/>
      <c r="C400" s="159"/>
      <c r="D400" s="110"/>
      <c r="E400" s="110"/>
      <c r="F400" s="110"/>
      <c r="G400" s="110"/>
      <c r="H400" s="111"/>
    </row>
    <row r="401" spans="1:8" ht="27" customHeight="1" thickBot="1" x14ac:dyDescent="0.3">
      <c r="A401" s="619"/>
      <c r="B401" s="112"/>
      <c r="C401" s="160"/>
      <c r="D401" s="113"/>
      <c r="E401" s="113"/>
      <c r="F401" s="113"/>
      <c r="G401" s="113"/>
      <c r="H401" s="114"/>
    </row>
    <row r="402" spans="1:8" ht="27" customHeight="1" x14ac:dyDescent="0.25">
      <c r="A402" s="618">
        <f>A400+1</f>
        <v>43299</v>
      </c>
      <c r="B402" s="109"/>
      <c r="C402" s="159"/>
      <c r="D402" s="110"/>
      <c r="E402" s="110"/>
      <c r="F402" s="110"/>
      <c r="G402" s="110"/>
      <c r="H402" s="111"/>
    </row>
    <row r="403" spans="1:8" ht="27" customHeight="1" thickBot="1" x14ac:dyDescent="0.3">
      <c r="A403" s="619"/>
      <c r="B403" s="112"/>
      <c r="C403" s="160"/>
      <c r="D403" s="113"/>
      <c r="E403" s="113"/>
      <c r="F403" s="113"/>
      <c r="G403" s="113"/>
      <c r="H403" s="114"/>
    </row>
    <row r="404" spans="1:8" ht="27" customHeight="1" x14ac:dyDescent="0.25">
      <c r="A404" s="618">
        <f>A402+1</f>
        <v>43300</v>
      </c>
      <c r="B404" s="109"/>
      <c r="C404" s="159"/>
      <c r="D404" s="110"/>
      <c r="E404" s="110"/>
      <c r="F404" s="110"/>
      <c r="G404" s="110"/>
      <c r="H404" s="111"/>
    </row>
    <row r="405" spans="1:8" ht="27" customHeight="1" thickBot="1" x14ac:dyDescent="0.3">
      <c r="A405" s="619"/>
      <c r="B405" s="112"/>
      <c r="C405" s="160"/>
      <c r="D405" s="113"/>
      <c r="E405" s="113"/>
      <c r="F405" s="113"/>
      <c r="G405" s="113"/>
      <c r="H405" s="114"/>
    </row>
    <row r="406" spans="1:8" ht="27" customHeight="1" x14ac:dyDescent="0.25">
      <c r="A406" s="618">
        <f>A404+1</f>
        <v>43301</v>
      </c>
      <c r="B406" s="109"/>
      <c r="C406" s="159"/>
      <c r="D406" s="110"/>
      <c r="E406" s="110"/>
      <c r="F406" s="110"/>
      <c r="G406" s="110"/>
      <c r="H406" s="111"/>
    </row>
    <row r="407" spans="1:8" ht="27" customHeight="1" thickBot="1" x14ac:dyDescent="0.3">
      <c r="A407" s="619"/>
      <c r="B407" s="112"/>
      <c r="C407" s="160"/>
      <c r="D407" s="113"/>
      <c r="E407" s="113"/>
      <c r="F407" s="113"/>
      <c r="G407" s="113"/>
      <c r="H407" s="114"/>
    </row>
    <row r="408" spans="1:8" ht="27" customHeight="1" x14ac:dyDescent="0.25">
      <c r="A408" s="618">
        <f>A406+1</f>
        <v>43302</v>
      </c>
      <c r="B408" s="109"/>
      <c r="C408" s="159"/>
      <c r="D408" s="110"/>
      <c r="E408" s="110"/>
      <c r="F408" s="110"/>
      <c r="G408" s="110"/>
      <c r="H408" s="111"/>
    </row>
    <row r="409" spans="1:8" ht="27" customHeight="1" thickBot="1" x14ac:dyDescent="0.3">
      <c r="A409" s="619"/>
      <c r="B409" s="112"/>
      <c r="C409" s="160"/>
      <c r="D409" s="113"/>
      <c r="E409" s="113"/>
      <c r="F409" s="113"/>
      <c r="G409" s="113"/>
      <c r="H409" s="114"/>
    </row>
    <row r="410" spans="1:8" ht="27" customHeight="1" x14ac:dyDescent="0.25">
      <c r="A410" s="618">
        <f>A408+1</f>
        <v>43303</v>
      </c>
      <c r="B410" s="109"/>
      <c r="C410" s="159"/>
      <c r="D410" s="110"/>
      <c r="E410" s="110"/>
      <c r="F410" s="110"/>
      <c r="G410" s="110"/>
      <c r="H410" s="111"/>
    </row>
    <row r="411" spans="1:8" ht="27" customHeight="1" thickBot="1" x14ac:dyDescent="0.3">
      <c r="A411" s="619"/>
      <c r="B411" s="112"/>
      <c r="C411" s="160"/>
      <c r="D411" s="113"/>
      <c r="E411" s="113"/>
      <c r="F411" s="113"/>
      <c r="G411" s="113"/>
      <c r="H411" s="114"/>
    </row>
    <row r="412" spans="1:8" ht="27" customHeight="1" x14ac:dyDescent="0.25">
      <c r="A412" s="618">
        <f>A410+1</f>
        <v>43304</v>
      </c>
      <c r="B412" s="109"/>
      <c r="C412" s="159"/>
      <c r="D412" s="110"/>
      <c r="E412" s="110"/>
      <c r="F412" s="110"/>
      <c r="G412" s="110"/>
      <c r="H412" s="111"/>
    </row>
    <row r="413" spans="1:8" ht="27" customHeight="1" thickBot="1" x14ac:dyDescent="0.3">
      <c r="A413" s="619"/>
      <c r="B413" s="112"/>
      <c r="C413" s="160"/>
      <c r="D413" s="113"/>
      <c r="E413" s="113"/>
      <c r="F413" s="113"/>
      <c r="G413" s="113"/>
      <c r="H413" s="114"/>
    </row>
    <row r="414" spans="1:8" ht="27" customHeight="1" x14ac:dyDescent="0.25">
      <c r="A414" s="618">
        <f>A412+1</f>
        <v>43305</v>
      </c>
      <c r="B414" s="109"/>
      <c r="C414" s="159"/>
      <c r="D414" s="110"/>
      <c r="E414" s="110"/>
      <c r="F414" s="110"/>
      <c r="G414" s="110"/>
      <c r="H414" s="111"/>
    </row>
    <row r="415" spans="1:8" ht="27" customHeight="1" thickBot="1" x14ac:dyDescent="0.3">
      <c r="A415" s="619"/>
      <c r="B415" s="112"/>
      <c r="C415" s="160"/>
      <c r="D415" s="113"/>
      <c r="E415" s="113"/>
      <c r="F415" s="113"/>
      <c r="G415" s="113"/>
      <c r="H415" s="114"/>
    </row>
    <row r="416" spans="1:8" ht="27" customHeight="1" x14ac:dyDescent="0.25">
      <c r="A416" s="618">
        <f>A414+1</f>
        <v>43306</v>
      </c>
      <c r="B416" s="109"/>
      <c r="C416" s="159"/>
      <c r="D416" s="110"/>
      <c r="E416" s="110"/>
      <c r="F416" s="110"/>
      <c r="G416" s="110"/>
      <c r="H416" s="111"/>
    </row>
    <row r="417" spans="1:8" ht="27" customHeight="1" thickBot="1" x14ac:dyDescent="0.3">
      <c r="A417" s="619"/>
      <c r="B417" s="112"/>
      <c r="C417" s="160"/>
      <c r="D417" s="113"/>
      <c r="E417" s="113"/>
      <c r="F417" s="113"/>
      <c r="G417" s="113"/>
      <c r="H417" s="114"/>
    </row>
    <row r="418" spans="1:8" ht="27" customHeight="1" x14ac:dyDescent="0.25">
      <c r="A418" s="618">
        <f>A416+1</f>
        <v>43307</v>
      </c>
      <c r="B418" s="109"/>
      <c r="C418" s="159"/>
      <c r="D418" s="110"/>
      <c r="E418" s="110"/>
      <c r="F418" s="110"/>
      <c r="G418" s="110"/>
      <c r="H418" s="111"/>
    </row>
    <row r="419" spans="1:8" ht="27" customHeight="1" thickBot="1" x14ac:dyDescent="0.3">
      <c r="A419" s="619"/>
      <c r="B419" s="112"/>
      <c r="C419" s="160"/>
      <c r="D419" s="113"/>
      <c r="E419" s="113"/>
      <c r="F419" s="113"/>
      <c r="G419" s="113"/>
      <c r="H419" s="114"/>
    </row>
    <row r="420" spans="1:8" ht="27" customHeight="1" x14ac:dyDescent="0.25">
      <c r="A420" s="618">
        <f>A418+1</f>
        <v>43308</v>
      </c>
      <c r="B420" s="109"/>
      <c r="C420" s="159"/>
      <c r="D420" s="110"/>
      <c r="E420" s="110"/>
      <c r="F420" s="110"/>
      <c r="G420" s="110"/>
      <c r="H420" s="111"/>
    </row>
    <row r="421" spans="1:8" ht="27" customHeight="1" thickBot="1" x14ac:dyDescent="0.3">
      <c r="A421" s="619"/>
      <c r="B421" s="112"/>
      <c r="C421" s="160"/>
      <c r="D421" s="113"/>
      <c r="E421" s="113"/>
      <c r="F421" s="113"/>
      <c r="G421" s="113"/>
      <c r="H421" s="114"/>
    </row>
    <row r="422" spans="1:8" ht="27" customHeight="1" x14ac:dyDescent="0.25">
      <c r="A422" s="618">
        <f>A420+1</f>
        <v>43309</v>
      </c>
      <c r="B422" s="109"/>
      <c r="C422" s="159"/>
      <c r="D422" s="110"/>
      <c r="E422" s="110"/>
      <c r="F422" s="110"/>
      <c r="G422" s="110"/>
      <c r="H422" s="111"/>
    </row>
    <row r="423" spans="1:8" ht="27" customHeight="1" thickBot="1" x14ac:dyDescent="0.3">
      <c r="A423" s="619"/>
      <c r="B423" s="112"/>
      <c r="C423" s="160"/>
      <c r="D423" s="113"/>
      <c r="E423" s="113"/>
      <c r="F423" s="113"/>
      <c r="G423" s="113"/>
      <c r="H423" s="114"/>
    </row>
    <row r="424" spans="1:8" ht="27" customHeight="1" x14ac:dyDescent="0.25">
      <c r="A424" s="618">
        <f>A422+1</f>
        <v>43310</v>
      </c>
      <c r="B424" s="109"/>
      <c r="C424" s="159"/>
      <c r="D424" s="110"/>
      <c r="E424" s="110"/>
      <c r="F424" s="110"/>
      <c r="G424" s="110"/>
      <c r="H424" s="111"/>
    </row>
    <row r="425" spans="1:8" ht="27" customHeight="1" thickBot="1" x14ac:dyDescent="0.3">
      <c r="A425" s="619"/>
      <c r="B425" s="112"/>
      <c r="C425" s="160"/>
      <c r="D425" s="113"/>
      <c r="E425" s="113"/>
      <c r="F425" s="113"/>
      <c r="G425" s="113"/>
      <c r="H425" s="114"/>
    </row>
    <row r="426" spans="1:8" ht="27" customHeight="1" x14ac:dyDescent="0.25">
      <c r="A426" s="618">
        <f>A424+1</f>
        <v>43311</v>
      </c>
      <c r="B426" s="109"/>
      <c r="C426" s="159"/>
      <c r="D426" s="110"/>
      <c r="E426" s="110"/>
      <c r="F426" s="110"/>
      <c r="G426" s="110"/>
      <c r="H426" s="111"/>
    </row>
    <row r="427" spans="1:8" ht="27" customHeight="1" thickBot="1" x14ac:dyDescent="0.3">
      <c r="A427" s="619"/>
      <c r="B427" s="112"/>
      <c r="C427" s="160"/>
      <c r="D427" s="113"/>
      <c r="E427" s="113"/>
      <c r="F427" s="113"/>
      <c r="G427" s="113"/>
      <c r="H427" s="114"/>
    </row>
    <row r="428" spans="1:8" ht="27" customHeight="1" x14ac:dyDescent="0.25">
      <c r="A428" s="618">
        <f>A426+1</f>
        <v>43312</v>
      </c>
      <c r="B428" s="109"/>
      <c r="C428" s="159"/>
      <c r="D428" s="110"/>
      <c r="E428" s="110"/>
      <c r="F428" s="110"/>
      <c r="G428" s="110"/>
      <c r="H428" s="111"/>
    </row>
    <row r="429" spans="1:8" ht="27" customHeight="1" thickBot="1" x14ac:dyDescent="0.3">
      <c r="A429" s="619"/>
      <c r="B429" s="112"/>
      <c r="C429" s="160"/>
      <c r="D429" s="113"/>
      <c r="E429" s="113"/>
      <c r="F429" s="113"/>
      <c r="G429" s="113"/>
      <c r="H429" s="114"/>
    </row>
    <row r="430" spans="1:8" ht="26.25" customHeight="1" x14ac:dyDescent="0.25">
      <c r="A430" s="618">
        <f>A428+1</f>
        <v>43313</v>
      </c>
      <c r="B430" s="109"/>
      <c r="C430" s="159"/>
      <c r="D430" s="110"/>
      <c r="E430" s="110"/>
      <c r="F430" s="110"/>
      <c r="G430" s="110"/>
      <c r="H430" s="111"/>
    </row>
    <row r="431" spans="1:8" ht="26.25" customHeight="1" thickBot="1" x14ac:dyDescent="0.3">
      <c r="A431" s="619"/>
      <c r="B431" s="112"/>
      <c r="C431" s="160"/>
      <c r="D431" s="113"/>
      <c r="E431" s="113"/>
      <c r="F431" s="113"/>
      <c r="G431" s="113"/>
      <c r="H431" s="114"/>
    </row>
    <row r="432" spans="1:8" ht="26.25" customHeight="1" x14ac:dyDescent="0.25">
      <c r="A432" s="618">
        <f>A430+1</f>
        <v>43314</v>
      </c>
      <c r="B432" s="109"/>
      <c r="C432" s="159"/>
      <c r="D432" s="110"/>
      <c r="E432" s="110"/>
      <c r="F432" s="110"/>
      <c r="G432" s="110"/>
      <c r="H432" s="111"/>
    </row>
    <row r="433" spans="1:8" ht="27" customHeight="1" thickBot="1" x14ac:dyDescent="0.3">
      <c r="A433" s="619"/>
      <c r="B433" s="112"/>
      <c r="C433" s="160"/>
      <c r="D433" s="113"/>
      <c r="E433" s="113"/>
      <c r="F433" s="113"/>
      <c r="G433" s="113"/>
      <c r="H433" s="114"/>
    </row>
    <row r="434" spans="1:8" ht="27" customHeight="1" x14ac:dyDescent="0.25">
      <c r="A434" s="618">
        <f>A432+1</f>
        <v>43315</v>
      </c>
      <c r="B434" s="109"/>
      <c r="C434" s="159"/>
      <c r="D434" s="110"/>
      <c r="E434" s="110"/>
      <c r="F434" s="110"/>
      <c r="G434" s="110"/>
      <c r="H434" s="111"/>
    </row>
    <row r="435" spans="1:8" ht="27" customHeight="1" thickBot="1" x14ac:dyDescent="0.3">
      <c r="A435" s="619"/>
      <c r="B435" s="112"/>
      <c r="C435" s="160"/>
      <c r="D435" s="113"/>
      <c r="E435" s="113"/>
      <c r="F435" s="113"/>
      <c r="G435" s="113"/>
      <c r="H435" s="114"/>
    </row>
    <row r="436" spans="1:8" ht="27" customHeight="1" x14ac:dyDescent="0.25">
      <c r="A436" s="618">
        <f>A434+1</f>
        <v>43316</v>
      </c>
      <c r="B436" s="109"/>
      <c r="C436" s="159"/>
      <c r="D436" s="110"/>
      <c r="E436" s="110"/>
      <c r="F436" s="110"/>
      <c r="G436" s="110"/>
      <c r="H436" s="111"/>
    </row>
    <row r="437" spans="1:8" ht="27" customHeight="1" thickBot="1" x14ac:dyDescent="0.3">
      <c r="A437" s="619"/>
      <c r="B437" s="112"/>
      <c r="C437" s="160"/>
      <c r="D437" s="113"/>
      <c r="E437" s="113"/>
      <c r="F437" s="113"/>
      <c r="G437" s="113"/>
      <c r="H437" s="114"/>
    </row>
    <row r="438" spans="1:8" ht="27" customHeight="1" x14ac:dyDescent="0.25">
      <c r="A438" s="618">
        <f>A436+1</f>
        <v>43317</v>
      </c>
      <c r="B438" s="109"/>
      <c r="C438" s="159"/>
      <c r="D438" s="110"/>
      <c r="E438" s="110"/>
      <c r="F438" s="110"/>
      <c r="G438" s="110"/>
      <c r="H438" s="111"/>
    </row>
    <row r="439" spans="1:8" ht="27" customHeight="1" thickBot="1" x14ac:dyDescent="0.3">
      <c r="A439" s="619"/>
      <c r="B439" s="112"/>
      <c r="C439" s="160"/>
      <c r="D439" s="113"/>
      <c r="E439" s="113"/>
      <c r="F439" s="113"/>
      <c r="G439" s="113"/>
      <c r="H439" s="114"/>
    </row>
    <row r="440" spans="1:8" ht="27" customHeight="1" x14ac:dyDescent="0.25">
      <c r="A440" s="618">
        <f>A438+1</f>
        <v>43318</v>
      </c>
      <c r="B440" s="109"/>
      <c r="C440" s="159"/>
      <c r="D440" s="110"/>
      <c r="E440" s="110"/>
      <c r="F440" s="110"/>
      <c r="G440" s="110"/>
      <c r="H440" s="111"/>
    </row>
    <row r="441" spans="1:8" ht="27" customHeight="1" thickBot="1" x14ac:dyDescent="0.3">
      <c r="A441" s="619"/>
      <c r="B441" s="112"/>
      <c r="C441" s="160"/>
      <c r="D441" s="113"/>
      <c r="E441" s="113"/>
      <c r="F441" s="113"/>
      <c r="G441" s="113"/>
      <c r="H441" s="114"/>
    </row>
    <row r="442" spans="1:8" ht="27" customHeight="1" x14ac:dyDescent="0.25">
      <c r="A442" s="618">
        <f>A440+1</f>
        <v>43319</v>
      </c>
      <c r="B442" s="109"/>
      <c r="C442" s="159"/>
      <c r="D442" s="110"/>
      <c r="E442" s="110"/>
      <c r="F442" s="110"/>
      <c r="G442" s="110"/>
      <c r="H442" s="111"/>
    </row>
    <row r="443" spans="1:8" ht="27" customHeight="1" thickBot="1" x14ac:dyDescent="0.3">
      <c r="A443" s="619"/>
      <c r="B443" s="112"/>
      <c r="C443" s="160"/>
      <c r="D443" s="113"/>
      <c r="E443" s="113"/>
      <c r="F443" s="113"/>
      <c r="G443" s="113"/>
      <c r="H443" s="114"/>
    </row>
    <row r="444" spans="1:8" ht="27" customHeight="1" x14ac:dyDescent="0.25">
      <c r="A444" s="618">
        <f>A442+1</f>
        <v>43320</v>
      </c>
      <c r="B444" s="109"/>
      <c r="C444" s="159"/>
      <c r="D444" s="110"/>
      <c r="E444" s="110"/>
      <c r="F444" s="110"/>
      <c r="G444" s="110"/>
      <c r="H444" s="111"/>
    </row>
    <row r="445" spans="1:8" ht="27" customHeight="1" thickBot="1" x14ac:dyDescent="0.3">
      <c r="A445" s="619"/>
      <c r="B445" s="112"/>
      <c r="C445" s="160"/>
      <c r="D445" s="113"/>
      <c r="E445" s="113"/>
      <c r="F445" s="113"/>
      <c r="G445" s="113"/>
      <c r="H445" s="114"/>
    </row>
    <row r="446" spans="1:8" ht="27" customHeight="1" x14ac:dyDescent="0.25">
      <c r="A446" s="618">
        <f>A444+1</f>
        <v>43321</v>
      </c>
      <c r="B446" s="109"/>
      <c r="C446" s="159"/>
      <c r="D446" s="110"/>
      <c r="E446" s="110"/>
      <c r="F446" s="110"/>
      <c r="G446" s="110"/>
      <c r="H446" s="111"/>
    </row>
    <row r="447" spans="1:8" ht="27" customHeight="1" thickBot="1" x14ac:dyDescent="0.3">
      <c r="A447" s="619"/>
      <c r="B447" s="112"/>
      <c r="C447" s="160"/>
      <c r="D447" s="113"/>
      <c r="E447" s="113"/>
      <c r="F447" s="113"/>
      <c r="G447" s="113"/>
      <c r="H447" s="114"/>
    </row>
    <row r="448" spans="1:8" ht="27" customHeight="1" x14ac:dyDescent="0.25">
      <c r="A448" s="618">
        <f>A446+1</f>
        <v>43322</v>
      </c>
      <c r="B448" s="109"/>
      <c r="C448" s="159"/>
      <c r="D448" s="110"/>
      <c r="E448" s="110"/>
      <c r="F448" s="110"/>
      <c r="G448" s="110"/>
      <c r="H448" s="111"/>
    </row>
    <row r="449" spans="1:8" ht="27" customHeight="1" thickBot="1" x14ac:dyDescent="0.3">
      <c r="A449" s="619"/>
      <c r="B449" s="112"/>
      <c r="C449" s="160"/>
      <c r="D449" s="113"/>
      <c r="E449" s="113"/>
      <c r="F449" s="113"/>
      <c r="G449" s="113"/>
      <c r="H449" s="114"/>
    </row>
    <row r="450" spans="1:8" ht="27" customHeight="1" x14ac:dyDescent="0.25">
      <c r="A450" s="618">
        <f>A448+1</f>
        <v>43323</v>
      </c>
      <c r="B450" s="109"/>
      <c r="C450" s="159"/>
      <c r="D450" s="110"/>
      <c r="E450" s="110"/>
      <c r="F450" s="110"/>
      <c r="G450" s="110"/>
      <c r="H450" s="111"/>
    </row>
    <row r="451" spans="1:8" ht="27" customHeight="1" thickBot="1" x14ac:dyDescent="0.3">
      <c r="A451" s="619"/>
      <c r="B451" s="112"/>
      <c r="C451" s="160"/>
      <c r="D451" s="113"/>
      <c r="E451" s="113"/>
      <c r="F451" s="113"/>
      <c r="G451" s="113"/>
      <c r="H451" s="114"/>
    </row>
    <row r="452" spans="1:8" ht="27" customHeight="1" x14ac:dyDescent="0.25">
      <c r="A452" s="618">
        <f>A450+1</f>
        <v>43324</v>
      </c>
      <c r="B452" s="109"/>
      <c r="C452" s="159"/>
      <c r="D452" s="110"/>
      <c r="E452" s="110"/>
      <c r="F452" s="110"/>
      <c r="G452" s="110"/>
      <c r="H452" s="111"/>
    </row>
    <row r="453" spans="1:8" ht="27" customHeight="1" thickBot="1" x14ac:dyDescent="0.3">
      <c r="A453" s="619"/>
      <c r="B453" s="112"/>
      <c r="C453" s="160"/>
      <c r="D453" s="113"/>
      <c r="E453" s="113"/>
      <c r="F453" s="113"/>
      <c r="G453" s="113"/>
      <c r="H453" s="114"/>
    </row>
    <row r="454" spans="1:8" ht="27" customHeight="1" x14ac:dyDescent="0.25">
      <c r="A454" s="618">
        <f>A452+1</f>
        <v>43325</v>
      </c>
      <c r="B454" s="109"/>
      <c r="C454" s="159"/>
      <c r="D454" s="110"/>
      <c r="E454" s="110"/>
      <c r="F454" s="110"/>
      <c r="G454" s="110"/>
      <c r="H454" s="111"/>
    </row>
    <row r="455" spans="1:8" ht="27" customHeight="1" thickBot="1" x14ac:dyDescent="0.3">
      <c r="A455" s="619"/>
      <c r="B455" s="112"/>
      <c r="C455" s="160"/>
      <c r="D455" s="113"/>
      <c r="E455" s="113"/>
      <c r="F455" s="113"/>
      <c r="G455" s="113"/>
      <c r="H455" s="114"/>
    </row>
    <row r="456" spans="1:8" ht="27" customHeight="1" x14ac:dyDescent="0.25">
      <c r="A456" s="618">
        <f>A454+1</f>
        <v>43326</v>
      </c>
      <c r="B456" s="109"/>
      <c r="C456" s="159"/>
      <c r="D456" s="110"/>
      <c r="E456" s="110"/>
      <c r="F456" s="110"/>
      <c r="G456" s="110"/>
      <c r="H456" s="111"/>
    </row>
    <row r="457" spans="1:8" ht="27" customHeight="1" thickBot="1" x14ac:dyDescent="0.3">
      <c r="A457" s="619"/>
      <c r="B457" s="112"/>
      <c r="C457" s="160"/>
      <c r="D457" s="113"/>
      <c r="E457" s="113"/>
      <c r="F457" s="113"/>
      <c r="G457" s="113"/>
      <c r="H457" s="114"/>
    </row>
    <row r="458" spans="1:8" ht="27" customHeight="1" x14ac:dyDescent="0.25">
      <c r="A458" s="618">
        <f>A456+1</f>
        <v>43327</v>
      </c>
      <c r="B458" s="109"/>
      <c r="C458" s="159"/>
      <c r="D458" s="110"/>
      <c r="E458" s="110"/>
      <c r="F458" s="110"/>
      <c r="G458" s="110"/>
      <c r="H458" s="111"/>
    </row>
    <row r="459" spans="1:8" ht="27" customHeight="1" thickBot="1" x14ac:dyDescent="0.3">
      <c r="A459" s="619"/>
      <c r="B459" s="112"/>
      <c r="C459" s="160"/>
      <c r="D459" s="113"/>
      <c r="E459" s="113"/>
      <c r="F459" s="113"/>
      <c r="G459" s="113"/>
      <c r="H459" s="114"/>
    </row>
    <row r="460" spans="1:8" ht="27" customHeight="1" x14ac:dyDescent="0.25">
      <c r="A460" s="618">
        <f>A458+1</f>
        <v>43328</v>
      </c>
      <c r="B460" s="109"/>
      <c r="C460" s="159"/>
      <c r="D460" s="110"/>
      <c r="E460" s="110"/>
      <c r="F460" s="110"/>
      <c r="G460" s="110"/>
      <c r="H460" s="111"/>
    </row>
    <row r="461" spans="1:8" ht="27" customHeight="1" thickBot="1" x14ac:dyDescent="0.3">
      <c r="A461" s="619"/>
      <c r="B461" s="112"/>
      <c r="C461" s="160"/>
      <c r="D461" s="113"/>
      <c r="E461" s="113"/>
      <c r="F461" s="113"/>
      <c r="G461" s="113"/>
      <c r="H461" s="114"/>
    </row>
    <row r="462" spans="1:8" ht="27" customHeight="1" x14ac:dyDescent="0.25">
      <c r="A462" s="618">
        <f>A460+1</f>
        <v>43329</v>
      </c>
      <c r="B462" s="109"/>
      <c r="C462" s="159"/>
      <c r="D462" s="110"/>
      <c r="E462" s="110"/>
      <c r="F462" s="110"/>
      <c r="G462" s="110"/>
      <c r="H462" s="111"/>
    </row>
    <row r="463" spans="1:8" ht="27" customHeight="1" thickBot="1" x14ac:dyDescent="0.3">
      <c r="A463" s="619"/>
      <c r="B463" s="112"/>
      <c r="C463" s="160"/>
      <c r="D463" s="113"/>
      <c r="E463" s="113"/>
      <c r="F463" s="113"/>
      <c r="G463" s="113"/>
      <c r="H463" s="114"/>
    </row>
    <row r="464" spans="1:8" ht="27" customHeight="1" x14ac:dyDescent="0.25">
      <c r="A464" s="618">
        <f>A462+1</f>
        <v>43330</v>
      </c>
      <c r="B464" s="109"/>
      <c r="C464" s="159"/>
      <c r="D464" s="110"/>
      <c r="E464" s="110"/>
      <c r="F464" s="110"/>
      <c r="G464" s="110"/>
      <c r="H464" s="111"/>
    </row>
    <row r="465" spans="1:8" ht="27" customHeight="1" thickBot="1" x14ac:dyDescent="0.3">
      <c r="A465" s="619"/>
      <c r="B465" s="112"/>
      <c r="C465" s="160"/>
      <c r="D465" s="113"/>
      <c r="E465" s="113"/>
      <c r="F465" s="113"/>
      <c r="G465" s="113"/>
      <c r="H465" s="114"/>
    </row>
    <row r="466" spans="1:8" ht="27" customHeight="1" x14ac:dyDescent="0.25">
      <c r="A466" s="618">
        <f>A464+1</f>
        <v>43331</v>
      </c>
      <c r="B466" s="109"/>
      <c r="C466" s="159"/>
      <c r="D466" s="110"/>
      <c r="E466" s="110"/>
      <c r="F466" s="110"/>
      <c r="G466" s="110"/>
      <c r="H466" s="111"/>
    </row>
    <row r="467" spans="1:8" ht="27" customHeight="1" thickBot="1" x14ac:dyDescent="0.3">
      <c r="A467" s="619"/>
      <c r="B467" s="112"/>
      <c r="C467" s="160"/>
      <c r="D467" s="113"/>
      <c r="E467" s="113"/>
      <c r="F467" s="113"/>
      <c r="G467" s="113"/>
      <c r="H467" s="114"/>
    </row>
    <row r="468" spans="1:8" ht="27" customHeight="1" x14ac:dyDescent="0.25">
      <c r="A468" s="618">
        <f>A466+1</f>
        <v>43332</v>
      </c>
      <c r="B468" s="109"/>
      <c r="C468" s="159"/>
      <c r="D468" s="110"/>
      <c r="E468" s="110"/>
      <c r="F468" s="110"/>
      <c r="G468" s="110"/>
      <c r="H468" s="111"/>
    </row>
    <row r="469" spans="1:8" ht="27" customHeight="1" thickBot="1" x14ac:dyDescent="0.3">
      <c r="A469" s="619"/>
      <c r="B469" s="112"/>
      <c r="C469" s="160"/>
      <c r="D469" s="113"/>
      <c r="E469" s="113"/>
      <c r="F469" s="113"/>
      <c r="G469" s="113"/>
      <c r="H469" s="114"/>
    </row>
    <row r="470" spans="1:8" ht="27" customHeight="1" x14ac:dyDescent="0.25">
      <c r="A470" s="618">
        <f>A468+1</f>
        <v>43333</v>
      </c>
      <c r="B470" s="109"/>
      <c r="C470" s="159"/>
      <c r="D470" s="110"/>
      <c r="E470" s="110"/>
      <c r="F470" s="110"/>
      <c r="G470" s="110"/>
      <c r="H470" s="111"/>
    </row>
    <row r="471" spans="1:8" ht="27" customHeight="1" thickBot="1" x14ac:dyDescent="0.3">
      <c r="A471" s="619"/>
      <c r="B471" s="112"/>
      <c r="C471" s="160"/>
      <c r="D471" s="113"/>
      <c r="E471" s="113"/>
      <c r="F471" s="113"/>
      <c r="G471" s="113"/>
      <c r="H471" s="114"/>
    </row>
    <row r="472" spans="1:8" ht="27" customHeight="1" x14ac:dyDescent="0.25">
      <c r="A472" s="618">
        <f>A470+1</f>
        <v>43334</v>
      </c>
      <c r="B472" s="109"/>
      <c r="C472" s="159"/>
      <c r="D472" s="110"/>
      <c r="E472" s="110"/>
      <c r="F472" s="110"/>
      <c r="G472" s="110"/>
      <c r="H472" s="111"/>
    </row>
    <row r="473" spans="1:8" ht="27" customHeight="1" thickBot="1" x14ac:dyDescent="0.3">
      <c r="A473" s="619"/>
      <c r="B473" s="112"/>
      <c r="C473" s="160"/>
      <c r="D473" s="113"/>
      <c r="E473" s="113"/>
      <c r="F473" s="113"/>
      <c r="G473" s="113"/>
      <c r="H473" s="114"/>
    </row>
    <row r="474" spans="1:8" ht="27" customHeight="1" x14ac:dyDescent="0.25">
      <c r="A474" s="618">
        <f>A472+1</f>
        <v>43335</v>
      </c>
      <c r="B474" s="109"/>
      <c r="C474" s="159"/>
      <c r="D474" s="110"/>
      <c r="E474" s="110"/>
      <c r="F474" s="110"/>
      <c r="G474" s="110"/>
      <c r="H474" s="111"/>
    </row>
    <row r="475" spans="1:8" ht="27" customHeight="1" thickBot="1" x14ac:dyDescent="0.3">
      <c r="A475" s="619"/>
      <c r="B475" s="112"/>
      <c r="C475" s="160"/>
      <c r="D475" s="113"/>
      <c r="E475" s="113"/>
      <c r="F475" s="113"/>
      <c r="G475" s="113"/>
      <c r="H475" s="114"/>
    </row>
    <row r="476" spans="1:8" ht="27" customHeight="1" x14ac:dyDescent="0.25">
      <c r="A476" s="618">
        <f>A474+1</f>
        <v>43336</v>
      </c>
      <c r="B476" s="109"/>
      <c r="C476" s="159"/>
      <c r="D476" s="110"/>
      <c r="E476" s="110"/>
      <c r="F476" s="110"/>
      <c r="G476" s="110"/>
      <c r="H476" s="111"/>
    </row>
    <row r="477" spans="1:8" ht="27" customHeight="1" thickBot="1" x14ac:dyDescent="0.3">
      <c r="A477" s="619"/>
      <c r="B477" s="112"/>
      <c r="C477" s="160"/>
      <c r="D477" s="113"/>
      <c r="E477" s="113"/>
      <c r="F477" s="113"/>
      <c r="G477" s="113"/>
      <c r="H477" s="114"/>
    </row>
    <row r="478" spans="1:8" ht="27" customHeight="1" x14ac:dyDescent="0.25">
      <c r="A478" s="618">
        <f>A476+1</f>
        <v>43337</v>
      </c>
      <c r="B478" s="109"/>
      <c r="C478" s="159"/>
      <c r="D478" s="110"/>
      <c r="E478" s="110"/>
      <c r="F478" s="110"/>
      <c r="G478" s="110"/>
      <c r="H478" s="111"/>
    </row>
    <row r="479" spans="1:8" ht="27" customHeight="1" thickBot="1" x14ac:dyDescent="0.3">
      <c r="A479" s="619"/>
      <c r="B479" s="112"/>
      <c r="C479" s="160"/>
      <c r="D479" s="113"/>
      <c r="E479" s="113"/>
      <c r="F479" s="113"/>
      <c r="G479" s="113"/>
      <c r="H479" s="114"/>
    </row>
    <row r="480" spans="1:8" ht="27" customHeight="1" x14ac:dyDescent="0.25">
      <c r="A480" s="618">
        <f>A478+1</f>
        <v>43338</v>
      </c>
      <c r="B480" s="109"/>
      <c r="C480" s="159"/>
      <c r="D480" s="110"/>
      <c r="E480" s="110"/>
      <c r="F480" s="110"/>
      <c r="G480" s="110"/>
      <c r="H480" s="111"/>
    </row>
    <row r="481" spans="1:8" ht="27" customHeight="1" thickBot="1" x14ac:dyDescent="0.3">
      <c r="A481" s="619"/>
      <c r="B481" s="112"/>
      <c r="C481" s="160"/>
      <c r="D481" s="113"/>
      <c r="E481" s="113"/>
      <c r="F481" s="113"/>
      <c r="G481" s="113"/>
      <c r="H481" s="114"/>
    </row>
    <row r="482" spans="1:8" ht="27" customHeight="1" x14ac:dyDescent="0.25">
      <c r="A482" s="618">
        <f>A480+1</f>
        <v>43339</v>
      </c>
      <c r="B482" s="109"/>
      <c r="C482" s="159"/>
      <c r="D482" s="110"/>
      <c r="E482" s="110"/>
      <c r="F482" s="110"/>
      <c r="G482" s="110"/>
      <c r="H482" s="111"/>
    </row>
    <row r="483" spans="1:8" ht="27" customHeight="1" thickBot="1" x14ac:dyDescent="0.3">
      <c r="A483" s="619"/>
      <c r="B483" s="112"/>
      <c r="C483" s="160"/>
      <c r="D483" s="113"/>
      <c r="E483" s="113"/>
      <c r="F483" s="113"/>
      <c r="G483" s="113"/>
      <c r="H483" s="114"/>
    </row>
    <row r="484" spans="1:8" ht="27" customHeight="1" x14ac:dyDescent="0.25">
      <c r="A484" s="618">
        <f>A482+1</f>
        <v>43340</v>
      </c>
      <c r="B484" s="109"/>
      <c r="C484" s="159"/>
      <c r="D484" s="110"/>
      <c r="E484" s="110"/>
      <c r="F484" s="110"/>
      <c r="G484" s="110"/>
      <c r="H484" s="111"/>
    </row>
    <row r="485" spans="1:8" ht="27" customHeight="1" thickBot="1" x14ac:dyDescent="0.3">
      <c r="A485" s="619"/>
      <c r="B485" s="112"/>
      <c r="C485" s="160"/>
      <c r="D485" s="113"/>
      <c r="E485" s="113"/>
      <c r="F485" s="113"/>
      <c r="G485" s="113"/>
      <c r="H485" s="114"/>
    </row>
    <row r="486" spans="1:8" ht="27" customHeight="1" x14ac:dyDescent="0.25">
      <c r="A486" s="618">
        <f>A484+1</f>
        <v>43341</v>
      </c>
      <c r="B486" s="109"/>
      <c r="C486" s="159"/>
      <c r="D486" s="110"/>
      <c r="E486" s="110"/>
      <c r="F486" s="110"/>
      <c r="G486" s="110"/>
      <c r="H486" s="111"/>
    </row>
    <row r="487" spans="1:8" ht="27" customHeight="1" thickBot="1" x14ac:dyDescent="0.3">
      <c r="A487" s="619"/>
      <c r="B487" s="112"/>
      <c r="C487" s="160"/>
      <c r="D487" s="113"/>
      <c r="E487" s="113"/>
      <c r="F487" s="113"/>
      <c r="G487" s="113"/>
      <c r="H487" s="114"/>
    </row>
    <row r="488" spans="1:8" ht="27" customHeight="1" x14ac:dyDescent="0.25">
      <c r="A488" s="618">
        <f>A486+1</f>
        <v>43342</v>
      </c>
      <c r="B488" s="109"/>
      <c r="C488" s="159"/>
      <c r="D488" s="110"/>
      <c r="E488" s="110"/>
      <c r="F488" s="110"/>
      <c r="G488" s="110"/>
      <c r="H488" s="111"/>
    </row>
    <row r="489" spans="1:8" ht="27" customHeight="1" thickBot="1" x14ac:dyDescent="0.3">
      <c r="A489" s="619"/>
      <c r="B489" s="112"/>
      <c r="C489" s="160"/>
      <c r="D489" s="113"/>
      <c r="E489" s="113"/>
      <c r="F489" s="113"/>
      <c r="G489" s="113"/>
      <c r="H489" s="114"/>
    </row>
    <row r="490" spans="1:8" ht="27" customHeight="1" x14ac:dyDescent="0.25">
      <c r="A490" s="618">
        <f>A488+1</f>
        <v>43343</v>
      </c>
      <c r="B490" s="109"/>
      <c r="C490" s="159"/>
      <c r="D490" s="110"/>
      <c r="E490" s="110"/>
      <c r="F490" s="110"/>
      <c r="G490" s="110"/>
      <c r="H490" s="111"/>
    </row>
    <row r="491" spans="1:8" ht="27" customHeight="1" thickBot="1" x14ac:dyDescent="0.3">
      <c r="A491" s="619"/>
      <c r="B491" s="112"/>
      <c r="C491" s="160"/>
      <c r="D491" s="113"/>
      <c r="E491" s="113"/>
      <c r="F491" s="113"/>
      <c r="G491" s="113"/>
      <c r="H491" s="114"/>
    </row>
    <row r="492" spans="1:8" ht="26.25" customHeight="1" x14ac:dyDescent="0.25">
      <c r="A492" s="618">
        <f>A490+1</f>
        <v>43344</v>
      </c>
      <c r="B492" s="109"/>
      <c r="C492" s="159"/>
      <c r="D492" s="110"/>
      <c r="E492" s="110"/>
      <c r="F492" s="110"/>
      <c r="G492" s="110"/>
      <c r="H492" s="111"/>
    </row>
    <row r="493" spans="1:8" ht="26.25" customHeight="1" thickBot="1" x14ac:dyDescent="0.3">
      <c r="A493" s="619"/>
      <c r="B493" s="112"/>
      <c r="C493" s="160"/>
      <c r="D493" s="113"/>
      <c r="E493" s="113"/>
      <c r="F493" s="113"/>
      <c r="G493" s="113"/>
      <c r="H493" s="114"/>
    </row>
    <row r="494" spans="1:8" ht="26.25" customHeight="1" x14ac:dyDescent="0.25">
      <c r="A494" s="618">
        <f>A492+1</f>
        <v>43345</v>
      </c>
      <c r="B494" s="109"/>
      <c r="C494" s="159"/>
      <c r="D494" s="110"/>
      <c r="E494" s="110"/>
      <c r="F494" s="110"/>
      <c r="G494" s="110"/>
      <c r="H494" s="111"/>
    </row>
    <row r="495" spans="1:8" ht="27" customHeight="1" thickBot="1" x14ac:dyDescent="0.3">
      <c r="A495" s="619"/>
      <c r="B495" s="112"/>
      <c r="C495" s="160"/>
      <c r="D495" s="113"/>
      <c r="E495" s="113"/>
      <c r="F495" s="113"/>
      <c r="G495" s="113"/>
      <c r="H495" s="114"/>
    </row>
    <row r="496" spans="1:8" ht="26.25" customHeight="1" x14ac:dyDescent="0.25">
      <c r="A496" s="618">
        <f>A494+1</f>
        <v>43346</v>
      </c>
      <c r="B496" s="109"/>
      <c r="C496" s="159"/>
      <c r="D496" s="110"/>
      <c r="E496" s="110"/>
      <c r="F496" s="110"/>
      <c r="G496" s="110"/>
      <c r="H496" s="111"/>
    </row>
    <row r="497" spans="1:8" ht="26.25" customHeight="1" thickBot="1" x14ac:dyDescent="0.3">
      <c r="A497" s="619"/>
      <c r="B497" s="112"/>
      <c r="C497" s="160"/>
      <c r="D497" s="113"/>
      <c r="E497" s="113"/>
      <c r="F497" s="113"/>
      <c r="G497" s="113"/>
      <c r="H497" s="114"/>
    </row>
    <row r="498" spans="1:8" ht="26.25" customHeight="1" x14ac:dyDescent="0.25">
      <c r="A498" s="618">
        <f>A496+1</f>
        <v>43347</v>
      </c>
      <c r="B498" s="109"/>
      <c r="C498" s="159"/>
      <c r="D498" s="110"/>
      <c r="E498" s="110"/>
      <c r="F498" s="110"/>
      <c r="G498" s="110"/>
      <c r="H498" s="111"/>
    </row>
    <row r="499" spans="1:8" ht="27" customHeight="1" thickBot="1" x14ac:dyDescent="0.3">
      <c r="A499" s="619"/>
      <c r="B499" s="112"/>
      <c r="C499" s="160"/>
      <c r="D499" s="113"/>
      <c r="E499" s="113"/>
      <c r="F499" s="113"/>
      <c r="G499" s="113"/>
      <c r="H499" s="114"/>
    </row>
    <row r="500" spans="1:8" ht="26.25" customHeight="1" x14ac:dyDescent="0.25">
      <c r="A500" s="618">
        <f>A498+1</f>
        <v>43348</v>
      </c>
      <c r="B500" s="109"/>
      <c r="C500" s="159"/>
      <c r="D500" s="110"/>
      <c r="E500" s="110"/>
      <c r="F500" s="110"/>
      <c r="G500" s="110"/>
      <c r="H500" s="111"/>
    </row>
    <row r="501" spans="1:8" ht="26.25" customHeight="1" thickBot="1" x14ac:dyDescent="0.3">
      <c r="A501" s="619"/>
      <c r="B501" s="112"/>
      <c r="C501" s="160"/>
      <c r="D501" s="113"/>
      <c r="E501" s="113"/>
      <c r="F501" s="113"/>
      <c r="G501" s="113"/>
      <c r="H501" s="114"/>
    </row>
    <row r="502" spans="1:8" ht="26.25" customHeight="1" x14ac:dyDescent="0.25">
      <c r="A502" s="618">
        <f>A500+1</f>
        <v>43349</v>
      </c>
      <c r="B502" s="109"/>
      <c r="C502" s="159"/>
      <c r="D502" s="110"/>
      <c r="E502" s="110"/>
      <c r="F502" s="110"/>
      <c r="G502" s="110"/>
      <c r="H502" s="111"/>
    </row>
    <row r="503" spans="1:8" ht="27" customHeight="1" thickBot="1" x14ac:dyDescent="0.3">
      <c r="A503" s="619"/>
      <c r="B503" s="112"/>
      <c r="C503" s="160"/>
      <c r="D503" s="113"/>
      <c r="E503" s="113"/>
      <c r="F503" s="113"/>
      <c r="G503" s="113"/>
      <c r="H503" s="114"/>
    </row>
    <row r="504" spans="1:8" ht="26.25" customHeight="1" x14ac:dyDescent="0.25">
      <c r="A504" s="618">
        <f>A502+1</f>
        <v>43350</v>
      </c>
      <c r="B504" s="109"/>
      <c r="C504" s="159"/>
      <c r="D504" s="110"/>
      <c r="E504" s="110"/>
      <c r="F504" s="110"/>
      <c r="G504" s="110"/>
      <c r="H504" s="111"/>
    </row>
    <row r="505" spans="1:8" ht="26.25" customHeight="1" thickBot="1" x14ac:dyDescent="0.3">
      <c r="A505" s="619"/>
      <c r="B505" s="112"/>
      <c r="C505" s="160"/>
      <c r="D505" s="113"/>
      <c r="E505" s="113"/>
      <c r="F505" s="113"/>
      <c r="G505" s="113"/>
      <c r="H505" s="114"/>
    </row>
    <row r="506" spans="1:8" ht="26.25" customHeight="1" x14ac:dyDescent="0.25">
      <c r="A506" s="618">
        <f>A504+1</f>
        <v>43351</v>
      </c>
      <c r="B506" s="109"/>
      <c r="C506" s="159"/>
      <c r="D506" s="110"/>
      <c r="E506" s="110"/>
      <c r="F506" s="110"/>
      <c r="G506" s="110"/>
      <c r="H506" s="111"/>
    </row>
    <row r="507" spans="1:8" ht="27" customHeight="1" thickBot="1" x14ac:dyDescent="0.3">
      <c r="A507" s="619"/>
      <c r="B507" s="112"/>
      <c r="C507" s="160"/>
      <c r="D507" s="113"/>
      <c r="E507" s="113"/>
      <c r="F507" s="113"/>
      <c r="G507" s="113"/>
      <c r="H507" s="114"/>
    </row>
    <row r="508" spans="1:8" ht="27" customHeight="1" x14ac:dyDescent="0.25">
      <c r="A508" s="618">
        <f>A506+1</f>
        <v>43352</v>
      </c>
      <c r="B508" s="109"/>
      <c r="C508" s="159"/>
      <c r="D508" s="110"/>
      <c r="E508" s="110"/>
      <c r="F508" s="110"/>
      <c r="G508" s="110"/>
      <c r="H508" s="111"/>
    </row>
    <row r="509" spans="1:8" ht="27" customHeight="1" thickBot="1" x14ac:dyDescent="0.3">
      <c r="A509" s="619"/>
      <c r="B509" s="112"/>
      <c r="C509" s="160"/>
      <c r="D509" s="113"/>
      <c r="E509" s="113"/>
      <c r="F509" s="113"/>
      <c r="G509" s="113"/>
      <c r="H509" s="114"/>
    </row>
    <row r="510" spans="1:8" ht="27" customHeight="1" x14ac:dyDescent="0.25">
      <c r="A510" s="618">
        <f>A508+1</f>
        <v>43353</v>
      </c>
      <c r="B510" s="109"/>
      <c r="C510" s="159"/>
      <c r="D510" s="110"/>
      <c r="E510" s="110"/>
      <c r="F510" s="110"/>
      <c r="G510" s="110"/>
      <c r="H510" s="111"/>
    </row>
    <row r="511" spans="1:8" ht="27" customHeight="1" thickBot="1" x14ac:dyDescent="0.3">
      <c r="A511" s="619"/>
      <c r="B511" s="112"/>
      <c r="C511" s="160"/>
      <c r="D511" s="113"/>
      <c r="E511" s="113"/>
      <c r="F511" s="113"/>
      <c r="G511" s="113"/>
      <c r="H511" s="114"/>
    </row>
    <row r="512" spans="1:8" ht="27" customHeight="1" x14ac:dyDescent="0.25">
      <c r="A512" s="618">
        <f>A510+1</f>
        <v>43354</v>
      </c>
      <c r="B512" s="109"/>
      <c r="C512" s="159"/>
      <c r="D512" s="110"/>
      <c r="E512" s="110"/>
      <c r="F512" s="110"/>
      <c r="G512" s="110"/>
      <c r="H512" s="111"/>
    </row>
    <row r="513" spans="1:8" ht="27" customHeight="1" thickBot="1" x14ac:dyDescent="0.3">
      <c r="A513" s="619"/>
      <c r="B513" s="112"/>
      <c r="C513" s="160"/>
      <c r="D513" s="113"/>
      <c r="E513" s="113"/>
      <c r="F513" s="113"/>
      <c r="G513" s="113"/>
      <c r="H513" s="114"/>
    </row>
    <row r="514" spans="1:8" ht="27" customHeight="1" x14ac:dyDescent="0.25">
      <c r="A514" s="618">
        <f>A512+1</f>
        <v>43355</v>
      </c>
      <c r="B514" s="109"/>
      <c r="C514" s="159"/>
      <c r="D514" s="110"/>
      <c r="E514" s="110"/>
      <c r="F514" s="110"/>
      <c r="G514" s="110"/>
      <c r="H514" s="111"/>
    </row>
    <row r="515" spans="1:8" ht="27" customHeight="1" thickBot="1" x14ac:dyDescent="0.3">
      <c r="A515" s="619"/>
      <c r="B515" s="112"/>
      <c r="C515" s="160"/>
      <c r="D515" s="113"/>
      <c r="E515" s="113"/>
      <c r="F515" s="113"/>
      <c r="G515" s="113"/>
      <c r="H515" s="114"/>
    </row>
    <row r="516" spans="1:8" ht="27" customHeight="1" x14ac:dyDescent="0.25">
      <c r="A516" s="618">
        <f>A514+1</f>
        <v>43356</v>
      </c>
      <c r="B516" s="109"/>
      <c r="C516" s="159"/>
      <c r="D516" s="110"/>
      <c r="E516" s="110"/>
      <c r="F516" s="110"/>
      <c r="G516" s="110"/>
      <c r="H516" s="111"/>
    </row>
    <row r="517" spans="1:8" ht="27" customHeight="1" thickBot="1" x14ac:dyDescent="0.3">
      <c r="A517" s="619"/>
      <c r="B517" s="112"/>
      <c r="C517" s="160"/>
      <c r="D517" s="113"/>
      <c r="E517" s="113"/>
      <c r="F517" s="113"/>
      <c r="G517" s="113"/>
      <c r="H517" s="114"/>
    </row>
    <row r="518" spans="1:8" ht="27" customHeight="1" x14ac:dyDescent="0.25">
      <c r="A518" s="618">
        <f>A516+1</f>
        <v>43357</v>
      </c>
      <c r="B518" s="109"/>
      <c r="C518" s="159"/>
      <c r="D518" s="110"/>
      <c r="E518" s="110"/>
      <c r="F518" s="110"/>
      <c r="G518" s="110"/>
      <c r="H518" s="111"/>
    </row>
    <row r="519" spans="1:8" ht="27" customHeight="1" thickBot="1" x14ac:dyDescent="0.3">
      <c r="A519" s="619"/>
      <c r="B519" s="112"/>
      <c r="C519" s="160"/>
      <c r="D519" s="113"/>
      <c r="E519" s="113"/>
      <c r="F519" s="113"/>
      <c r="G519" s="113"/>
      <c r="H519" s="114"/>
    </row>
    <row r="520" spans="1:8" ht="27" customHeight="1" x14ac:dyDescent="0.25">
      <c r="A520" s="618">
        <f>A518+1</f>
        <v>43358</v>
      </c>
      <c r="B520" s="109"/>
      <c r="C520" s="159"/>
      <c r="D520" s="110"/>
      <c r="E520" s="110"/>
      <c r="F520" s="110"/>
      <c r="G520" s="110"/>
      <c r="H520" s="111"/>
    </row>
    <row r="521" spans="1:8" ht="27" customHeight="1" thickBot="1" x14ac:dyDescent="0.3">
      <c r="A521" s="619"/>
      <c r="B521" s="112"/>
      <c r="C521" s="160"/>
      <c r="D521" s="113"/>
      <c r="E521" s="113"/>
      <c r="F521" s="113"/>
      <c r="G521" s="113"/>
      <c r="H521" s="114"/>
    </row>
    <row r="522" spans="1:8" ht="27" customHeight="1" x14ac:dyDescent="0.25">
      <c r="A522" s="618">
        <f t="shared" ref="A522" si="3">A520+1</f>
        <v>43359</v>
      </c>
      <c r="B522" s="109"/>
      <c r="C522" s="159"/>
      <c r="D522" s="110"/>
      <c r="E522" s="110"/>
      <c r="F522" s="110"/>
      <c r="G522" s="110"/>
      <c r="H522" s="111"/>
    </row>
    <row r="523" spans="1:8" ht="27" customHeight="1" thickBot="1" x14ac:dyDescent="0.3">
      <c r="A523" s="619"/>
      <c r="B523" s="112"/>
      <c r="C523" s="160"/>
      <c r="D523" s="113"/>
      <c r="E523" s="113"/>
      <c r="F523" s="113"/>
      <c r="G523" s="113"/>
      <c r="H523" s="114"/>
    </row>
    <row r="524" spans="1:8" ht="27" customHeight="1" x14ac:dyDescent="0.25">
      <c r="A524" s="618">
        <f>A522+1</f>
        <v>43360</v>
      </c>
      <c r="B524" s="109"/>
      <c r="C524" s="159"/>
      <c r="D524" s="110"/>
      <c r="E524" s="110"/>
      <c r="F524" s="110"/>
      <c r="G524" s="110"/>
      <c r="H524" s="111"/>
    </row>
    <row r="525" spans="1:8" ht="27" customHeight="1" thickBot="1" x14ac:dyDescent="0.3">
      <c r="A525" s="619"/>
      <c r="B525" s="112"/>
      <c r="C525" s="160"/>
      <c r="D525" s="113"/>
      <c r="E525" s="113"/>
      <c r="F525" s="113"/>
      <c r="G525" s="113"/>
      <c r="H525" s="114"/>
    </row>
    <row r="526" spans="1:8" ht="27" customHeight="1" x14ac:dyDescent="0.25">
      <c r="A526" s="618">
        <f>A524+1</f>
        <v>43361</v>
      </c>
      <c r="B526" s="109"/>
      <c r="C526" s="159"/>
      <c r="D526" s="110"/>
      <c r="E526" s="110"/>
      <c r="F526" s="110"/>
      <c r="G526" s="110"/>
      <c r="H526" s="111"/>
    </row>
    <row r="527" spans="1:8" ht="27" customHeight="1" thickBot="1" x14ac:dyDescent="0.3">
      <c r="A527" s="619"/>
      <c r="B527" s="112"/>
      <c r="C527" s="160"/>
      <c r="D527" s="113"/>
      <c r="E527" s="113"/>
      <c r="F527" s="113"/>
      <c r="G527" s="113"/>
      <c r="H527" s="114"/>
    </row>
    <row r="528" spans="1:8" ht="27" customHeight="1" x14ac:dyDescent="0.25">
      <c r="A528" s="618">
        <f>A526+1</f>
        <v>43362</v>
      </c>
      <c r="B528" s="109"/>
      <c r="C528" s="159"/>
      <c r="D528" s="110"/>
      <c r="E528" s="110"/>
      <c r="F528" s="110"/>
      <c r="G528" s="110"/>
      <c r="H528" s="111"/>
    </row>
    <row r="529" spans="1:8" ht="27" customHeight="1" thickBot="1" x14ac:dyDescent="0.3">
      <c r="A529" s="619"/>
      <c r="B529" s="112"/>
      <c r="C529" s="160"/>
      <c r="D529" s="113"/>
      <c r="E529" s="113"/>
      <c r="F529" s="113"/>
      <c r="G529" s="113"/>
      <c r="H529" s="114"/>
    </row>
    <row r="530" spans="1:8" ht="27" customHeight="1" x14ac:dyDescent="0.25">
      <c r="A530" s="618">
        <f>A528+1</f>
        <v>43363</v>
      </c>
      <c r="B530" s="109"/>
      <c r="C530" s="159"/>
      <c r="D530" s="110"/>
      <c r="E530" s="110"/>
      <c r="F530" s="110"/>
      <c r="G530" s="110"/>
      <c r="H530" s="111"/>
    </row>
    <row r="531" spans="1:8" ht="27" customHeight="1" thickBot="1" x14ac:dyDescent="0.3">
      <c r="A531" s="619"/>
      <c r="B531" s="112"/>
      <c r="C531" s="160"/>
      <c r="D531" s="113"/>
      <c r="E531" s="113"/>
      <c r="F531" s="113"/>
      <c r="G531" s="113"/>
      <c r="H531" s="114"/>
    </row>
    <row r="532" spans="1:8" ht="27" customHeight="1" x14ac:dyDescent="0.25">
      <c r="A532" s="618">
        <f>A530+1</f>
        <v>43364</v>
      </c>
      <c r="B532" s="109"/>
      <c r="C532" s="159"/>
      <c r="D532" s="110"/>
      <c r="E532" s="110"/>
      <c r="F532" s="110"/>
      <c r="G532" s="110"/>
      <c r="H532" s="111"/>
    </row>
    <row r="533" spans="1:8" ht="27" customHeight="1" thickBot="1" x14ac:dyDescent="0.3">
      <c r="A533" s="619"/>
      <c r="B533" s="112"/>
      <c r="C533" s="160"/>
      <c r="D533" s="113"/>
      <c r="E533" s="113"/>
      <c r="F533" s="113"/>
      <c r="G533" s="113"/>
      <c r="H533" s="114"/>
    </row>
    <row r="534" spans="1:8" ht="27" customHeight="1" x14ac:dyDescent="0.25">
      <c r="A534" s="618">
        <f>A532+1</f>
        <v>43365</v>
      </c>
      <c r="B534" s="109"/>
      <c r="C534" s="159"/>
      <c r="D534" s="110"/>
      <c r="E534" s="110"/>
      <c r="F534" s="110"/>
      <c r="G534" s="110"/>
      <c r="H534" s="111"/>
    </row>
    <row r="535" spans="1:8" ht="27" customHeight="1" thickBot="1" x14ac:dyDescent="0.3">
      <c r="A535" s="619"/>
      <c r="B535" s="112"/>
      <c r="C535" s="160"/>
      <c r="D535" s="113"/>
      <c r="E535" s="113"/>
      <c r="F535" s="113"/>
      <c r="G535" s="113"/>
      <c r="H535" s="114"/>
    </row>
    <row r="536" spans="1:8" ht="27" customHeight="1" x14ac:dyDescent="0.25">
      <c r="A536" s="618">
        <f>A534+1</f>
        <v>43366</v>
      </c>
      <c r="B536" s="109"/>
      <c r="C536" s="159"/>
      <c r="D536" s="110"/>
      <c r="E536" s="110"/>
      <c r="F536" s="110"/>
      <c r="G536" s="110"/>
      <c r="H536" s="111"/>
    </row>
    <row r="537" spans="1:8" ht="27" customHeight="1" thickBot="1" x14ac:dyDescent="0.3">
      <c r="A537" s="619"/>
      <c r="B537" s="112"/>
      <c r="C537" s="160"/>
      <c r="D537" s="113"/>
      <c r="E537" s="113"/>
      <c r="F537" s="113"/>
      <c r="G537" s="113"/>
      <c r="H537" s="114"/>
    </row>
    <row r="538" spans="1:8" ht="27" customHeight="1" x14ac:dyDescent="0.25">
      <c r="A538" s="618">
        <f>A536+1</f>
        <v>43367</v>
      </c>
      <c r="B538" s="109"/>
      <c r="C538" s="159"/>
      <c r="D538" s="110"/>
      <c r="E538" s="110"/>
      <c r="F538" s="110"/>
      <c r="G538" s="110"/>
      <c r="H538" s="111"/>
    </row>
    <row r="539" spans="1:8" ht="27" customHeight="1" thickBot="1" x14ac:dyDescent="0.3">
      <c r="A539" s="619"/>
      <c r="B539" s="112"/>
      <c r="C539" s="160"/>
      <c r="D539" s="113"/>
      <c r="E539" s="113"/>
      <c r="F539" s="113"/>
      <c r="G539" s="113"/>
      <c r="H539" s="114"/>
    </row>
    <row r="540" spans="1:8" ht="27" customHeight="1" x14ac:dyDescent="0.25">
      <c r="A540" s="618">
        <f>A538+1</f>
        <v>43368</v>
      </c>
      <c r="B540" s="109"/>
      <c r="C540" s="159"/>
      <c r="D540" s="110"/>
      <c r="E540" s="110"/>
      <c r="F540" s="110"/>
      <c r="G540" s="110"/>
      <c r="H540" s="111"/>
    </row>
    <row r="541" spans="1:8" ht="27" customHeight="1" thickBot="1" x14ac:dyDescent="0.3">
      <c r="A541" s="619"/>
      <c r="B541" s="112"/>
      <c r="C541" s="160"/>
      <c r="D541" s="113"/>
      <c r="E541" s="113"/>
      <c r="F541" s="113"/>
      <c r="G541" s="113"/>
      <c r="H541" s="114"/>
    </row>
    <row r="542" spans="1:8" ht="27" customHeight="1" x14ac:dyDescent="0.25">
      <c r="A542" s="618">
        <f>A540+1</f>
        <v>43369</v>
      </c>
      <c r="B542" s="109"/>
      <c r="C542" s="159"/>
      <c r="D542" s="110"/>
      <c r="E542" s="110"/>
      <c r="F542" s="110"/>
      <c r="G542" s="110"/>
      <c r="H542" s="111"/>
    </row>
    <row r="543" spans="1:8" ht="27" customHeight="1" thickBot="1" x14ac:dyDescent="0.3">
      <c r="A543" s="619"/>
      <c r="B543" s="112"/>
      <c r="C543" s="160"/>
      <c r="D543" s="113"/>
      <c r="E543" s="113"/>
      <c r="F543" s="113"/>
      <c r="G543" s="113"/>
      <c r="H543" s="114"/>
    </row>
    <row r="544" spans="1:8" ht="27" customHeight="1" x14ac:dyDescent="0.25">
      <c r="A544" s="618">
        <f>A542+1</f>
        <v>43370</v>
      </c>
      <c r="B544" s="109"/>
      <c r="C544" s="159"/>
      <c r="D544" s="110"/>
      <c r="E544" s="110"/>
      <c r="F544" s="110"/>
      <c r="G544" s="110"/>
      <c r="H544" s="111"/>
    </row>
    <row r="545" spans="1:8" ht="27" customHeight="1" thickBot="1" x14ac:dyDescent="0.3">
      <c r="A545" s="619"/>
      <c r="B545" s="112"/>
      <c r="C545" s="160"/>
      <c r="D545" s="113"/>
      <c r="E545" s="113"/>
      <c r="F545" s="113"/>
      <c r="G545" s="113"/>
      <c r="H545" s="114"/>
    </row>
    <row r="546" spans="1:8" ht="27" customHeight="1" x14ac:dyDescent="0.25">
      <c r="A546" s="618">
        <f>A544+1</f>
        <v>43371</v>
      </c>
      <c r="B546" s="109"/>
      <c r="C546" s="159"/>
      <c r="D546" s="110"/>
      <c r="E546" s="110"/>
      <c r="F546" s="110"/>
      <c r="G546" s="110"/>
      <c r="H546" s="111"/>
    </row>
    <row r="547" spans="1:8" ht="27" customHeight="1" thickBot="1" x14ac:dyDescent="0.3">
      <c r="A547" s="619"/>
      <c r="B547" s="112"/>
      <c r="C547" s="160"/>
      <c r="D547" s="113"/>
      <c r="E547" s="113"/>
      <c r="F547" s="113"/>
      <c r="G547" s="113"/>
      <c r="H547" s="114"/>
    </row>
    <row r="548" spans="1:8" ht="27" customHeight="1" x14ac:dyDescent="0.25">
      <c r="A548" s="618">
        <f>A546+1</f>
        <v>43372</v>
      </c>
      <c r="B548" s="109"/>
      <c r="C548" s="159"/>
      <c r="D548" s="110"/>
      <c r="E548" s="110"/>
      <c r="F548" s="110"/>
      <c r="G548" s="110"/>
      <c r="H548" s="111"/>
    </row>
    <row r="549" spans="1:8" ht="27" customHeight="1" thickBot="1" x14ac:dyDescent="0.3">
      <c r="A549" s="619"/>
      <c r="B549" s="112"/>
      <c r="C549" s="160"/>
      <c r="D549" s="113"/>
      <c r="E549" s="113"/>
      <c r="F549" s="113"/>
      <c r="G549" s="113"/>
      <c r="H549" s="114"/>
    </row>
    <row r="550" spans="1:8" ht="27" customHeight="1" x14ac:dyDescent="0.25">
      <c r="A550" s="618">
        <f>A548+1</f>
        <v>43373</v>
      </c>
      <c r="B550" s="109"/>
      <c r="C550" s="159"/>
      <c r="D550" s="110"/>
      <c r="E550" s="110"/>
      <c r="F550" s="110"/>
      <c r="G550" s="110"/>
      <c r="H550" s="111"/>
    </row>
    <row r="551" spans="1:8" ht="27" customHeight="1" thickBot="1" x14ac:dyDescent="0.3">
      <c r="A551" s="619"/>
      <c r="B551" s="112"/>
      <c r="C551" s="160"/>
      <c r="D551" s="113"/>
      <c r="E551" s="113"/>
      <c r="F551" s="113"/>
      <c r="G551" s="113"/>
      <c r="H551" s="114"/>
    </row>
    <row r="552" spans="1:8" ht="26.25" customHeight="1" x14ac:dyDescent="0.25">
      <c r="A552" s="618">
        <f>A550+1</f>
        <v>43374</v>
      </c>
      <c r="B552" s="109"/>
      <c r="C552" s="159"/>
      <c r="D552" s="110"/>
      <c r="E552" s="110"/>
      <c r="F552" s="110"/>
      <c r="G552" s="110"/>
      <c r="H552" s="111"/>
    </row>
    <row r="553" spans="1:8" ht="27" customHeight="1" thickBot="1" x14ac:dyDescent="0.3">
      <c r="A553" s="619"/>
      <c r="B553" s="112"/>
      <c r="C553" s="160"/>
      <c r="D553" s="113"/>
      <c r="E553" s="113"/>
      <c r="F553" s="113"/>
      <c r="G553" s="113"/>
      <c r="H553" s="114"/>
    </row>
    <row r="554" spans="1:8" ht="26.25" customHeight="1" x14ac:dyDescent="0.25">
      <c r="A554" s="618">
        <f>A552+1</f>
        <v>43375</v>
      </c>
      <c r="B554" s="109"/>
      <c r="C554" s="159"/>
      <c r="D554" s="110"/>
      <c r="E554" s="110"/>
      <c r="F554" s="110"/>
      <c r="G554" s="110"/>
      <c r="H554" s="111"/>
    </row>
    <row r="555" spans="1:8" ht="26.25" customHeight="1" thickBot="1" x14ac:dyDescent="0.3">
      <c r="A555" s="619"/>
      <c r="B555" s="112"/>
      <c r="C555" s="160"/>
      <c r="D555" s="113"/>
      <c r="E555" s="113"/>
      <c r="F555" s="113"/>
      <c r="G555" s="113"/>
      <c r="H555" s="114"/>
    </row>
    <row r="556" spans="1:8" ht="26.25" customHeight="1" x14ac:dyDescent="0.25">
      <c r="A556" s="618">
        <f>A554+1</f>
        <v>43376</v>
      </c>
      <c r="B556" s="109"/>
      <c r="C556" s="159"/>
      <c r="D556" s="110"/>
      <c r="E556" s="110"/>
      <c r="F556" s="110"/>
      <c r="G556" s="110"/>
      <c r="H556" s="111"/>
    </row>
    <row r="557" spans="1:8" ht="27" customHeight="1" thickBot="1" x14ac:dyDescent="0.3">
      <c r="A557" s="619"/>
      <c r="B557" s="112"/>
      <c r="C557" s="160"/>
      <c r="D557" s="113"/>
      <c r="E557" s="113"/>
      <c r="F557" s="113"/>
      <c r="G557" s="113"/>
      <c r="H557" s="114"/>
    </row>
    <row r="558" spans="1:8" ht="26.25" customHeight="1" x14ac:dyDescent="0.25">
      <c r="A558" s="618">
        <f>A556+1</f>
        <v>43377</v>
      </c>
      <c r="B558" s="109"/>
      <c r="C558" s="159"/>
      <c r="D558" s="110"/>
      <c r="E558" s="110"/>
      <c r="F558" s="110"/>
      <c r="G558" s="110"/>
      <c r="H558" s="111"/>
    </row>
    <row r="559" spans="1:8" ht="26.25" customHeight="1" thickBot="1" x14ac:dyDescent="0.3">
      <c r="A559" s="619"/>
      <c r="B559" s="112"/>
      <c r="C559" s="160"/>
      <c r="D559" s="113"/>
      <c r="E559" s="113"/>
      <c r="F559" s="113"/>
      <c r="G559" s="113"/>
      <c r="H559" s="114"/>
    </row>
    <row r="560" spans="1:8" ht="26.25" customHeight="1" x14ac:dyDescent="0.25">
      <c r="A560" s="618">
        <f>A558+1</f>
        <v>43378</v>
      </c>
      <c r="B560" s="109"/>
      <c r="C560" s="159"/>
      <c r="D560" s="110"/>
      <c r="E560" s="110"/>
      <c r="F560" s="110"/>
      <c r="G560" s="110"/>
      <c r="H560" s="111"/>
    </row>
    <row r="561" spans="1:8" ht="27" customHeight="1" thickBot="1" x14ac:dyDescent="0.3">
      <c r="A561" s="619"/>
      <c r="B561" s="112"/>
      <c r="C561" s="160"/>
      <c r="D561" s="113"/>
      <c r="E561" s="113"/>
      <c r="F561" s="113"/>
      <c r="G561" s="113"/>
      <c r="H561" s="114"/>
    </row>
    <row r="562" spans="1:8" ht="26.25" customHeight="1" x14ac:dyDescent="0.25">
      <c r="A562" s="618">
        <f>A560+1</f>
        <v>43379</v>
      </c>
      <c r="B562" s="109"/>
      <c r="C562" s="159"/>
      <c r="D562" s="110"/>
      <c r="E562" s="110"/>
      <c r="F562" s="110"/>
      <c r="G562" s="110"/>
      <c r="H562" s="111"/>
    </row>
    <row r="563" spans="1:8" ht="26.25" customHeight="1" thickBot="1" x14ac:dyDescent="0.3">
      <c r="A563" s="619"/>
      <c r="B563" s="112"/>
      <c r="C563" s="160"/>
      <c r="D563" s="113"/>
      <c r="E563" s="113"/>
      <c r="F563" s="113"/>
      <c r="G563" s="113"/>
      <c r="H563" s="114"/>
    </row>
    <row r="564" spans="1:8" ht="26.25" customHeight="1" x14ac:dyDescent="0.25">
      <c r="A564" s="618">
        <f>A562+1</f>
        <v>43380</v>
      </c>
      <c r="B564" s="109"/>
      <c r="C564" s="159"/>
      <c r="D564" s="110"/>
      <c r="E564" s="110"/>
      <c r="F564" s="110"/>
      <c r="G564" s="110"/>
      <c r="H564" s="111"/>
    </row>
    <row r="565" spans="1:8" ht="27" customHeight="1" thickBot="1" x14ac:dyDescent="0.3">
      <c r="A565" s="619"/>
      <c r="B565" s="112"/>
      <c r="C565" s="160"/>
      <c r="D565" s="113"/>
      <c r="E565" s="113"/>
      <c r="F565" s="113"/>
      <c r="G565" s="113"/>
      <c r="H565" s="114"/>
    </row>
    <row r="566" spans="1:8" ht="26.25" customHeight="1" x14ac:dyDescent="0.25">
      <c r="A566" s="618">
        <f>A564+1</f>
        <v>43381</v>
      </c>
      <c r="B566" s="109"/>
      <c r="C566" s="159"/>
      <c r="D566" s="110"/>
      <c r="E566" s="110"/>
      <c r="F566" s="110"/>
      <c r="G566" s="110"/>
      <c r="H566" s="111"/>
    </row>
    <row r="567" spans="1:8" ht="26.25" customHeight="1" thickBot="1" x14ac:dyDescent="0.3">
      <c r="A567" s="619"/>
      <c r="B567" s="112"/>
      <c r="C567" s="160"/>
      <c r="D567" s="113"/>
      <c r="E567" s="113"/>
      <c r="F567" s="113"/>
      <c r="G567" s="113"/>
      <c r="H567" s="114"/>
    </row>
    <row r="568" spans="1:8" ht="26.25" customHeight="1" x14ac:dyDescent="0.25">
      <c r="A568" s="618">
        <f>A566+1</f>
        <v>43382</v>
      </c>
      <c r="B568" s="109"/>
      <c r="C568" s="159"/>
      <c r="D568" s="110"/>
      <c r="E568" s="110"/>
      <c r="F568" s="110"/>
      <c r="G568" s="110"/>
      <c r="H568" s="111"/>
    </row>
    <row r="569" spans="1:8" ht="27" customHeight="1" thickBot="1" x14ac:dyDescent="0.3">
      <c r="A569" s="619"/>
      <c r="B569" s="112"/>
      <c r="C569" s="160"/>
      <c r="D569" s="113"/>
      <c r="E569" s="113"/>
      <c r="F569" s="113"/>
      <c r="G569" s="113"/>
      <c r="H569" s="114"/>
    </row>
    <row r="570" spans="1:8" ht="27" customHeight="1" x14ac:dyDescent="0.25">
      <c r="A570" s="618">
        <f>A568+1</f>
        <v>43383</v>
      </c>
      <c r="B570" s="109"/>
      <c r="C570" s="159"/>
      <c r="D570" s="110"/>
      <c r="E570" s="110"/>
      <c r="F570" s="110"/>
      <c r="G570" s="110"/>
      <c r="H570" s="111"/>
    </row>
    <row r="571" spans="1:8" ht="27" customHeight="1" thickBot="1" x14ac:dyDescent="0.3">
      <c r="A571" s="619"/>
      <c r="B571" s="112"/>
      <c r="C571" s="160"/>
      <c r="D571" s="113"/>
      <c r="E571" s="113"/>
      <c r="F571" s="113"/>
      <c r="G571" s="113"/>
      <c r="H571" s="114"/>
    </row>
    <row r="572" spans="1:8" ht="27" customHeight="1" x14ac:dyDescent="0.25">
      <c r="A572" s="618">
        <f>A570+1</f>
        <v>43384</v>
      </c>
      <c r="B572" s="109"/>
      <c r="C572" s="159"/>
      <c r="D572" s="110"/>
      <c r="E572" s="110"/>
      <c r="F572" s="110"/>
      <c r="G572" s="110"/>
      <c r="H572" s="111"/>
    </row>
    <row r="573" spans="1:8" ht="27" customHeight="1" thickBot="1" x14ac:dyDescent="0.3">
      <c r="A573" s="619"/>
      <c r="B573" s="112"/>
      <c r="C573" s="160"/>
      <c r="D573" s="113"/>
      <c r="E573" s="113"/>
      <c r="F573" s="113"/>
      <c r="G573" s="113"/>
      <c r="H573" s="114"/>
    </row>
    <row r="574" spans="1:8" ht="27" customHeight="1" x14ac:dyDescent="0.25">
      <c r="A574" s="618">
        <f>A572+1</f>
        <v>43385</v>
      </c>
      <c r="B574" s="109"/>
      <c r="C574" s="159"/>
      <c r="D574" s="110"/>
      <c r="E574" s="110"/>
      <c r="F574" s="110"/>
      <c r="G574" s="110"/>
      <c r="H574" s="111"/>
    </row>
    <row r="575" spans="1:8" ht="27" customHeight="1" thickBot="1" x14ac:dyDescent="0.3">
      <c r="A575" s="619"/>
      <c r="B575" s="112"/>
      <c r="C575" s="160"/>
      <c r="D575" s="113"/>
      <c r="E575" s="113"/>
      <c r="F575" s="113"/>
      <c r="G575" s="113"/>
      <c r="H575" s="114"/>
    </row>
    <row r="576" spans="1:8" ht="27" customHeight="1" x14ac:dyDescent="0.25">
      <c r="A576" s="618">
        <f>A574+1</f>
        <v>43386</v>
      </c>
      <c r="B576" s="109"/>
      <c r="C576" s="159"/>
      <c r="D576" s="110"/>
      <c r="E576" s="110"/>
      <c r="F576" s="110"/>
      <c r="G576" s="110"/>
      <c r="H576" s="111"/>
    </row>
    <row r="577" spans="1:8" ht="27" customHeight="1" thickBot="1" x14ac:dyDescent="0.3">
      <c r="A577" s="619"/>
      <c r="B577" s="112"/>
      <c r="C577" s="160"/>
      <c r="D577" s="113"/>
      <c r="E577" s="113"/>
      <c r="F577" s="113"/>
      <c r="G577" s="113"/>
      <c r="H577" s="114"/>
    </row>
    <row r="578" spans="1:8" ht="27" customHeight="1" x14ac:dyDescent="0.25">
      <c r="A578" s="618">
        <f>A576+1</f>
        <v>43387</v>
      </c>
      <c r="B578" s="109"/>
      <c r="C578" s="159"/>
      <c r="D578" s="110"/>
      <c r="E578" s="110"/>
      <c r="F578" s="110"/>
      <c r="G578" s="110"/>
      <c r="H578" s="111"/>
    </row>
    <row r="579" spans="1:8" ht="27" customHeight="1" thickBot="1" x14ac:dyDescent="0.3">
      <c r="A579" s="619"/>
      <c r="B579" s="112"/>
      <c r="C579" s="160"/>
      <c r="D579" s="113"/>
      <c r="E579" s="113"/>
      <c r="F579" s="113"/>
      <c r="G579" s="113"/>
      <c r="H579" s="114"/>
    </row>
    <row r="580" spans="1:8" ht="27" customHeight="1" x14ac:dyDescent="0.25">
      <c r="A580" s="618">
        <f>A578+1</f>
        <v>43388</v>
      </c>
      <c r="B580" s="109"/>
      <c r="C580" s="159"/>
      <c r="D580" s="110"/>
      <c r="E580" s="110"/>
      <c r="F580" s="110"/>
      <c r="G580" s="110"/>
      <c r="H580" s="111"/>
    </row>
    <row r="581" spans="1:8" ht="27" customHeight="1" thickBot="1" x14ac:dyDescent="0.3">
      <c r="A581" s="619"/>
      <c r="B581" s="112"/>
      <c r="C581" s="160"/>
      <c r="D581" s="113"/>
      <c r="E581" s="113"/>
      <c r="F581" s="113"/>
      <c r="G581" s="113"/>
      <c r="H581" s="114"/>
    </row>
    <row r="582" spans="1:8" ht="27" customHeight="1" x14ac:dyDescent="0.25">
      <c r="A582" s="618">
        <f>A580+1</f>
        <v>43389</v>
      </c>
      <c r="B582" s="109"/>
      <c r="C582" s="159"/>
      <c r="D582" s="110"/>
      <c r="E582" s="110"/>
      <c r="F582" s="110"/>
      <c r="G582" s="110"/>
      <c r="H582" s="111"/>
    </row>
    <row r="583" spans="1:8" ht="27" customHeight="1" thickBot="1" x14ac:dyDescent="0.3">
      <c r="A583" s="619"/>
      <c r="B583" s="112"/>
      <c r="C583" s="160"/>
      <c r="D583" s="113"/>
      <c r="E583" s="113"/>
      <c r="F583" s="113"/>
      <c r="G583" s="113"/>
      <c r="H583" s="114"/>
    </row>
    <row r="584" spans="1:8" ht="27" customHeight="1" x14ac:dyDescent="0.25">
      <c r="A584" s="618">
        <f>A582+1</f>
        <v>43390</v>
      </c>
      <c r="B584" s="109"/>
      <c r="C584" s="159"/>
      <c r="D584" s="110"/>
      <c r="E584" s="110"/>
      <c r="F584" s="110"/>
      <c r="G584" s="110"/>
      <c r="H584" s="111"/>
    </row>
    <row r="585" spans="1:8" ht="27" customHeight="1" thickBot="1" x14ac:dyDescent="0.3">
      <c r="A585" s="619"/>
      <c r="B585" s="112"/>
      <c r="C585" s="160"/>
      <c r="D585" s="113"/>
      <c r="E585" s="113"/>
      <c r="F585" s="113"/>
      <c r="G585" s="113"/>
      <c r="H585" s="114"/>
    </row>
    <row r="586" spans="1:8" ht="27" customHeight="1" x14ac:dyDescent="0.25">
      <c r="A586" s="618">
        <f>A584+1</f>
        <v>43391</v>
      </c>
      <c r="B586" s="109"/>
      <c r="C586" s="159"/>
      <c r="D586" s="110"/>
      <c r="E586" s="110"/>
      <c r="F586" s="110"/>
      <c r="G586" s="110"/>
      <c r="H586" s="111"/>
    </row>
    <row r="587" spans="1:8" ht="27" customHeight="1" thickBot="1" x14ac:dyDescent="0.3">
      <c r="A587" s="619"/>
      <c r="B587" s="112"/>
      <c r="C587" s="160"/>
      <c r="D587" s="113"/>
      <c r="E587" s="113"/>
      <c r="F587" s="113"/>
      <c r="G587" s="113"/>
      <c r="H587" s="114"/>
    </row>
    <row r="588" spans="1:8" ht="27" customHeight="1" x14ac:dyDescent="0.25">
      <c r="A588" s="618">
        <f>A586+1</f>
        <v>43392</v>
      </c>
      <c r="B588" s="109"/>
      <c r="C588" s="159"/>
      <c r="D588" s="110"/>
      <c r="E588" s="110"/>
      <c r="F588" s="110"/>
      <c r="G588" s="110"/>
      <c r="H588" s="111"/>
    </row>
    <row r="589" spans="1:8" ht="27" customHeight="1" thickBot="1" x14ac:dyDescent="0.3">
      <c r="A589" s="619"/>
      <c r="B589" s="112"/>
      <c r="C589" s="160"/>
      <c r="D589" s="113"/>
      <c r="E589" s="113"/>
      <c r="F589" s="113"/>
      <c r="G589" s="113"/>
      <c r="H589" s="114"/>
    </row>
    <row r="590" spans="1:8" ht="27" customHeight="1" x14ac:dyDescent="0.25">
      <c r="A590" s="618">
        <f>A588+1</f>
        <v>43393</v>
      </c>
      <c r="B590" s="109"/>
      <c r="C590" s="159"/>
      <c r="D590" s="110"/>
      <c r="E590" s="110"/>
      <c r="F590" s="110"/>
      <c r="G590" s="110"/>
      <c r="H590" s="111"/>
    </row>
    <row r="591" spans="1:8" ht="27" customHeight="1" thickBot="1" x14ac:dyDescent="0.3">
      <c r="A591" s="619"/>
      <c r="B591" s="112"/>
      <c r="C591" s="160"/>
      <c r="D591" s="113"/>
      <c r="E591" s="113"/>
      <c r="F591" s="113"/>
      <c r="G591" s="113"/>
      <c r="H591" s="114"/>
    </row>
    <row r="592" spans="1:8" ht="27" customHeight="1" x14ac:dyDescent="0.25">
      <c r="A592" s="618">
        <f>A590+1</f>
        <v>43394</v>
      </c>
      <c r="B592" s="109"/>
      <c r="C592" s="159"/>
      <c r="D592" s="110"/>
      <c r="E592" s="110"/>
      <c r="F592" s="110"/>
      <c r="G592" s="110"/>
      <c r="H592" s="111"/>
    </row>
    <row r="593" spans="1:8" ht="27" customHeight="1" thickBot="1" x14ac:dyDescent="0.3">
      <c r="A593" s="619"/>
      <c r="B593" s="112"/>
      <c r="C593" s="160"/>
      <c r="D593" s="113"/>
      <c r="E593" s="113"/>
      <c r="F593" s="113"/>
      <c r="G593" s="113"/>
      <c r="H593" s="114"/>
    </row>
    <row r="594" spans="1:8" ht="27" customHeight="1" x14ac:dyDescent="0.25">
      <c r="A594" s="618">
        <f>A592+1</f>
        <v>43395</v>
      </c>
      <c r="B594" s="109"/>
      <c r="C594" s="159"/>
      <c r="D594" s="110"/>
      <c r="E594" s="110"/>
      <c r="F594" s="110"/>
      <c r="G594" s="110"/>
      <c r="H594" s="111"/>
    </row>
    <row r="595" spans="1:8" ht="27" customHeight="1" thickBot="1" x14ac:dyDescent="0.3">
      <c r="A595" s="619"/>
      <c r="B595" s="112"/>
      <c r="C595" s="160"/>
      <c r="D595" s="113"/>
      <c r="E595" s="113"/>
      <c r="F595" s="113"/>
      <c r="G595" s="113"/>
      <c r="H595" s="114"/>
    </row>
    <row r="596" spans="1:8" ht="27" customHeight="1" x14ac:dyDescent="0.25">
      <c r="A596" s="618">
        <f>A594+1</f>
        <v>43396</v>
      </c>
      <c r="B596" s="109"/>
      <c r="C596" s="159"/>
      <c r="D596" s="110"/>
      <c r="E596" s="110"/>
      <c r="F596" s="110"/>
      <c r="G596" s="110"/>
      <c r="H596" s="111"/>
    </row>
    <row r="597" spans="1:8" ht="27" customHeight="1" thickBot="1" x14ac:dyDescent="0.3">
      <c r="A597" s="619"/>
      <c r="B597" s="112"/>
      <c r="C597" s="160"/>
      <c r="D597" s="113"/>
      <c r="E597" s="113"/>
      <c r="F597" s="113"/>
      <c r="G597" s="113"/>
      <c r="H597" s="114"/>
    </row>
    <row r="598" spans="1:8" ht="27" customHeight="1" x14ac:dyDescent="0.25">
      <c r="A598" s="618">
        <f>A596+1</f>
        <v>43397</v>
      </c>
      <c r="B598" s="109"/>
      <c r="C598" s="159"/>
      <c r="D598" s="110"/>
      <c r="E598" s="110"/>
      <c r="F598" s="110"/>
      <c r="G598" s="110"/>
      <c r="H598" s="111"/>
    </row>
    <row r="599" spans="1:8" ht="27" customHeight="1" thickBot="1" x14ac:dyDescent="0.3">
      <c r="A599" s="619"/>
      <c r="B599" s="112"/>
      <c r="C599" s="160"/>
      <c r="D599" s="113"/>
      <c r="E599" s="113"/>
      <c r="F599" s="113"/>
      <c r="G599" s="113"/>
      <c r="H599" s="114"/>
    </row>
    <row r="600" spans="1:8" ht="27" customHeight="1" x14ac:dyDescent="0.25">
      <c r="A600" s="618">
        <f>A598+1</f>
        <v>43398</v>
      </c>
      <c r="B600" s="109"/>
      <c r="C600" s="159"/>
      <c r="D600" s="110"/>
      <c r="E600" s="110"/>
      <c r="F600" s="110"/>
      <c r="G600" s="110"/>
      <c r="H600" s="111"/>
    </row>
    <row r="601" spans="1:8" ht="27" customHeight="1" thickBot="1" x14ac:dyDescent="0.3">
      <c r="A601" s="619"/>
      <c r="B601" s="112"/>
      <c r="C601" s="160"/>
      <c r="D601" s="113"/>
      <c r="E601" s="113"/>
      <c r="F601" s="113"/>
      <c r="G601" s="113"/>
      <c r="H601" s="114"/>
    </row>
    <row r="602" spans="1:8" ht="27" customHeight="1" x14ac:dyDescent="0.25">
      <c r="A602" s="618">
        <f>A600+1</f>
        <v>43399</v>
      </c>
      <c r="B602" s="109"/>
      <c r="C602" s="159"/>
      <c r="D602" s="110"/>
      <c r="E602" s="110"/>
      <c r="F602" s="110"/>
      <c r="G602" s="110"/>
      <c r="H602" s="111"/>
    </row>
    <row r="603" spans="1:8" ht="27" customHeight="1" thickBot="1" x14ac:dyDescent="0.3">
      <c r="A603" s="619"/>
      <c r="B603" s="112"/>
      <c r="C603" s="160"/>
      <c r="D603" s="113"/>
      <c r="E603" s="113"/>
      <c r="F603" s="113"/>
      <c r="G603" s="113"/>
      <c r="H603" s="114"/>
    </row>
    <row r="604" spans="1:8" ht="27" customHeight="1" x14ac:dyDescent="0.25">
      <c r="A604" s="618">
        <f>A602+1</f>
        <v>43400</v>
      </c>
      <c r="B604" s="109"/>
      <c r="C604" s="159"/>
      <c r="D604" s="110"/>
      <c r="E604" s="110"/>
      <c r="F604" s="110"/>
      <c r="G604" s="110"/>
      <c r="H604" s="111"/>
    </row>
    <row r="605" spans="1:8" ht="27" customHeight="1" thickBot="1" x14ac:dyDescent="0.3">
      <c r="A605" s="619"/>
      <c r="B605" s="112"/>
      <c r="C605" s="160"/>
      <c r="D605" s="113"/>
      <c r="E605" s="113"/>
      <c r="F605" s="113"/>
      <c r="G605" s="113"/>
      <c r="H605" s="114"/>
    </row>
    <row r="606" spans="1:8" ht="27" customHeight="1" x14ac:dyDescent="0.25">
      <c r="A606" s="618">
        <f>A604+1</f>
        <v>43401</v>
      </c>
      <c r="B606" s="109"/>
      <c r="C606" s="159"/>
      <c r="D606" s="110"/>
      <c r="E606" s="110"/>
      <c r="F606" s="110"/>
      <c r="G606" s="110"/>
      <c r="H606" s="111"/>
    </row>
    <row r="607" spans="1:8" ht="27" customHeight="1" thickBot="1" x14ac:dyDescent="0.3">
      <c r="A607" s="619"/>
      <c r="B607" s="112"/>
      <c r="C607" s="160"/>
      <c r="D607" s="113"/>
      <c r="E607" s="113"/>
      <c r="F607" s="113"/>
      <c r="G607" s="113"/>
      <c r="H607" s="114"/>
    </row>
    <row r="608" spans="1:8" ht="27" customHeight="1" x14ac:dyDescent="0.25">
      <c r="A608" s="618">
        <f>A606+1</f>
        <v>43402</v>
      </c>
      <c r="B608" s="109"/>
      <c r="C608" s="159"/>
      <c r="D608" s="110"/>
      <c r="E608" s="110"/>
      <c r="F608" s="110"/>
      <c r="G608" s="110"/>
      <c r="H608" s="111"/>
    </row>
    <row r="609" spans="1:8" ht="27" customHeight="1" thickBot="1" x14ac:dyDescent="0.3">
      <c r="A609" s="619"/>
      <c r="B609" s="112"/>
      <c r="C609" s="160"/>
      <c r="D609" s="113"/>
      <c r="E609" s="113"/>
      <c r="F609" s="113"/>
      <c r="G609" s="113"/>
      <c r="H609" s="114"/>
    </row>
    <row r="610" spans="1:8" ht="27" customHeight="1" x14ac:dyDescent="0.25">
      <c r="A610" s="618">
        <f>A608+1</f>
        <v>43403</v>
      </c>
      <c r="B610" s="109"/>
      <c r="C610" s="159"/>
      <c r="D610" s="110"/>
      <c r="E610" s="110"/>
      <c r="F610" s="110"/>
      <c r="G610" s="110"/>
      <c r="H610" s="111"/>
    </row>
    <row r="611" spans="1:8" ht="27" customHeight="1" thickBot="1" x14ac:dyDescent="0.3">
      <c r="A611" s="619"/>
      <c r="B611" s="112"/>
      <c r="C611" s="160"/>
      <c r="D611" s="113"/>
      <c r="E611" s="113"/>
      <c r="F611" s="113"/>
      <c r="G611" s="113"/>
      <c r="H611" s="114"/>
    </row>
    <row r="612" spans="1:8" ht="27" customHeight="1" x14ac:dyDescent="0.25">
      <c r="A612" s="618">
        <f>A610+1</f>
        <v>43404</v>
      </c>
      <c r="B612" s="109"/>
      <c r="C612" s="159"/>
      <c r="D612" s="110"/>
      <c r="E612" s="110"/>
      <c r="F612" s="110"/>
      <c r="G612" s="110"/>
      <c r="H612" s="111"/>
    </row>
    <row r="613" spans="1:8" ht="27" customHeight="1" thickBot="1" x14ac:dyDescent="0.3">
      <c r="A613" s="619"/>
      <c r="B613" s="112"/>
      <c r="C613" s="160"/>
      <c r="D613" s="113"/>
      <c r="E613" s="113"/>
      <c r="F613" s="113"/>
      <c r="G613" s="113"/>
      <c r="H613" s="114"/>
    </row>
    <row r="614" spans="1:8" ht="27" customHeight="1" x14ac:dyDescent="0.25">
      <c r="A614" s="618">
        <f>A612+1</f>
        <v>43405</v>
      </c>
      <c r="B614" s="109"/>
      <c r="C614" s="159"/>
      <c r="D614" s="110"/>
      <c r="E614" s="110"/>
      <c r="F614" s="110"/>
      <c r="G614" s="110"/>
      <c r="H614" s="111"/>
    </row>
    <row r="615" spans="1:8" ht="27" customHeight="1" thickBot="1" x14ac:dyDescent="0.3">
      <c r="A615" s="619"/>
      <c r="B615" s="112"/>
      <c r="C615" s="160"/>
      <c r="D615" s="113"/>
      <c r="E615" s="113"/>
      <c r="F615" s="113"/>
      <c r="G615" s="113"/>
      <c r="H615" s="114"/>
    </row>
    <row r="616" spans="1:8" ht="26.25" customHeight="1" x14ac:dyDescent="0.25">
      <c r="A616" s="618">
        <f>A614+1</f>
        <v>43406</v>
      </c>
      <c r="B616" s="109"/>
      <c r="C616" s="159"/>
      <c r="D616" s="110"/>
      <c r="E616" s="110"/>
      <c r="F616" s="110"/>
      <c r="G616" s="110"/>
      <c r="H616" s="111"/>
    </row>
    <row r="617" spans="1:8" ht="26.25" customHeight="1" thickBot="1" x14ac:dyDescent="0.3">
      <c r="A617" s="619"/>
      <c r="B617" s="112"/>
      <c r="C617" s="160"/>
      <c r="D617" s="113"/>
      <c r="E617" s="113"/>
      <c r="F617" s="113"/>
      <c r="G617" s="113"/>
      <c r="H617" s="114"/>
    </row>
    <row r="618" spans="1:8" ht="26.25" customHeight="1" x14ac:dyDescent="0.25">
      <c r="A618" s="618">
        <f>A616+1</f>
        <v>43407</v>
      </c>
      <c r="B618" s="109"/>
      <c r="C618" s="159"/>
      <c r="D618" s="110"/>
      <c r="E618" s="110"/>
      <c r="F618" s="110"/>
      <c r="G618" s="110"/>
      <c r="H618" s="111"/>
    </row>
    <row r="619" spans="1:8" ht="27" customHeight="1" thickBot="1" x14ac:dyDescent="0.3">
      <c r="A619" s="619"/>
      <c r="B619" s="112"/>
      <c r="C619" s="160"/>
      <c r="D619" s="113"/>
      <c r="E619" s="113"/>
      <c r="F619" s="113"/>
      <c r="G619" s="113"/>
      <c r="H619" s="114"/>
    </row>
    <row r="620" spans="1:8" ht="27" customHeight="1" x14ac:dyDescent="0.25">
      <c r="A620" s="618">
        <f>A618+1</f>
        <v>43408</v>
      </c>
      <c r="B620" s="109"/>
      <c r="C620" s="159"/>
      <c r="D620" s="110"/>
      <c r="E620" s="110"/>
      <c r="F620" s="110"/>
      <c r="G620" s="110"/>
      <c r="H620" s="111"/>
    </row>
    <row r="621" spans="1:8" ht="27" customHeight="1" thickBot="1" x14ac:dyDescent="0.3">
      <c r="A621" s="619"/>
      <c r="B621" s="112"/>
      <c r="C621" s="160"/>
      <c r="D621" s="113"/>
      <c r="E621" s="113"/>
      <c r="F621" s="113"/>
      <c r="G621" s="113"/>
      <c r="H621" s="114"/>
    </row>
    <row r="622" spans="1:8" ht="27" customHeight="1" x14ac:dyDescent="0.25">
      <c r="A622" s="618">
        <f>A620+1</f>
        <v>43409</v>
      </c>
      <c r="B622" s="109"/>
      <c r="C622" s="159"/>
      <c r="D622" s="110"/>
      <c r="E622" s="110"/>
      <c r="F622" s="110"/>
      <c r="G622" s="110"/>
      <c r="H622" s="111"/>
    </row>
    <row r="623" spans="1:8" ht="27" customHeight="1" thickBot="1" x14ac:dyDescent="0.3">
      <c r="A623" s="619"/>
      <c r="B623" s="112"/>
      <c r="C623" s="160"/>
      <c r="D623" s="113"/>
      <c r="E623" s="113"/>
      <c r="F623" s="113"/>
      <c r="G623" s="113"/>
      <c r="H623" s="114"/>
    </row>
    <row r="624" spans="1:8" ht="27" customHeight="1" x14ac:dyDescent="0.25">
      <c r="A624" s="618">
        <f>A622+1</f>
        <v>43410</v>
      </c>
      <c r="B624" s="109"/>
      <c r="C624" s="159"/>
      <c r="D624" s="110"/>
      <c r="E624" s="110"/>
      <c r="F624" s="110"/>
      <c r="G624" s="110"/>
      <c r="H624" s="111"/>
    </row>
    <row r="625" spans="1:8" ht="27" customHeight="1" thickBot="1" x14ac:dyDescent="0.3">
      <c r="A625" s="619"/>
      <c r="B625" s="112"/>
      <c r="C625" s="160"/>
      <c r="D625" s="113"/>
      <c r="E625" s="113"/>
      <c r="F625" s="113"/>
      <c r="G625" s="113"/>
      <c r="H625" s="114"/>
    </row>
    <row r="626" spans="1:8" ht="27" customHeight="1" x14ac:dyDescent="0.25">
      <c r="A626" s="618">
        <f>A624+1</f>
        <v>43411</v>
      </c>
      <c r="B626" s="109"/>
      <c r="C626" s="159"/>
      <c r="D626" s="110"/>
      <c r="E626" s="110"/>
      <c r="F626" s="110"/>
      <c r="G626" s="110"/>
      <c r="H626" s="111"/>
    </row>
    <row r="627" spans="1:8" ht="27" customHeight="1" thickBot="1" x14ac:dyDescent="0.3">
      <c r="A627" s="619"/>
      <c r="B627" s="112"/>
      <c r="C627" s="160"/>
      <c r="D627" s="113"/>
      <c r="E627" s="113"/>
      <c r="F627" s="113"/>
      <c r="G627" s="113"/>
      <c r="H627" s="114"/>
    </row>
    <row r="628" spans="1:8" ht="27" customHeight="1" x14ac:dyDescent="0.25">
      <c r="A628" s="618">
        <f>A626+1</f>
        <v>43412</v>
      </c>
      <c r="B628" s="109"/>
      <c r="C628" s="159"/>
      <c r="D628" s="110"/>
      <c r="E628" s="110"/>
      <c r="F628" s="110"/>
      <c r="G628" s="110"/>
      <c r="H628" s="111"/>
    </row>
    <row r="629" spans="1:8" ht="27" customHeight="1" thickBot="1" x14ac:dyDescent="0.3">
      <c r="A629" s="619"/>
      <c r="B629" s="112"/>
      <c r="C629" s="160"/>
      <c r="D629" s="113"/>
      <c r="E629" s="113"/>
      <c r="F629" s="113"/>
      <c r="G629" s="113"/>
      <c r="H629" s="114"/>
    </row>
    <row r="630" spans="1:8" ht="27" customHeight="1" x14ac:dyDescent="0.25">
      <c r="A630" s="618">
        <f>A628+1</f>
        <v>43413</v>
      </c>
      <c r="B630" s="109"/>
      <c r="C630" s="159"/>
      <c r="D630" s="110"/>
      <c r="E630" s="110"/>
      <c r="F630" s="110"/>
      <c r="G630" s="110"/>
      <c r="H630" s="111"/>
    </row>
    <row r="631" spans="1:8" ht="27" customHeight="1" thickBot="1" x14ac:dyDescent="0.3">
      <c r="A631" s="619"/>
      <c r="B631" s="112"/>
      <c r="C631" s="160"/>
      <c r="D631" s="113"/>
      <c r="E631" s="113"/>
      <c r="F631" s="113"/>
      <c r="G631" s="113"/>
      <c r="H631" s="114"/>
    </row>
    <row r="632" spans="1:8" ht="27" customHeight="1" x14ac:dyDescent="0.25">
      <c r="A632" s="618">
        <f>A630+1</f>
        <v>43414</v>
      </c>
      <c r="B632" s="109"/>
      <c r="C632" s="159"/>
      <c r="D632" s="110"/>
      <c r="E632" s="110"/>
      <c r="F632" s="110"/>
      <c r="G632" s="110"/>
      <c r="H632" s="111"/>
    </row>
    <row r="633" spans="1:8" ht="27" customHeight="1" thickBot="1" x14ac:dyDescent="0.3">
      <c r="A633" s="619"/>
      <c r="B633" s="112"/>
      <c r="C633" s="160"/>
      <c r="D633" s="113"/>
      <c r="E633" s="113"/>
      <c r="F633" s="113"/>
      <c r="G633" s="113"/>
      <c r="H633" s="114"/>
    </row>
    <row r="634" spans="1:8" ht="27" customHeight="1" x14ac:dyDescent="0.25">
      <c r="A634" s="618">
        <f>A632+1</f>
        <v>43415</v>
      </c>
      <c r="B634" s="109"/>
      <c r="C634" s="159"/>
      <c r="D634" s="110"/>
      <c r="E634" s="110"/>
      <c r="F634" s="110"/>
      <c r="G634" s="110"/>
      <c r="H634" s="111"/>
    </row>
    <row r="635" spans="1:8" ht="27" customHeight="1" thickBot="1" x14ac:dyDescent="0.3">
      <c r="A635" s="619"/>
      <c r="B635" s="112"/>
      <c r="C635" s="160"/>
      <c r="D635" s="113"/>
      <c r="E635" s="113"/>
      <c r="F635" s="113"/>
      <c r="G635" s="113"/>
      <c r="H635" s="114"/>
    </row>
    <row r="636" spans="1:8" ht="27" customHeight="1" x14ac:dyDescent="0.25">
      <c r="A636" s="618">
        <f>A634+1</f>
        <v>43416</v>
      </c>
      <c r="B636" s="109"/>
      <c r="C636" s="159"/>
      <c r="D636" s="110"/>
      <c r="E636" s="110"/>
      <c r="F636" s="110"/>
      <c r="G636" s="110"/>
      <c r="H636" s="111"/>
    </row>
    <row r="637" spans="1:8" ht="27" customHeight="1" thickBot="1" x14ac:dyDescent="0.3">
      <c r="A637" s="619"/>
      <c r="B637" s="112"/>
      <c r="C637" s="160"/>
      <c r="D637" s="113"/>
      <c r="E637" s="113"/>
      <c r="F637" s="113"/>
      <c r="G637" s="113"/>
      <c r="H637" s="114"/>
    </row>
    <row r="638" spans="1:8" ht="27" customHeight="1" x14ac:dyDescent="0.25">
      <c r="A638" s="618">
        <f>A636+1</f>
        <v>43417</v>
      </c>
      <c r="B638" s="109"/>
      <c r="C638" s="159"/>
      <c r="D638" s="110"/>
      <c r="E638" s="110"/>
      <c r="F638" s="110"/>
      <c r="G638" s="110"/>
      <c r="H638" s="111"/>
    </row>
    <row r="639" spans="1:8" ht="27" customHeight="1" thickBot="1" x14ac:dyDescent="0.3">
      <c r="A639" s="619"/>
      <c r="B639" s="112"/>
      <c r="C639" s="160"/>
      <c r="D639" s="113"/>
      <c r="E639" s="113"/>
      <c r="F639" s="113"/>
      <c r="G639" s="113"/>
      <c r="H639" s="114"/>
    </row>
    <row r="640" spans="1:8" ht="27" customHeight="1" x14ac:dyDescent="0.25">
      <c r="A640" s="618">
        <f>A638+1</f>
        <v>43418</v>
      </c>
      <c r="B640" s="109"/>
      <c r="C640" s="159"/>
      <c r="D640" s="110"/>
      <c r="E640" s="110"/>
      <c r="F640" s="110"/>
      <c r="G640" s="110"/>
      <c r="H640" s="111"/>
    </row>
    <row r="641" spans="1:8" ht="27" customHeight="1" thickBot="1" x14ac:dyDescent="0.3">
      <c r="A641" s="619"/>
      <c r="B641" s="112"/>
      <c r="C641" s="160"/>
      <c r="D641" s="113"/>
      <c r="E641" s="113"/>
      <c r="F641" s="113"/>
      <c r="G641" s="113"/>
      <c r="H641" s="114"/>
    </row>
    <row r="642" spans="1:8" ht="27" customHeight="1" x14ac:dyDescent="0.25">
      <c r="A642" s="618">
        <f>A640+1</f>
        <v>43419</v>
      </c>
      <c r="B642" s="109"/>
      <c r="C642" s="159"/>
      <c r="D642" s="110"/>
      <c r="E642" s="110"/>
      <c r="F642" s="110"/>
      <c r="G642" s="110"/>
      <c r="H642" s="111"/>
    </row>
    <row r="643" spans="1:8" ht="27" customHeight="1" thickBot="1" x14ac:dyDescent="0.3">
      <c r="A643" s="619"/>
      <c r="B643" s="112"/>
      <c r="C643" s="160"/>
      <c r="D643" s="113"/>
      <c r="E643" s="113"/>
      <c r="F643" s="113"/>
      <c r="G643" s="113"/>
      <c r="H643" s="114"/>
    </row>
    <row r="644" spans="1:8" ht="27" customHeight="1" x14ac:dyDescent="0.25">
      <c r="A644" s="618">
        <f>A642+1</f>
        <v>43420</v>
      </c>
      <c r="B644" s="109"/>
      <c r="C644" s="159"/>
      <c r="D644" s="110"/>
      <c r="E644" s="110"/>
      <c r="F644" s="110"/>
      <c r="G644" s="110"/>
      <c r="H644" s="111"/>
    </row>
    <row r="645" spans="1:8" ht="27" customHeight="1" thickBot="1" x14ac:dyDescent="0.3">
      <c r="A645" s="619"/>
      <c r="B645" s="112"/>
      <c r="C645" s="160"/>
      <c r="D645" s="113"/>
      <c r="E645" s="113"/>
      <c r="F645" s="113"/>
      <c r="G645" s="113"/>
      <c r="H645" s="114"/>
    </row>
    <row r="646" spans="1:8" ht="27" customHeight="1" x14ac:dyDescent="0.25">
      <c r="A646" s="618">
        <f>A644+1</f>
        <v>43421</v>
      </c>
      <c r="B646" s="109"/>
      <c r="C646" s="159"/>
      <c r="D646" s="110"/>
      <c r="E646" s="110"/>
      <c r="F646" s="110"/>
      <c r="G646" s="110"/>
      <c r="H646" s="111"/>
    </row>
    <row r="647" spans="1:8" ht="27" customHeight="1" thickBot="1" x14ac:dyDescent="0.3">
      <c r="A647" s="619"/>
      <c r="B647" s="112"/>
      <c r="C647" s="160"/>
      <c r="D647" s="113"/>
      <c r="E647" s="113"/>
      <c r="F647" s="113"/>
      <c r="G647" s="113"/>
      <c r="H647" s="114"/>
    </row>
    <row r="648" spans="1:8" ht="27" customHeight="1" x14ac:dyDescent="0.25">
      <c r="A648" s="618">
        <f>A646+1</f>
        <v>43422</v>
      </c>
      <c r="B648" s="109"/>
      <c r="C648" s="159"/>
      <c r="D648" s="110"/>
      <c r="E648" s="110"/>
      <c r="F648" s="110"/>
      <c r="G648" s="110"/>
      <c r="H648" s="111"/>
    </row>
    <row r="649" spans="1:8" ht="27" customHeight="1" thickBot="1" x14ac:dyDescent="0.3">
      <c r="A649" s="619"/>
      <c r="B649" s="112"/>
      <c r="C649" s="160"/>
      <c r="D649" s="113"/>
      <c r="E649" s="113"/>
      <c r="F649" s="113"/>
      <c r="G649" s="113"/>
      <c r="H649" s="114"/>
    </row>
    <row r="650" spans="1:8" ht="27" customHeight="1" x14ac:dyDescent="0.25">
      <c r="A650" s="618">
        <f t="shared" ref="A650" si="4">A648+1</f>
        <v>43423</v>
      </c>
      <c r="B650" s="109"/>
      <c r="C650" s="159"/>
      <c r="D650" s="110"/>
      <c r="E650" s="110"/>
      <c r="F650" s="110"/>
      <c r="G650" s="110"/>
      <c r="H650" s="111"/>
    </row>
    <row r="651" spans="1:8" ht="27" customHeight="1" thickBot="1" x14ac:dyDescent="0.3">
      <c r="A651" s="619"/>
      <c r="B651" s="112"/>
      <c r="C651" s="160"/>
      <c r="D651" s="113"/>
      <c r="E651" s="113"/>
      <c r="F651" s="113"/>
      <c r="G651" s="113"/>
      <c r="H651" s="114"/>
    </row>
    <row r="652" spans="1:8" ht="27" customHeight="1" x14ac:dyDescent="0.25">
      <c r="A652" s="618">
        <f>A650+1</f>
        <v>43424</v>
      </c>
      <c r="B652" s="109"/>
      <c r="C652" s="159"/>
      <c r="D652" s="110"/>
      <c r="E652" s="110"/>
      <c r="F652" s="110"/>
      <c r="G652" s="110"/>
      <c r="H652" s="111"/>
    </row>
    <row r="653" spans="1:8" ht="27" customHeight="1" thickBot="1" x14ac:dyDescent="0.3">
      <c r="A653" s="619"/>
      <c r="B653" s="112"/>
      <c r="C653" s="160"/>
      <c r="D653" s="113"/>
      <c r="E653" s="113"/>
      <c r="F653" s="113"/>
      <c r="G653" s="113"/>
      <c r="H653" s="114"/>
    </row>
    <row r="654" spans="1:8" ht="27" customHeight="1" x14ac:dyDescent="0.25">
      <c r="A654" s="618">
        <f>A652+1</f>
        <v>43425</v>
      </c>
      <c r="B654" s="109"/>
      <c r="C654" s="159"/>
      <c r="D654" s="110"/>
      <c r="E654" s="110"/>
      <c r="F654" s="110"/>
      <c r="G654" s="110"/>
      <c r="H654" s="111"/>
    </row>
    <row r="655" spans="1:8" ht="27" customHeight="1" thickBot="1" x14ac:dyDescent="0.3">
      <c r="A655" s="619"/>
      <c r="B655" s="112"/>
      <c r="C655" s="160"/>
      <c r="D655" s="113"/>
      <c r="E655" s="113"/>
      <c r="F655" s="113"/>
      <c r="G655" s="113"/>
      <c r="H655" s="114"/>
    </row>
    <row r="656" spans="1:8" ht="27" customHeight="1" x14ac:dyDescent="0.25">
      <c r="A656" s="618">
        <f>A654+1</f>
        <v>43426</v>
      </c>
      <c r="B656" s="109"/>
      <c r="C656" s="159"/>
      <c r="D656" s="110"/>
      <c r="E656" s="110"/>
      <c r="F656" s="110"/>
      <c r="G656" s="110"/>
      <c r="H656" s="111"/>
    </row>
    <row r="657" spans="1:8" ht="27" customHeight="1" thickBot="1" x14ac:dyDescent="0.3">
      <c r="A657" s="619"/>
      <c r="B657" s="112"/>
      <c r="C657" s="160"/>
      <c r="D657" s="113"/>
      <c r="E657" s="113"/>
      <c r="F657" s="113"/>
      <c r="G657" s="113"/>
      <c r="H657" s="114"/>
    </row>
    <row r="658" spans="1:8" ht="27" customHeight="1" x14ac:dyDescent="0.25">
      <c r="A658" s="618">
        <f>A656+1</f>
        <v>43427</v>
      </c>
      <c r="B658" s="109"/>
      <c r="C658" s="159"/>
      <c r="D658" s="110"/>
      <c r="E658" s="110"/>
      <c r="F658" s="110"/>
      <c r="G658" s="110"/>
      <c r="H658" s="111"/>
    </row>
    <row r="659" spans="1:8" ht="27" customHeight="1" thickBot="1" x14ac:dyDescent="0.3">
      <c r="A659" s="619"/>
      <c r="B659" s="112"/>
      <c r="C659" s="160"/>
      <c r="D659" s="113"/>
      <c r="E659" s="113"/>
      <c r="F659" s="113"/>
      <c r="G659" s="113"/>
      <c r="H659" s="114"/>
    </row>
    <row r="660" spans="1:8" ht="27" customHeight="1" x14ac:dyDescent="0.25">
      <c r="A660" s="618">
        <f>A658+1</f>
        <v>43428</v>
      </c>
      <c r="B660" s="109"/>
      <c r="C660" s="159"/>
      <c r="D660" s="110"/>
      <c r="E660" s="110"/>
      <c r="F660" s="110"/>
      <c r="G660" s="110"/>
      <c r="H660" s="111"/>
    </row>
    <row r="661" spans="1:8" ht="27" customHeight="1" thickBot="1" x14ac:dyDescent="0.3">
      <c r="A661" s="619"/>
      <c r="B661" s="112"/>
      <c r="C661" s="160"/>
      <c r="D661" s="113"/>
      <c r="E661" s="113"/>
      <c r="F661" s="113"/>
      <c r="G661" s="113"/>
      <c r="H661" s="114"/>
    </row>
    <row r="662" spans="1:8" ht="27" customHeight="1" x14ac:dyDescent="0.25">
      <c r="A662" s="618">
        <f>A660+1</f>
        <v>43429</v>
      </c>
      <c r="B662" s="109"/>
      <c r="C662" s="159"/>
      <c r="D662" s="110"/>
      <c r="E662" s="110"/>
      <c r="F662" s="110"/>
      <c r="G662" s="110"/>
      <c r="H662" s="111"/>
    </row>
    <row r="663" spans="1:8" ht="27" customHeight="1" thickBot="1" x14ac:dyDescent="0.3">
      <c r="A663" s="619"/>
      <c r="B663" s="112"/>
      <c r="C663" s="160"/>
      <c r="D663" s="113"/>
      <c r="E663" s="113"/>
      <c r="F663" s="113"/>
      <c r="G663" s="113"/>
      <c r="H663" s="114"/>
    </row>
    <row r="664" spans="1:8" ht="27" customHeight="1" x14ac:dyDescent="0.25">
      <c r="A664" s="618">
        <f>A662+1</f>
        <v>43430</v>
      </c>
      <c r="B664" s="109"/>
      <c r="C664" s="159"/>
      <c r="D664" s="110"/>
      <c r="E664" s="110"/>
      <c r="F664" s="110"/>
      <c r="G664" s="110"/>
      <c r="H664" s="111"/>
    </row>
    <row r="665" spans="1:8" ht="27" customHeight="1" thickBot="1" x14ac:dyDescent="0.3">
      <c r="A665" s="619"/>
      <c r="B665" s="112"/>
      <c r="C665" s="160"/>
      <c r="D665" s="113"/>
      <c r="E665" s="113"/>
      <c r="F665" s="113"/>
      <c r="G665" s="113"/>
      <c r="H665" s="114"/>
    </row>
    <row r="666" spans="1:8" ht="27" customHeight="1" x14ac:dyDescent="0.25">
      <c r="A666" s="618">
        <f>A664+1</f>
        <v>43431</v>
      </c>
      <c r="B666" s="109"/>
      <c r="C666" s="159"/>
      <c r="D666" s="110"/>
      <c r="E666" s="110"/>
      <c r="F666" s="110"/>
      <c r="G666" s="110"/>
      <c r="H666" s="111"/>
    </row>
    <row r="667" spans="1:8" ht="27" customHeight="1" thickBot="1" x14ac:dyDescent="0.3">
      <c r="A667" s="619"/>
      <c r="B667" s="112"/>
      <c r="C667" s="160"/>
      <c r="D667" s="113"/>
      <c r="E667" s="113"/>
      <c r="F667" s="113"/>
      <c r="G667" s="113"/>
      <c r="H667" s="114"/>
    </row>
    <row r="668" spans="1:8" ht="27" customHeight="1" x14ac:dyDescent="0.25">
      <c r="A668" s="618">
        <f>A666+1</f>
        <v>43432</v>
      </c>
      <c r="B668" s="109"/>
      <c r="C668" s="159"/>
      <c r="D668" s="110"/>
      <c r="E668" s="110"/>
      <c r="F668" s="110"/>
      <c r="G668" s="110"/>
      <c r="H668" s="111"/>
    </row>
    <row r="669" spans="1:8" ht="27" customHeight="1" thickBot="1" x14ac:dyDescent="0.3">
      <c r="A669" s="619"/>
      <c r="B669" s="112"/>
      <c r="C669" s="160"/>
      <c r="D669" s="113"/>
      <c r="E669" s="113"/>
      <c r="F669" s="113"/>
      <c r="G669" s="113"/>
      <c r="H669" s="114"/>
    </row>
    <row r="670" spans="1:8" ht="27" customHeight="1" x14ac:dyDescent="0.25">
      <c r="A670" s="618">
        <f>A668+1</f>
        <v>43433</v>
      </c>
      <c r="B670" s="109"/>
      <c r="C670" s="159"/>
      <c r="D670" s="110"/>
      <c r="E670" s="110"/>
      <c r="F670" s="110"/>
      <c r="G670" s="110"/>
      <c r="H670" s="111"/>
    </row>
    <row r="671" spans="1:8" ht="27" customHeight="1" thickBot="1" x14ac:dyDescent="0.3">
      <c r="A671" s="619"/>
      <c r="B671" s="112"/>
      <c r="C671" s="160"/>
      <c r="D671" s="113"/>
      <c r="E671" s="113"/>
      <c r="F671" s="113"/>
      <c r="G671" s="113"/>
      <c r="H671" s="114"/>
    </row>
    <row r="672" spans="1:8" ht="27" customHeight="1" x14ac:dyDescent="0.25">
      <c r="A672" s="618">
        <f>A670+1</f>
        <v>43434</v>
      </c>
      <c r="B672" s="109"/>
      <c r="C672" s="159"/>
      <c r="D672" s="110"/>
      <c r="E672" s="110"/>
      <c r="F672" s="110"/>
      <c r="G672" s="110"/>
      <c r="H672" s="111"/>
    </row>
    <row r="673" spans="1:8" ht="27" customHeight="1" thickBot="1" x14ac:dyDescent="0.3">
      <c r="A673" s="619"/>
      <c r="B673" s="112"/>
      <c r="C673" s="160"/>
      <c r="D673" s="113"/>
      <c r="E673" s="113"/>
      <c r="F673" s="113"/>
      <c r="G673" s="113"/>
      <c r="H673" s="114"/>
    </row>
    <row r="674" spans="1:8" ht="26.25" customHeight="1" x14ac:dyDescent="0.25">
      <c r="A674" s="618">
        <f>A672+1</f>
        <v>43435</v>
      </c>
      <c r="B674" s="109"/>
      <c r="C674" s="159"/>
      <c r="D674" s="110"/>
      <c r="E674" s="110"/>
      <c r="F674" s="110"/>
      <c r="G674" s="110"/>
      <c r="H674" s="111"/>
    </row>
    <row r="675" spans="1:8" ht="26.25" customHeight="1" thickBot="1" x14ac:dyDescent="0.3">
      <c r="A675" s="619"/>
      <c r="B675" s="112"/>
      <c r="C675" s="160"/>
      <c r="D675" s="113"/>
      <c r="E675" s="113"/>
      <c r="F675" s="113"/>
      <c r="G675" s="113"/>
      <c r="H675" s="114"/>
    </row>
    <row r="676" spans="1:8" ht="26.25" customHeight="1" x14ac:dyDescent="0.25">
      <c r="A676" s="618">
        <f>A674+1</f>
        <v>43436</v>
      </c>
      <c r="B676" s="109"/>
      <c r="C676" s="159"/>
      <c r="D676" s="110"/>
      <c r="E676" s="110"/>
      <c r="F676" s="110"/>
      <c r="G676" s="110"/>
      <c r="H676" s="111"/>
    </row>
    <row r="677" spans="1:8" ht="27" customHeight="1" thickBot="1" x14ac:dyDescent="0.3">
      <c r="A677" s="619"/>
      <c r="B677" s="112"/>
      <c r="C677" s="160"/>
      <c r="D677" s="113"/>
      <c r="E677" s="113"/>
      <c r="F677" s="113"/>
      <c r="G677" s="113"/>
      <c r="H677" s="114"/>
    </row>
    <row r="678" spans="1:8" ht="27" customHeight="1" x14ac:dyDescent="0.25">
      <c r="A678" s="618">
        <f>A676+1</f>
        <v>43437</v>
      </c>
      <c r="B678" s="109"/>
      <c r="C678" s="159"/>
      <c r="D678" s="110"/>
      <c r="E678" s="110"/>
      <c r="F678" s="110"/>
      <c r="G678" s="110"/>
      <c r="H678" s="111"/>
    </row>
    <row r="679" spans="1:8" ht="27" customHeight="1" thickBot="1" x14ac:dyDescent="0.3">
      <c r="A679" s="619"/>
      <c r="B679" s="112"/>
      <c r="C679" s="160"/>
      <c r="D679" s="113"/>
      <c r="E679" s="113"/>
      <c r="F679" s="113"/>
      <c r="G679" s="113"/>
      <c r="H679" s="114"/>
    </row>
    <row r="680" spans="1:8" ht="27" customHeight="1" x14ac:dyDescent="0.25">
      <c r="A680" s="618">
        <f>A678+1</f>
        <v>43438</v>
      </c>
      <c r="B680" s="109"/>
      <c r="C680" s="159"/>
      <c r="D680" s="110"/>
      <c r="E680" s="110"/>
      <c r="F680" s="110"/>
      <c r="G680" s="110"/>
      <c r="H680" s="111"/>
    </row>
    <row r="681" spans="1:8" ht="27" customHeight="1" thickBot="1" x14ac:dyDescent="0.3">
      <c r="A681" s="619"/>
      <c r="B681" s="112"/>
      <c r="C681" s="160"/>
      <c r="D681" s="113"/>
      <c r="E681" s="113"/>
      <c r="F681" s="113"/>
      <c r="G681" s="113"/>
      <c r="H681" s="114"/>
    </row>
    <row r="682" spans="1:8" ht="27" customHeight="1" x14ac:dyDescent="0.25">
      <c r="A682" s="618">
        <f>A680+1</f>
        <v>43439</v>
      </c>
      <c r="B682" s="109"/>
      <c r="C682" s="159"/>
      <c r="D682" s="110"/>
      <c r="E682" s="110"/>
      <c r="F682" s="110"/>
      <c r="G682" s="110"/>
      <c r="H682" s="111"/>
    </row>
    <row r="683" spans="1:8" ht="27" customHeight="1" thickBot="1" x14ac:dyDescent="0.3">
      <c r="A683" s="619"/>
      <c r="B683" s="112"/>
      <c r="C683" s="160"/>
      <c r="D683" s="113"/>
      <c r="E683" s="113"/>
      <c r="F683" s="113"/>
      <c r="G683" s="113"/>
      <c r="H683" s="114"/>
    </row>
    <row r="684" spans="1:8" ht="27" customHeight="1" x14ac:dyDescent="0.25">
      <c r="A684" s="618">
        <f>A682+1</f>
        <v>43440</v>
      </c>
      <c r="B684" s="109"/>
      <c r="C684" s="159"/>
      <c r="D684" s="110"/>
      <c r="E684" s="110"/>
      <c r="F684" s="110"/>
      <c r="G684" s="110"/>
      <c r="H684" s="111"/>
    </row>
    <row r="685" spans="1:8" ht="27" customHeight="1" thickBot="1" x14ac:dyDescent="0.3">
      <c r="A685" s="619"/>
      <c r="B685" s="112"/>
      <c r="C685" s="160"/>
      <c r="D685" s="113"/>
      <c r="E685" s="113"/>
      <c r="F685" s="113"/>
      <c r="G685" s="113"/>
      <c r="H685" s="114"/>
    </row>
    <row r="686" spans="1:8" ht="27" customHeight="1" x14ac:dyDescent="0.25">
      <c r="A686" s="618">
        <f>A684+1</f>
        <v>43441</v>
      </c>
      <c r="B686" s="109"/>
      <c r="C686" s="159"/>
      <c r="D686" s="110"/>
      <c r="E686" s="110"/>
      <c r="F686" s="110"/>
      <c r="G686" s="110"/>
      <c r="H686" s="111"/>
    </row>
    <row r="687" spans="1:8" ht="27" customHeight="1" thickBot="1" x14ac:dyDescent="0.3">
      <c r="A687" s="619"/>
      <c r="B687" s="112"/>
      <c r="C687" s="160"/>
      <c r="D687" s="113"/>
      <c r="E687" s="113"/>
      <c r="F687" s="113"/>
      <c r="G687" s="113"/>
      <c r="H687" s="114"/>
    </row>
    <row r="688" spans="1:8" ht="27" customHeight="1" x14ac:dyDescent="0.25">
      <c r="A688" s="618">
        <f>A686+1</f>
        <v>43442</v>
      </c>
      <c r="B688" s="109"/>
      <c r="C688" s="159"/>
      <c r="D688" s="110"/>
      <c r="E688" s="110"/>
      <c r="F688" s="110"/>
      <c r="G688" s="110"/>
      <c r="H688" s="111"/>
    </row>
    <row r="689" spans="1:8" ht="27" customHeight="1" thickBot="1" x14ac:dyDescent="0.3">
      <c r="A689" s="619"/>
      <c r="B689" s="112"/>
      <c r="C689" s="160"/>
      <c r="D689" s="113"/>
      <c r="E689" s="113"/>
      <c r="F689" s="113"/>
      <c r="G689" s="113"/>
      <c r="H689" s="114"/>
    </row>
    <row r="690" spans="1:8" ht="27" customHeight="1" x14ac:dyDescent="0.25">
      <c r="A690" s="618">
        <f>A688+1</f>
        <v>43443</v>
      </c>
      <c r="B690" s="109"/>
      <c r="C690" s="159"/>
      <c r="D690" s="110"/>
      <c r="E690" s="110"/>
      <c r="F690" s="110"/>
      <c r="G690" s="110"/>
      <c r="H690" s="111"/>
    </row>
    <row r="691" spans="1:8" ht="27" customHeight="1" thickBot="1" x14ac:dyDescent="0.3">
      <c r="A691" s="619"/>
      <c r="B691" s="112"/>
      <c r="C691" s="160"/>
      <c r="D691" s="113"/>
      <c r="E691" s="113"/>
      <c r="F691" s="113"/>
      <c r="G691" s="113"/>
      <c r="H691" s="114"/>
    </row>
    <row r="692" spans="1:8" ht="27" customHeight="1" x14ac:dyDescent="0.25">
      <c r="A692" s="618">
        <f>A690+1</f>
        <v>43444</v>
      </c>
      <c r="B692" s="109"/>
      <c r="C692" s="159"/>
      <c r="D692" s="110"/>
      <c r="E692" s="110"/>
      <c r="F692" s="110"/>
      <c r="G692" s="110"/>
      <c r="H692" s="111"/>
    </row>
    <row r="693" spans="1:8" ht="27" customHeight="1" thickBot="1" x14ac:dyDescent="0.3">
      <c r="A693" s="619"/>
      <c r="B693" s="112"/>
      <c r="C693" s="160"/>
      <c r="D693" s="113"/>
      <c r="E693" s="113"/>
      <c r="F693" s="113"/>
      <c r="G693" s="113"/>
      <c r="H693" s="114"/>
    </row>
    <row r="694" spans="1:8" ht="27" customHeight="1" x14ac:dyDescent="0.25">
      <c r="A694" s="618">
        <f>A692+1</f>
        <v>43445</v>
      </c>
      <c r="B694" s="109"/>
      <c r="C694" s="159"/>
      <c r="D694" s="110"/>
      <c r="E694" s="110"/>
      <c r="F694" s="110"/>
      <c r="G694" s="110"/>
      <c r="H694" s="111"/>
    </row>
    <row r="695" spans="1:8" ht="27" customHeight="1" thickBot="1" x14ac:dyDescent="0.3">
      <c r="A695" s="619"/>
      <c r="B695" s="112"/>
      <c r="C695" s="160"/>
      <c r="D695" s="113"/>
      <c r="E695" s="113"/>
      <c r="F695" s="113"/>
      <c r="G695" s="113"/>
      <c r="H695" s="114"/>
    </row>
    <row r="696" spans="1:8" ht="27" customHeight="1" x14ac:dyDescent="0.25">
      <c r="A696" s="618">
        <f>A694+1</f>
        <v>43446</v>
      </c>
      <c r="B696" s="109"/>
      <c r="C696" s="159"/>
      <c r="D696" s="110"/>
      <c r="E696" s="110"/>
      <c r="F696" s="110"/>
      <c r="G696" s="110"/>
      <c r="H696" s="111"/>
    </row>
    <row r="697" spans="1:8" ht="27" customHeight="1" thickBot="1" x14ac:dyDescent="0.3">
      <c r="A697" s="619"/>
      <c r="B697" s="112"/>
      <c r="C697" s="160"/>
      <c r="D697" s="113"/>
      <c r="E697" s="113"/>
      <c r="F697" s="113"/>
      <c r="G697" s="113"/>
      <c r="H697" s="114"/>
    </row>
    <row r="698" spans="1:8" ht="27" customHeight="1" x14ac:dyDescent="0.25">
      <c r="A698" s="618">
        <f>A696+1</f>
        <v>43447</v>
      </c>
      <c r="B698" s="109"/>
      <c r="C698" s="159"/>
      <c r="D698" s="110"/>
      <c r="E698" s="110"/>
      <c r="F698" s="110"/>
      <c r="G698" s="110"/>
      <c r="H698" s="111"/>
    </row>
    <row r="699" spans="1:8" ht="27" customHeight="1" thickBot="1" x14ac:dyDescent="0.3">
      <c r="A699" s="619"/>
      <c r="B699" s="112"/>
      <c r="C699" s="160"/>
      <c r="D699" s="113"/>
      <c r="E699" s="113"/>
      <c r="F699" s="113"/>
      <c r="G699" s="113"/>
      <c r="H699" s="114"/>
    </row>
    <row r="700" spans="1:8" ht="27" customHeight="1" x14ac:dyDescent="0.25">
      <c r="A700" s="618">
        <f>A698+1</f>
        <v>43448</v>
      </c>
      <c r="B700" s="109"/>
      <c r="C700" s="159"/>
      <c r="D700" s="110"/>
      <c r="E700" s="110"/>
      <c r="F700" s="110"/>
      <c r="G700" s="110"/>
      <c r="H700" s="111"/>
    </row>
    <row r="701" spans="1:8" ht="27" customHeight="1" thickBot="1" x14ac:dyDescent="0.3">
      <c r="A701" s="619"/>
      <c r="B701" s="112"/>
      <c r="C701" s="160"/>
      <c r="D701" s="113"/>
      <c r="E701" s="113"/>
      <c r="F701" s="113"/>
      <c r="G701" s="113"/>
      <c r="H701" s="114"/>
    </row>
    <row r="702" spans="1:8" ht="27" customHeight="1" x14ac:dyDescent="0.25">
      <c r="A702" s="618">
        <f>A700+1</f>
        <v>43449</v>
      </c>
      <c r="B702" s="109"/>
      <c r="C702" s="159"/>
      <c r="D702" s="110"/>
      <c r="E702" s="110"/>
      <c r="F702" s="110"/>
      <c r="G702" s="110"/>
      <c r="H702" s="111"/>
    </row>
    <row r="703" spans="1:8" ht="27" customHeight="1" thickBot="1" x14ac:dyDescent="0.3">
      <c r="A703" s="619"/>
      <c r="B703" s="112"/>
      <c r="C703" s="160"/>
      <c r="D703" s="113"/>
      <c r="E703" s="113"/>
      <c r="F703" s="113"/>
      <c r="G703" s="113"/>
      <c r="H703" s="114"/>
    </row>
    <row r="704" spans="1:8" ht="27" customHeight="1" x14ac:dyDescent="0.25">
      <c r="A704" s="618">
        <f>A702+1</f>
        <v>43450</v>
      </c>
      <c r="B704" s="109"/>
      <c r="C704" s="159"/>
      <c r="D704" s="110"/>
      <c r="E704" s="110"/>
      <c r="F704" s="110"/>
      <c r="G704" s="110"/>
      <c r="H704" s="111"/>
    </row>
    <row r="705" spans="1:8" ht="27" customHeight="1" thickBot="1" x14ac:dyDescent="0.3">
      <c r="A705" s="619"/>
      <c r="B705" s="112"/>
      <c r="C705" s="160"/>
      <c r="D705" s="113"/>
      <c r="E705" s="113"/>
      <c r="F705" s="113"/>
      <c r="G705" s="113"/>
      <c r="H705" s="114"/>
    </row>
    <row r="706" spans="1:8" ht="27" customHeight="1" x14ac:dyDescent="0.25">
      <c r="A706" s="618">
        <f>A704+1</f>
        <v>43451</v>
      </c>
      <c r="B706" s="109"/>
      <c r="C706" s="159"/>
      <c r="D706" s="110"/>
      <c r="E706" s="110"/>
      <c r="F706" s="110"/>
      <c r="G706" s="110"/>
      <c r="H706" s="111"/>
    </row>
    <row r="707" spans="1:8" ht="27" customHeight="1" thickBot="1" x14ac:dyDescent="0.3">
      <c r="A707" s="619"/>
      <c r="B707" s="112"/>
      <c r="C707" s="160"/>
      <c r="D707" s="113"/>
      <c r="E707" s="113"/>
      <c r="F707" s="113"/>
      <c r="G707" s="113"/>
      <c r="H707" s="114"/>
    </row>
    <row r="708" spans="1:8" ht="27" customHeight="1" x14ac:dyDescent="0.25">
      <c r="A708" s="618">
        <f>A706+1</f>
        <v>43452</v>
      </c>
      <c r="B708" s="109"/>
      <c r="C708" s="159"/>
      <c r="D708" s="110"/>
      <c r="E708" s="110"/>
      <c r="F708" s="110"/>
      <c r="G708" s="110"/>
      <c r="H708" s="111"/>
    </row>
    <row r="709" spans="1:8" ht="27" customHeight="1" thickBot="1" x14ac:dyDescent="0.3">
      <c r="A709" s="619"/>
      <c r="B709" s="112"/>
      <c r="C709" s="160"/>
      <c r="D709" s="113"/>
      <c r="E709" s="113"/>
      <c r="F709" s="113"/>
      <c r="G709" s="113"/>
      <c r="H709" s="114"/>
    </row>
    <row r="710" spans="1:8" ht="27" customHeight="1" x14ac:dyDescent="0.25">
      <c r="A710" s="618">
        <f>A708+1</f>
        <v>43453</v>
      </c>
      <c r="B710" s="109"/>
      <c r="C710" s="159"/>
      <c r="D710" s="110"/>
      <c r="E710" s="110"/>
      <c r="F710" s="110"/>
      <c r="G710" s="110"/>
      <c r="H710" s="111"/>
    </row>
    <row r="711" spans="1:8" ht="27" customHeight="1" thickBot="1" x14ac:dyDescent="0.3">
      <c r="A711" s="619"/>
      <c r="B711" s="112"/>
      <c r="C711" s="160"/>
      <c r="D711" s="113"/>
      <c r="E711" s="113"/>
      <c r="F711" s="113"/>
      <c r="G711" s="113"/>
      <c r="H711" s="114"/>
    </row>
    <row r="712" spans="1:8" ht="27" customHeight="1" x14ac:dyDescent="0.25">
      <c r="A712" s="618">
        <f>A710+1</f>
        <v>43454</v>
      </c>
      <c r="B712" s="109"/>
      <c r="C712" s="159"/>
      <c r="D712" s="110"/>
      <c r="E712" s="110"/>
      <c r="F712" s="110"/>
      <c r="G712" s="110"/>
      <c r="H712" s="111"/>
    </row>
    <row r="713" spans="1:8" ht="27" customHeight="1" thickBot="1" x14ac:dyDescent="0.3">
      <c r="A713" s="619"/>
      <c r="B713" s="112"/>
      <c r="C713" s="160"/>
      <c r="D713" s="113"/>
      <c r="E713" s="113"/>
      <c r="F713" s="113"/>
      <c r="G713" s="113"/>
      <c r="H713" s="114"/>
    </row>
    <row r="714" spans="1:8" ht="27" customHeight="1" x14ac:dyDescent="0.25">
      <c r="A714" s="618">
        <f>A712+1</f>
        <v>43455</v>
      </c>
      <c r="B714" s="109"/>
      <c r="C714" s="159"/>
      <c r="D714" s="110"/>
      <c r="E714" s="110"/>
      <c r="F714" s="110"/>
      <c r="G714" s="110"/>
      <c r="H714" s="111"/>
    </row>
    <row r="715" spans="1:8" ht="27" customHeight="1" thickBot="1" x14ac:dyDescent="0.3">
      <c r="A715" s="619"/>
      <c r="B715" s="112"/>
      <c r="C715" s="160"/>
      <c r="D715" s="113"/>
      <c r="E715" s="113"/>
      <c r="F715" s="113"/>
      <c r="G715" s="113"/>
      <c r="H715" s="114"/>
    </row>
    <row r="716" spans="1:8" ht="27" customHeight="1" x14ac:dyDescent="0.25">
      <c r="A716" s="618">
        <f>A714+1</f>
        <v>43456</v>
      </c>
      <c r="B716" s="109"/>
      <c r="C716" s="159"/>
      <c r="D716" s="110"/>
      <c r="E716" s="110"/>
      <c r="F716" s="110"/>
      <c r="G716" s="110"/>
      <c r="H716" s="111"/>
    </row>
    <row r="717" spans="1:8" ht="27" customHeight="1" thickBot="1" x14ac:dyDescent="0.3">
      <c r="A717" s="619"/>
      <c r="B717" s="112"/>
      <c r="C717" s="160"/>
      <c r="D717" s="113"/>
      <c r="E717" s="113"/>
      <c r="F717" s="113"/>
      <c r="G717" s="113"/>
      <c r="H717" s="114"/>
    </row>
    <row r="718" spans="1:8" ht="27" customHeight="1" x14ac:dyDescent="0.25">
      <c r="A718" s="618">
        <f>A716+1</f>
        <v>43457</v>
      </c>
      <c r="B718" s="109"/>
      <c r="C718" s="159"/>
      <c r="D718" s="110"/>
      <c r="E718" s="110"/>
      <c r="F718" s="110"/>
      <c r="G718" s="110"/>
      <c r="H718" s="111"/>
    </row>
    <row r="719" spans="1:8" ht="27" customHeight="1" thickBot="1" x14ac:dyDescent="0.3">
      <c r="A719" s="619"/>
      <c r="B719" s="112"/>
      <c r="C719" s="160"/>
      <c r="D719" s="113"/>
      <c r="E719" s="113"/>
      <c r="F719" s="113"/>
      <c r="G719" s="113"/>
      <c r="H719" s="114"/>
    </row>
    <row r="720" spans="1:8" ht="27" customHeight="1" x14ac:dyDescent="0.25">
      <c r="A720" s="618">
        <f>A718+1</f>
        <v>43458</v>
      </c>
      <c r="B720" s="109"/>
      <c r="C720" s="159"/>
      <c r="D720" s="110"/>
      <c r="E720" s="110"/>
      <c r="F720" s="110"/>
      <c r="G720" s="110"/>
      <c r="H720" s="111"/>
    </row>
    <row r="721" spans="1:8" ht="27" customHeight="1" thickBot="1" x14ac:dyDescent="0.3">
      <c r="A721" s="619"/>
      <c r="B721" s="112"/>
      <c r="C721" s="160"/>
      <c r="D721" s="113"/>
      <c r="E721" s="113"/>
      <c r="F721" s="113"/>
      <c r="G721" s="113"/>
      <c r="H721" s="114"/>
    </row>
    <row r="722" spans="1:8" ht="27" customHeight="1" x14ac:dyDescent="0.25">
      <c r="A722" s="618">
        <f>A720+1</f>
        <v>43459</v>
      </c>
      <c r="B722" s="109"/>
      <c r="C722" s="159"/>
      <c r="D722" s="110"/>
      <c r="E722" s="110"/>
      <c r="F722" s="110"/>
      <c r="G722" s="110"/>
      <c r="H722" s="111"/>
    </row>
    <row r="723" spans="1:8" ht="27" customHeight="1" thickBot="1" x14ac:dyDescent="0.3">
      <c r="A723" s="619"/>
      <c r="B723" s="112"/>
      <c r="C723" s="160"/>
      <c r="D723" s="113"/>
      <c r="E723" s="113"/>
      <c r="F723" s="113"/>
      <c r="G723" s="113"/>
      <c r="H723" s="114"/>
    </row>
    <row r="724" spans="1:8" ht="27" customHeight="1" x14ac:dyDescent="0.25">
      <c r="A724" s="618">
        <f>A722+1</f>
        <v>43460</v>
      </c>
      <c r="B724" s="109"/>
      <c r="C724" s="159"/>
      <c r="D724" s="110"/>
      <c r="E724" s="110"/>
      <c r="F724" s="110"/>
      <c r="G724" s="110"/>
      <c r="H724" s="111"/>
    </row>
    <row r="725" spans="1:8" ht="27" customHeight="1" thickBot="1" x14ac:dyDescent="0.3">
      <c r="A725" s="619"/>
      <c r="B725" s="112"/>
      <c r="C725" s="160"/>
      <c r="D725" s="113"/>
      <c r="E725" s="113"/>
      <c r="F725" s="113"/>
      <c r="G725" s="113"/>
      <c r="H725" s="114"/>
    </row>
    <row r="726" spans="1:8" ht="27" customHeight="1" x14ac:dyDescent="0.25">
      <c r="A726" s="618">
        <f>A724+1</f>
        <v>43461</v>
      </c>
      <c r="B726" s="109"/>
      <c r="C726" s="159"/>
      <c r="D726" s="110"/>
      <c r="E726" s="110"/>
      <c r="F726" s="110"/>
      <c r="G726" s="110"/>
      <c r="H726" s="111"/>
    </row>
    <row r="727" spans="1:8" ht="27" customHeight="1" thickBot="1" x14ac:dyDescent="0.3">
      <c r="A727" s="619"/>
      <c r="B727" s="112"/>
      <c r="C727" s="160"/>
      <c r="D727" s="113"/>
      <c r="E727" s="113"/>
      <c r="F727" s="113"/>
      <c r="G727" s="113"/>
      <c r="H727" s="114"/>
    </row>
    <row r="728" spans="1:8" ht="27" customHeight="1" x14ac:dyDescent="0.25">
      <c r="A728" s="618">
        <f>A726+1</f>
        <v>43462</v>
      </c>
      <c r="B728" s="109"/>
      <c r="C728" s="159"/>
      <c r="D728" s="110"/>
      <c r="E728" s="110"/>
      <c r="F728" s="110"/>
      <c r="G728" s="110"/>
      <c r="H728" s="111"/>
    </row>
    <row r="729" spans="1:8" ht="27" customHeight="1" thickBot="1" x14ac:dyDescent="0.3">
      <c r="A729" s="619"/>
      <c r="B729" s="112"/>
      <c r="C729" s="160"/>
      <c r="D729" s="113"/>
      <c r="E729" s="113"/>
      <c r="F729" s="113"/>
      <c r="G729" s="113"/>
      <c r="H729" s="114"/>
    </row>
    <row r="730" spans="1:8" ht="27" customHeight="1" x14ac:dyDescent="0.25">
      <c r="A730" s="618">
        <f>A728+1</f>
        <v>43463</v>
      </c>
      <c r="B730" s="109"/>
      <c r="C730" s="159"/>
      <c r="D730" s="110"/>
      <c r="E730" s="110"/>
      <c r="F730" s="110"/>
      <c r="G730" s="110"/>
      <c r="H730" s="111"/>
    </row>
    <row r="731" spans="1:8" ht="27" customHeight="1" thickBot="1" x14ac:dyDescent="0.3">
      <c r="A731" s="619"/>
      <c r="B731" s="118"/>
      <c r="C731" s="164"/>
      <c r="D731" s="119"/>
      <c r="E731" s="119"/>
      <c r="F731" s="119"/>
      <c r="G731" s="119"/>
      <c r="H731" s="120"/>
    </row>
    <row r="732" spans="1:8" ht="27" customHeight="1" x14ac:dyDescent="0.25">
      <c r="A732" s="618">
        <f>A730+1</f>
        <v>43464</v>
      </c>
      <c r="B732" s="109"/>
      <c r="C732" s="159"/>
      <c r="D732" s="110"/>
      <c r="E732" s="110"/>
      <c r="F732" s="110"/>
      <c r="G732" s="110"/>
      <c r="H732" s="111"/>
    </row>
    <row r="733" spans="1:8" ht="27" customHeight="1" thickBot="1" x14ac:dyDescent="0.3">
      <c r="A733" s="619"/>
      <c r="B733" s="118"/>
      <c r="C733" s="164"/>
      <c r="D733" s="119"/>
      <c r="E733" s="119"/>
      <c r="F733" s="119"/>
      <c r="G733" s="119"/>
      <c r="H733" s="120"/>
    </row>
    <row r="734" spans="1:8" ht="27" customHeight="1" x14ac:dyDescent="0.25">
      <c r="A734" s="620">
        <f t="shared" ref="A734" si="5">A732+1</f>
        <v>43465</v>
      </c>
      <c r="B734" s="109"/>
      <c r="C734" s="159"/>
      <c r="D734" s="110"/>
      <c r="E734" s="110"/>
      <c r="F734" s="110"/>
      <c r="G734" s="110"/>
      <c r="H734" s="111"/>
    </row>
    <row r="735" spans="1:8" ht="26.25" customHeight="1" thickBot="1" x14ac:dyDescent="0.3">
      <c r="A735" s="621"/>
      <c r="B735" s="118"/>
      <c r="C735" s="164"/>
      <c r="D735" s="119"/>
      <c r="E735" s="119"/>
      <c r="F735" s="119"/>
      <c r="G735" s="119"/>
      <c r="H735" s="120"/>
    </row>
  </sheetData>
  <mergeCells count="366">
    <mergeCell ref="B5:C5"/>
    <mergeCell ref="A674:A675"/>
    <mergeCell ref="A598:A599"/>
    <mergeCell ref="A476:A477"/>
    <mergeCell ref="A686:A687"/>
    <mergeCell ref="A684:A685"/>
    <mergeCell ref="A682:A683"/>
    <mergeCell ref="A680:A681"/>
    <mergeCell ref="A678:A679"/>
    <mergeCell ref="A676:A677"/>
    <mergeCell ref="A626:A627"/>
    <mergeCell ref="A624:A625"/>
    <mergeCell ref="A622:A623"/>
    <mergeCell ref="A620:A621"/>
    <mergeCell ref="A618:A619"/>
    <mergeCell ref="A616:A617"/>
    <mergeCell ref="A638:A639"/>
    <mergeCell ref="A636:A637"/>
    <mergeCell ref="A634:A635"/>
    <mergeCell ref="A632:A633"/>
    <mergeCell ref="A630:A631"/>
    <mergeCell ref="A628:A629"/>
    <mergeCell ref="A650:A651"/>
    <mergeCell ref="A648:A649"/>
    <mergeCell ref="A734:A735"/>
    <mergeCell ref="A732:A733"/>
    <mergeCell ref="A730:A731"/>
    <mergeCell ref="A728:A729"/>
    <mergeCell ref="A726:A727"/>
    <mergeCell ref="A724:A725"/>
    <mergeCell ref="A646:A647"/>
    <mergeCell ref="A698:A699"/>
    <mergeCell ref="A696:A697"/>
    <mergeCell ref="A694:A695"/>
    <mergeCell ref="A692:A693"/>
    <mergeCell ref="A690:A691"/>
    <mergeCell ref="A688:A689"/>
    <mergeCell ref="A710:A711"/>
    <mergeCell ref="A708:A709"/>
    <mergeCell ref="A706:A707"/>
    <mergeCell ref="A704:A705"/>
    <mergeCell ref="A702:A703"/>
    <mergeCell ref="A700:A701"/>
    <mergeCell ref="A672:A673"/>
    <mergeCell ref="A670:A671"/>
    <mergeCell ref="A668:A669"/>
    <mergeCell ref="A666:A667"/>
    <mergeCell ref="A664:A665"/>
    <mergeCell ref="A572:A573"/>
    <mergeCell ref="A570:A571"/>
    <mergeCell ref="A568:A569"/>
    <mergeCell ref="A722:A723"/>
    <mergeCell ref="A720:A721"/>
    <mergeCell ref="A718:A719"/>
    <mergeCell ref="A716:A717"/>
    <mergeCell ref="A714:A715"/>
    <mergeCell ref="A712:A713"/>
    <mergeCell ref="A586:A587"/>
    <mergeCell ref="A584:A585"/>
    <mergeCell ref="A582:A583"/>
    <mergeCell ref="A580:A581"/>
    <mergeCell ref="A578:A579"/>
    <mergeCell ref="A576:A577"/>
    <mergeCell ref="A600:A601"/>
    <mergeCell ref="A596:A597"/>
    <mergeCell ref="A574:A575"/>
    <mergeCell ref="A644:A645"/>
    <mergeCell ref="A642:A643"/>
    <mergeCell ref="A640:A641"/>
    <mergeCell ref="A662:A663"/>
    <mergeCell ref="A660:A661"/>
    <mergeCell ref="A658:A659"/>
    <mergeCell ref="A656:A657"/>
    <mergeCell ref="A654:A655"/>
    <mergeCell ref="A652:A653"/>
    <mergeCell ref="A594:A595"/>
    <mergeCell ref="A592:A593"/>
    <mergeCell ref="A590:A591"/>
    <mergeCell ref="A588:A589"/>
    <mergeCell ref="A530:A531"/>
    <mergeCell ref="A532:A533"/>
    <mergeCell ref="A552:A553"/>
    <mergeCell ref="A614:A615"/>
    <mergeCell ref="A612:A613"/>
    <mergeCell ref="A610:A611"/>
    <mergeCell ref="A608:A609"/>
    <mergeCell ref="A606:A607"/>
    <mergeCell ref="A604:A605"/>
    <mergeCell ref="A602:A603"/>
    <mergeCell ref="A538:A539"/>
    <mergeCell ref="A536:A537"/>
    <mergeCell ref="A534:A535"/>
    <mergeCell ref="A562:A563"/>
    <mergeCell ref="A560:A561"/>
    <mergeCell ref="A558:A559"/>
    <mergeCell ref="A556:A557"/>
    <mergeCell ref="A554:A555"/>
    <mergeCell ref="A566:A567"/>
    <mergeCell ref="A564:A565"/>
    <mergeCell ref="A498:A499"/>
    <mergeCell ref="A500:A501"/>
    <mergeCell ref="A502:A503"/>
    <mergeCell ref="A504:A505"/>
    <mergeCell ref="A550:A551"/>
    <mergeCell ref="A548:A549"/>
    <mergeCell ref="A546:A547"/>
    <mergeCell ref="A544:A545"/>
    <mergeCell ref="A542:A543"/>
    <mergeCell ref="A540:A541"/>
    <mergeCell ref="A518:A519"/>
    <mergeCell ref="A520:A521"/>
    <mergeCell ref="A522:A523"/>
    <mergeCell ref="A524:A525"/>
    <mergeCell ref="A526:A527"/>
    <mergeCell ref="A528:A529"/>
    <mergeCell ref="A506:A507"/>
    <mergeCell ref="A508:A509"/>
    <mergeCell ref="A510:A511"/>
    <mergeCell ref="A512:A513"/>
    <mergeCell ref="A514:A515"/>
    <mergeCell ref="A516:A517"/>
    <mergeCell ref="A442:A443"/>
    <mergeCell ref="A464:A465"/>
    <mergeCell ref="A462:A463"/>
    <mergeCell ref="A460:A461"/>
    <mergeCell ref="A458:A459"/>
    <mergeCell ref="A454:A455"/>
    <mergeCell ref="A492:A493"/>
    <mergeCell ref="A494:A495"/>
    <mergeCell ref="A496:A497"/>
    <mergeCell ref="A456:A457"/>
    <mergeCell ref="A434:A435"/>
    <mergeCell ref="A432:A433"/>
    <mergeCell ref="A430:A431"/>
    <mergeCell ref="A490:A491"/>
    <mergeCell ref="A488:A489"/>
    <mergeCell ref="A486:A487"/>
    <mergeCell ref="A484:A485"/>
    <mergeCell ref="A482:A483"/>
    <mergeCell ref="A480:A481"/>
    <mergeCell ref="A478:A479"/>
    <mergeCell ref="A474:A475"/>
    <mergeCell ref="A472:A473"/>
    <mergeCell ref="A470:A471"/>
    <mergeCell ref="A468:A469"/>
    <mergeCell ref="A466:A467"/>
    <mergeCell ref="A440:A441"/>
    <mergeCell ref="A438:A439"/>
    <mergeCell ref="A436:A437"/>
    <mergeCell ref="A452:A453"/>
    <mergeCell ref="A450:A451"/>
    <mergeCell ref="A448:A449"/>
    <mergeCell ref="A446:A447"/>
    <mergeCell ref="A444:A445"/>
    <mergeCell ref="A378:A379"/>
    <mergeCell ref="A368:A369"/>
    <mergeCell ref="A370:A371"/>
    <mergeCell ref="A372:A373"/>
    <mergeCell ref="A374:A375"/>
    <mergeCell ref="A376:A377"/>
    <mergeCell ref="A392:A393"/>
    <mergeCell ref="A390:A391"/>
    <mergeCell ref="A388:A389"/>
    <mergeCell ref="A386:A387"/>
    <mergeCell ref="A384:A385"/>
    <mergeCell ref="A380:A381"/>
    <mergeCell ref="A428:A429"/>
    <mergeCell ref="A426:A427"/>
    <mergeCell ref="A382:A383"/>
    <mergeCell ref="A404:A405"/>
    <mergeCell ref="A402:A403"/>
    <mergeCell ref="A400:A401"/>
    <mergeCell ref="A394:A395"/>
    <mergeCell ref="A416:A417"/>
    <mergeCell ref="A414:A415"/>
    <mergeCell ref="A412:A413"/>
    <mergeCell ref="A410:A411"/>
    <mergeCell ref="A424:A425"/>
    <mergeCell ref="A422:A423"/>
    <mergeCell ref="A420:A421"/>
    <mergeCell ref="A418:A419"/>
    <mergeCell ref="A398:A399"/>
    <mergeCell ref="A396:A397"/>
    <mergeCell ref="A408:A409"/>
    <mergeCell ref="A406:A407"/>
    <mergeCell ref="A366:A367"/>
    <mergeCell ref="A364:A365"/>
    <mergeCell ref="A362:A363"/>
    <mergeCell ref="A360:A361"/>
    <mergeCell ref="A358:A359"/>
    <mergeCell ref="A356:A357"/>
    <mergeCell ref="A354:A355"/>
    <mergeCell ref="A352:A353"/>
    <mergeCell ref="A310:A311"/>
    <mergeCell ref="A320:A321"/>
    <mergeCell ref="A318:A319"/>
    <mergeCell ref="A316:A317"/>
    <mergeCell ref="A350:A351"/>
    <mergeCell ref="A348:A349"/>
    <mergeCell ref="A346:A347"/>
    <mergeCell ref="A326:A327"/>
    <mergeCell ref="A324:A325"/>
    <mergeCell ref="A344:A345"/>
    <mergeCell ref="A314:A315"/>
    <mergeCell ref="A312:A313"/>
    <mergeCell ref="A292:A293"/>
    <mergeCell ref="A294:A295"/>
    <mergeCell ref="A296:A297"/>
    <mergeCell ref="A298:A299"/>
    <mergeCell ref="A300:A301"/>
    <mergeCell ref="A302:A303"/>
    <mergeCell ref="A342:A343"/>
    <mergeCell ref="A340:A341"/>
    <mergeCell ref="A322:A323"/>
    <mergeCell ref="A338:A339"/>
    <mergeCell ref="A336:A337"/>
    <mergeCell ref="A334:A335"/>
    <mergeCell ref="A332:A333"/>
    <mergeCell ref="A330:A331"/>
    <mergeCell ref="A328:A329"/>
    <mergeCell ref="A304:A305"/>
    <mergeCell ref="A306:A307"/>
    <mergeCell ref="A308:A309"/>
    <mergeCell ref="A280:A281"/>
    <mergeCell ref="A282:A283"/>
    <mergeCell ref="A284:A285"/>
    <mergeCell ref="A286:A287"/>
    <mergeCell ref="A288:A289"/>
    <mergeCell ref="A290:A291"/>
    <mergeCell ref="A268:A269"/>
    <mergeCell ref="A270:A271"/>
    <mergeCell ref="A272:A273"/>
    <mergeCell ref="A274:A275"/>
    <mergeCell ref="A276:A277"/>
    <mergeCell ref="A278:A279"/>
    <mergeCell ref="A256:A257"/>
    <mergeCell ref="A258:A259"/>
    <mergeCell ref="A260:A261"/>
    <mergeCell ref="A262:A263"/>
    <mergeCell ref="A264:A265"/>
    <mergeCell ref="A266:A267"/>
    <mergeCell ref="A244:A245"/>
    <mergeCell ref="A246:A247"/>
    <mergeCell ref="A248:A249"/>
    <mergeCell ref="A250:A251"/>
    <mergeCell ref="A252:A253"/>
    <mergeCell ref="A254:A255"/>
    <mergeCell ref="A232:A233"/>
    <mergeCell ref="A234:A235"/>
    <mergeCell ref="A236:A237"/>
    <mergeCell ref="A238:A239"/>
    <mergeCell ref="A240:A241"/>
    <mergeCell ref="A242:A243"/>
    <mergeCell ref="A220:A221"/>
    <mergeCell ref="A222:A223"/>
    <mergeCell ref="A224:A225"/>
    <mergeCell ref="A226:A227"/>
    <mergeCell ref="A228:A229"/>
    <mergeCell ref="A230:A231"/>
    <mergeCell ref="A208:A209"/>
    <mergeCell ref="A210:A211"/>
    <mergeCell ref="A212:A213"/>
    <mergeCell ref="A214:A215"/>
    <mergeCell ref="A216:A217"/>
    <mergeCell ref="A218:A219"/>
    <mergeCell ref="A196:A197"/>
    <mergeCell ref="A198:A199"/>
    <mergeCell ref="A200:A201"/>
    <mergeCell ref="A202:A203"/>
    <mergeCell ref="A204:A205"/>
    <mergeCell ref="A206:A207"/>
    <mergeCell ref="A184:A185"/>
    <mergeCell ref="A186:A187"/>
    <mergeCell ref="A188:A189"/>
    <mergeCell ref="A190:A191"/>
    <mergeCell ref="A192:A193"/>
    <mergeCell ref="A194:A195"/>
    <mergeCell ref="A172:A173"/>
    <mergeCell ref="A174:A175"/>
    <mergeCell ref="A176:A177"/>
    <mergeCell ref="A178:A179"/>
    <mergeCell ref="A180:A181"/>
    <mergeCell ref="A182:A183"/>
    <mergeCell ref="A160:A161"/>
    <mergeCell ref="A162:A163"/>
    <mergeCell ref="A164:A165"/>
    <mergeCell ref="A166:A167"/>
    <mergeCell ref="A168:A169"/>
    <mergeCell ref="A170:A171"/>
    <mergeCell ref="A148:A149"/>
    <mergeCell ref="A150:A151"/>
    <mergeCell ref="A152:A153"/>
    <mergeCell ref="A154:A155"/>
    <mergeCell ref="A156:A157"/>
    <mergeCell ref="A158:A159"/>
    <mergeCell ref="A136:A137"/>
    <mergeCell ref="A138:A139"/>
    <mergeCell ref="A140:A141"/>
    <mergeCell ref="A142:A143"/>
    <mergeCell ref="A144:A145"/>
    <mergeCell ref="A146:A147"/>
    <mergeCell ref="A124:A125"/>
    <mergeCell ref="A126:A127"/>
    <mergeCell ref="A128:A129"/>
    <mergeCell ref="A130:A131"/>
    <mergeCell ref="A132:A133"/>
    <mergeCell ref="A134:A135"/>
    <mergeCell ref="A112:A113"/>
    <mergeCell ref="A114:A115"/>
    <mergeCell ref="A116:A117"/>
    <mergeCell ref="A118:A119"/>
    <mergeCell ref="A120:A121"/>
    <mergeCell ref="A122:A123"/>
    <mergeCell ref="A100:A101"/>
    <mergeCell ref="A102:A103"/>
    <mergeCell ref="A104:A105"/>
    <mergeCell ref="A106:A107"/>
    <mergeCell ref="A108:A109"/>
    <mergeCell ref="A110:A111"/>
    <mergeCell ref="A88:A89"/>
    <mergeCell ref="A90:A91"/>
    <mergeCell ref="A92:A93"/>
    <mergeCell ref="A94:A95"/>
    <mergeCell ref="A96:A97"/>
    <mergeCell ref="A98:A99"/>
    <mergeCell ref="A76:A77"/>
    <mergeCell ref="A78:A79"/>
    <mergeCell ref="A80:A81"/>
    <mergeCell ref="A82:A83"/>
    <mergeCell ref="A84:A85"/>
    <mergeCell ref="A86:A87"/>
    <mergeCell ref="A64:A65"/>
    <mergeCell ref="A66:A67"/>
    <mergeCell ref="A68:A69"/>
    <mergeCell ref="A70:A71"/>
    <mergeCell ref="A72:A73"/>
    <mergeCell ref="A74:A75"/>
    <mergeCell ref="A54:A55"/>
    <mergeCell ref="A56:A57"/>
    <mergeCell ref="A58:A59"/>
    <mergeCell ref="A60:A61"/>
    <mergeCell ref="A62:A63"/>
    <mergeCell ref="A52:A53"/>
    <mergeCell ref="A6:A7"/>
    <mergeCell ref="A8:A9"/>
    <mergeCell ref="A10:A11"/>
    <mergeCell ref="A12:A13"/>
    <mergeCell ref="A14:A15"/>
    <mergeCell ref="A28:A29"/>
    <mergeCell ref="A30:A31"/>
    <mergeCell ref="A32:A33"/>
    <mergeCell ref="A34:A35"/>
    <mergeCell ref="A40:A41"/>
    <mergeCell ref="A42:A43"/>
    <mergeCell ref="A44:A45"/>
    <mergeCell ref="A46:A47"/>
    <mergeCell ref="A48:A49"/>
    <mergeCell ref="A50:A51"/>
    <mergeCell ref="A36:A37"/>
    <mergeCell ref="A38:A39"/>
    <mergeCell ref="A16:A17"/>
    <mergeCell ref="A18:A19"/>
    <mergeCell ref="A20:A21"/>
    <mergeCell ref="A22:A23"/>
    <mergeCell ref="A24:A25"/>
    <mergeCell ref="A26:A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7:D19"/>
  <sheetViews>
    <sheetView workbookViewId="0">
      <selection activeCell="E20" sqref="E20"/>
    </sheetView>
  </sheetViews>
  <sheetFormatPr baseColWidth="10" defaultRowHeight="15" x14ac:dyDescent="0.25"/>
  <sheetData>
    <row r="17" spans="3:4" x14ac:dyDescent="0.25">
      <c r="C17" t="s">
        <v>87</v>
      </c>
      <c r="D17" t="s">
        <v>90</v>
      </c>
    </row>
    <row r="18" spans="3:4" x14ac:dyDescent="0.25">
      <c r="C18" t="s">
        <v>88</v>
      </c>
    </row>
    <row r="19" spans="3:4" x14ac:dyDescent="0.25">
      <c r="C19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3"/>
  <sheetViews>
    <sheetView topLeftCell="A4" zoomScaleNormal="100" workbookViewId="0">
      <pane xSplit="1" topLeftCell="B1" activePane="topRight" state="frozen"/>
      <selection pane="topRight" activeCell="C9" sqref="C9"/>
    </sheetView>
  </sheetViews>
  <sheetFormatPr baseColWidth="10" defaultRowHeight="12.75" x14ac:dyDescent="0.2"/>
  <cols>
    <col min="1" max="1" width="26.85546875" style="1" customWidth="1"/>
    <col min="2" max="2" width="23.85546875" style="1" customWidth="1"/>
    <col min="3" max="3" width="13.42578125" style="1" customWidth="1"/>
    <col min="4" max="4" width="17.42578125" style="1" customWidth="1"/>
    <col min="5" max="5" width="13.7109375" style="1" customWidth="1"/>
    <col min="6" max="6" width="20.28515625" style="1" customWidth="1"/>
    <col min="7" max="7" width="13.7109375" style="1" customWidth="1"/>
    <col min="8" max="8" width="16.85546875" style="1" customWidth="1"/>
    <col min="9" max="9" width="13.7109375" style="1" customWidth="1"/>
    <col min="10" max="10" width="13" style="1" customWidth="1"/>
    <col min="11" max="11" width="13.7109375" style="1" customWidth="1"/>
    <col min="12" max="12" width="24.5703125" style="1" customWidth="1"/>
    <col min="13" max="13" width="11.42578125" style="1" customWidth="1"/>
    <col min="14" max="16384" width="11.42578125" style="1"/>
  </cols>
  <sheetData>
    <row r="1" spans="1:13" ht="13.5" thickBot="1" x14ac:dyDescent="0.25"/>
    <row r="2" spans="1:13" ht="35.25" thickBot="1" x14ac:dyDescent="0.45">
      <c r="B2" s="624" t="s">
        <v>80</v>
      </c>
      <c r="C2" s="625"/>
      <c r="D2" s="625"/>
      <c r="E2" s="625"/>
      <c r="F2" s="625"/>
      <c r="G2" s="626">
        <f>'REPARTITION DES TACHES'!F2:F3</f>
        <v>2018</v>
      </c>
      <c r="H2" s="627"/>
      <c r="I2" s="627"/>
      <c r="J2" s="627"/>
      <c r="K2" s="627"/>
      <c r="L2" s="627"/>
      <c r="M2" s="628"/>
    </row>
    <row r="3" spans="1:13" ht="13.5" thickBot="1" x14ac:dyDescent="0.25"/>
    <row r="4" spans="1:13" ht="69.75" customHeight="1" thickBot="1" x14ac:dyDescent="0.25">
      <c r="B4" s="143" t="s">
        <v>75</v>
      </c>
      <c r="C4" s="144" t="s">
        <v>81</v>
      </c>
      <c r="D4" s="145" t="s">
        <v>76</v>
      </c>
      <c r="E4" s="144" t="s">
        <v>81</v>
      </c>
      <c r="F4" s="146" t="s">
        <v>78</v>
      </c>
      <c r="G4" s="144" t="s">
        <v>81</v>
      </c>
      <c r="H4" s="147" t="s">
        <v>4</v>
      </c>
      <c r="I4" s="148" t="s">
        <v>81</v>
      </c>
      <c r="J4" s="149" t="s">
        <v>5</v>
      </c>
      <c r="K4" s="148" t="s">
        <v>81</v>
      </c>
      <c r="L4" s="150" t="s">
        <v>6</v>
      </c>
      <c r="M4" s="151" t="s">
        <v>81</v>
      </c>
    </row>
    <row r="5" spans="1:13" ht="30" x14ac:dyDescent="0.35">
      <c r="A5" s="152" t="s">
        <v>10</v>
      </c>
      <c r="B5" s="49">
        <f>COUNTIF('REPARTITION DES TACHES'!C7:D2225,"AKILI")</f>
        <v>0</v>
      </c>
      <c r="C5" s="341">
        <f>B5/'REPARTITION DES TACHES'!$C$2233</f>
        <v>0</v>
      </c>
      <c r="D5" s="342">
        <f>COUNTIF('REPARTITION DES TACHES'!E7:E2225,"AKILI")</f>
        <v>0</v>
      </c>
      <c r="E5" s="341">
        <f>D5/'REPARTITION DES TACHES'!$E$2233</f>
        <v>0</v>
      </c>
      <c r="F5" s="343">
        <f>COUNTIF('REPARTITION DES TACHES'!F6:F2225,"AKILI")</f>
        <v>0</v>
      </c>
      <c r="G5" s="344">
        <f>F5/'REPARTITION DES TACHES'!$F$2233</f>
        <v>0</v>
      </c>
      <c r="H5" s="343">
        <f>COUNTIF('REPARTITION DES TACHES'!G7:G2225,"AKILI")</f>
        <v>0</v>
      </c>
      <c r="I5" s="344">
        <f>H5/'REPARTITION DES TACHES'!$G$2233</f>
        <v>0</v>
      </c>
      <c r="J5" s="342">
        <f>COUNTIF('REPARTITION DES TACHES'!H7:H2225,"AKILI")</f>
        <v>0</v>
      </c>
      <c r="K5" s="341">
        <f>J5/'REPARTITION DES TACHES'!$H$2233</f>
        <v>0</v>
      </c>
      <c r="L5" s="342">
        <f>COUNTIF('REPARTITION DES TACHES'!I7:J2225,"AKILI")</f>
        <v>0</v>
      </c>
      <c r="M5" s="130">
        <f>$L5/'LISTE DU PERSONNEL'!$F$64</f>
        <v>0</v>
      </c>
    </row>
    <row r="6" spans="1:13" ht="30" x14ac:dyDescent="0.35">
      <c r="A6" s="153" t="s">
        <v>35</v>
      </c>
      <c r="B6" s="50">
        <f>COUNTIF('REPARTITION DES TACHES'!C7:D2225,"ANTIC")</f>
        <v>0</v>
      </c>
      <c r="C6" s="337">
        <f>B6/'REPARTITION DES TACHES'!$C$2233</f>
        <v>0</v>
      </c>
      <c r="D6" s="336">
        <f>COUNTIF('REPARTITION DES TACHES'!E6:E2225,"ANTIC")</f>
        <v>0</v>
      </c>
      <c r="E6" s="337">
        <f>D6/'REPARTITION DES TACHES'!$E$2233</f>
        <v>0</v>
      </c>
      <c r="F6" s="338">
        <f>COUNTIF('REPARTITION DES TACHES'!F6:F2225,"ANTIC")</f>
        <v>0</v>
      </c>
      <c r="G6" s="339">
        <f>F6/'REPARTITION DES TACHES'!$F$2233</f>
        <v>0</v>
      </c>
      <c r="H6" s="338">
        <f>COUNTIF('REPARTITION DES TACHES'!G6:G2225,"ANTIC")</f>
        <v>0</v>
      </c>
      <c r="I6" s="339">
        <f>H6/'REPARTITION DES TACHES'!$G$2233</f>
        <v>0</v>
      </c>
      <c r="J6" s="336">
        <f>COUNTIF('REPARTITION DES TACHES'!H6:H2225,"ANTIC")</f>
        <v>0</v>
      </c>
      <c r="K6" s="337">
        <f>J6/'REPARTITION DES TACHES'!$H$2233</f>
        <v>0</v>
      </c>
      <c r="L6" s="336">
        <f>COUNTIF('REPARTITION DES TACHES'!J6:J2225,"ANTIC")</f>
        <v>0</v>
      </c>
      <c r="M6" s="131">
        <f>$L6/'LISTE DU PERSONNEL'!$F$64</f>
        <v>0</v>
      </c>
    </row>
    <row r="7" spans="1:13" ht="30" x14ac:dyDescent="0.35">
      <c r="A7" s="153" t="s">
        <v>23</v>
      </c>
      <c r="B7" s="50">
        <f>COUNTIF('REPARTITION DES TACHES'!C6:D2225,"BABLEE")</f>
        <v>0</v>
      </c>
      <c r="C7" s="337">
        <f>B7/'REPARTITION DES TACHES'!$C$2233</f>
        <v>0</v>
      </c>
      <c r="D7" s="336">
        <f>COUNTIF('REPARTITION DES TACHES'!E6:E2225,"BABLEE")</f>
        <v>0</v>
      </c>
      <c r="E7" s="337">
        <f>D7/'REPARTITION DES TACHES'!$E$2233</f>
        <v>0</v>
      </c>
      <c r="F7" s="338">
        <f>COUNTIF('REPARTITION DES TACHES'!F6:F2225,"BABLEE")</f>
        <v>0</v>
      </c>
      <c r="G7" s="339">
        <f>F7/'REPARTITION DES TACHES'!$F$2233</f>
        <v>0</v>
      </c>
      <c r="H7" s="338">
        <f>COUNTIF('REPARTITION DES TACHES'!G6:G2225,"BABLEE")</f>
        <v>0</v>
      </c>
      <c r="I7" s="339">
        <f>H7/'REPARTITION DES TACHES'!$G$2233</f>
        <v>0</v>
      </c>
      <c r="J7" s="336">
        <f>COUNTIF('REPARTITION DES TACHES'!H6:H2225,"BABLEE")</f>
        <v>0</v>
      </c>
      <c r="K7" s="337">
        <f>J7/'REPARTITION DES TACHES'!$H$2233</f>
        <v>0</v>
      </c>
      <c r="L7" s="336">
        <f>COUNTIF('REPARTITION DES TACHES'!I6:I2225,"BABLEE")</f>
        <v>0</v>
      </c>
      <c r="M7" s="131">
        <f>$L7/'LISTE DU PERSONNEL'!$F$64</f>
        <v>0</v>
      </c>
    </row>
    <row r="8" spans="1:13" ht="30" x14ac:dyDescent="0.35">
      <c r="A8" s="153" t="s">
        <v>36</v>
      </c>
      <c r="B8" s="50">
        <f>COUNTIF('REPARTITION DES TACHES'!C6:D2225,"BOISSIERE")</f>
        <v>0</v>
      </c>
      <c r="C8" s="337">
        <f>B8/'REPARTITION DES TACHES'!$C$2233</f>
        <v>0</v>
      </c>
      <c r="D8" s="336">
        <f>COUNTIF('REPARTITION DES TACHES'!E6:E2225,"BOISSIERE")</f>
        <v>0</v>
      </c>
      <c r="E8" s="337">
        <f>D8/'REPARTITION DES TACHES'!$E$2233</f>
        <v>0</v>
      </c>
      <c r="F8" s="340">
        <f>COUNTIF('REPARTITION DES TACHES'!F6:F2225,"BOISSIERE")</f>
        <v>0</v>
      </c>
      <c r="G8" s="339">
        <f>F8/'REPARTITION DES TACHES'!$F$2233</f>
        <v>0</v>
      </c>
      <c r="H8" s="336">
        <f>COUNTIF('REPARTITION DES TACHES'!G6:G2225,"BOISSIERE")</f>
        <v>0</v>
      </c>
      <c r="I8" s="339">
        <f>H8/'REPARTITION DES TACHES'!$G$2233</f>
        <v>0</v>
      </c>
      <c r="J8" s="336">
        <f>COUNTIF('REPARTITION DES TACHES'!H6:H2225,"BOISSIERE")</f>
        <v>0</v>
      </c>
      <c r="K8" s="337">
        <f>J8/'REPARTITION DES TACHES'!$H$2233</f>
        <v>0</v>
      </c>
      <c r="L8" s="336">
        <f>COUNTIF('REPARTITION DES TACHES'!I6:I2225,"BOISSIERE")</f>
        <v>0</v>
      </c>
      <c r="M8" s="131">
        <f>$L8/'LISTE DU PERSONNEL'!$F$64</f>
        <v>0</v>
      </c>
    </row>
    <row r="9" spans="1:13" ht="30" x14ac:dyDescent="0.35">
      <c r="A9" s="153" t="s">
        <v>37</v>
      </c>
      <c r="B9" s="50">
        <f>COUNTIF('REPARTITION DES TACHES'!C6:D2225,"CHARBONNIER")</f>
        <v>0</v>
      </c>
      <c r="C9" s="337">
        <f>B9/'REPARTITION DES TACHES'!$C$2233</f>
        <v>0</v>
      </c>
      <c r="D9" s="336">
        <f>COUNTIF('REPARTITION DES TACHES'!E6:E2225,"CHARBONNIER")</f>
        <v>0</v>
      </c>
      <c r="E9" s="337">
        <f>D9/'REPARTITION DES TACHES'!$E$2233</f>
        <v>0</v>
      </c>
      <c r="F9" s="340">
        <f>COUNTIF('REPARTITION DES TACHES'!F6:F2225,"CHARBONNIER")</f>
        <v>0</v>
      </c>
      <c r="G9" s="339">
        <f>F9/'REPARTITION DES TACHES'!$F$2233</f>
        <v>0</v>
      </c>
      <c r="H9" s="336">
        <f>COUNTIF('REPARTITION DES TACHES'!G6:G2225,"CHARBONNIER")</f>
        <v>0</v>
      </c>
      <c r="I9" s="339">
        <f>H9/'REPARTITION DES TACHES'!$G$2233</f>
        <v>0</v>
      </c>
      <c r="J9" s="336">
        <f>COUNTIF('REPARTITION DES TACHES'!H6:H2225,"CHARBONNIER")</f>
        <v>0</v>
      </c>
      <c r="K9" s="337">
        <f>J9/'REPARTITION DES TACHES'!$H$2233</f>
        <v>0</v>
      </c>
      <c r="L9" s="336">
        <f>COUNTIF('REPARTITION DES TACHES'!I6:I2225,"CHARBONNIER")</f>
        <v>0</v>
      </c>
      <c r="M9" s="131">
        <f>$L9/'LISTE DU PERSONNEL'!$F$64</f>
        <v>0</v>
      </c>
    </row>
    <row r="10" spans="1:13" ht="30" x14ac:dyDescent="0.35">
      <c r="A10" s="153" t="s">
        <v>38</v>
      </c>
      <c r="B10" s="50">
        <f>COUNTIF('REPARTITION DES TACHES'!C6:D2225,"COULIBALY")</f>
        <v>0</v>
      </c>
      <c r="C10" s="337">
        <f>B10/'REPARTITION DES TACHES'!$C$2233</f>
        <v>0</v>
      </c>
      <c r="D10" s="336">
        <f>COUNTIF('REPARTITION DES TACHES'!E6:E2225,"COULIBALY")</f>
        <v>0</v>
      </c>
      <c r="E10" s="337">
        <f>D10/'REPARTITION DES TACHES'!$E$2233</f>
        <v>0</v>
      </c>
      <c r="F10" s="338">
        <f>COUNTIF('REPARTITION DES TACHES'!F6:F2225,"COULIBALY")</f>
        <v>0</v>
      </c>
      <c r="G10" s="339">
        <f>F10/'REPARTITION DES TACHES'!$F$2233</f>
        <v>0</v>
      </c>
      <c r="H10" s="338">
        <f>COUNTIF('REPARTITION DES TACHES'!G6:G2225,"COULIBALY")</f>
        <v>0</v>
      </c>
      <c r="I10" s="339">
        <f>H10/'REPARTITION DES TACHES'!$G$2233</f>
        <v>0</v>
      </c>
      <c r="J10" s="336">
        <f>COUNTIF('REPARTITION DES TACHES'!H6:H2225,"COULIBALY")</f>
        <v>0</v>
      </c>
      <c r="K10" s="337">
        <f>J10/'REPARTITION DES TACHES'!$H$2233</f>
        <v>0</v>
      </c>
      <c r="L10" s="336">
        <f>COUNTIF('REPARTITION DES TACHES'!I6:I2225,"COULIBALY")</f>
        <v>0</v>
      </c>
      <c r="M10" s="131">
        <f>$L10/'LISTE DU PERSONNEL'!$F$64</f>
        <v>0</v>
      </c>
    </row>
    <row r="11" spans="1:13" ht="30" x14ac:dyDescent="0.35">
      <c r="A11" s="153" t="s">
        <v>39</v>
      </c>
      <c r="B11" s="50">
        <f>COUNTIF('REPARTITION DES TACHES'!C6:D2225,"D'AVOLIO")</f>
        <v>0</v>
      </c>
      <c r="C11" s="337">
        <f>B11/'REPARTITION DES TACHES'!$C$2233</f>
        <v>0</v>
      </c>
      <c r="D11" s="336">
        <f>COUNTIF('REPARTITION DES TACHES'!E6:E2225,"D'AVOLIO")</f>
        <v>0</v>
      </c>
      <c r="E11" s="337">
        <f>D11/'REPARTITION DES TACHES'!$E$2233</f>
        <v>0</v>
      </c>
      <c r="F11" s="336">
        <f>COUNTIF('REPARTITION DES TACHES'!F6:F2225,"D'AVOLIO")</f>
        <v>0</v>
      </c>
      <c r="G11" s="339">
        <f>F11/'REPARTITION DES TACHES'!$F$2233</f>
        <v>0</v>
      </c>
      <c r="H11" s="336">
        <f>COUNTIF('REPARTITION DES TACHES'!G6:G2225,"D'AVOLIO")</f>
        <v>0</v>
      </c>
      <c r="I11" s="339">
        <f>H11/'REPARTITION DES TACHES'!$G$2233</f>
        <v>0</v>
      </c>
      <c r="J11" s="336">
        <f>COUNTIF('REPARTITION DES TACHES'!H6:H2225,"D'AVOLIO")</f>
        <v>0</v>
      </c>
      <c r="K11" s="337">
        <f>J11/'REPARTITION DES TACHES'!$H$2233</f>
        <v>0</v>
      </c>
      <c r="L11" s="336">
        <f>COUNTIF('REPARTITION DES TACHES'!I6:I2225,"D'AVOLIO")</f>
        <v>0</v>
      </c>
      <c r="M11" s="131">
        <f>$L11/'LISTE DU PERSONNEL'!$F$64</f>
        <v>0</v>
      </c>
    </row>
    <row r="12" spans="1:13" ht="30" x14ac:dyDescent="0.35">
      <c r="A12" s="153" t="s">
        <v>40</v>
      </c>
      <c r="B12" s="50">
        <f>COUNTIF('REPARTITION DES TACHES'!C6:D2225,"DECOURCELLE")</f>
        <v>0</v>
      </c>
      <c r="C12" s="337">
        <f>B12/'REPARTITION DES TACHES'!$C$2233</f>
        <v>0</v>
      </c>
      <c r="D12" s="336">
        <f>COUNTIF('REPARTITION DES TACHES'!E6:E2225,"DECOURCELLE")</f>
        <v>0</v>
      </c>
      <c r="E12" s="337">
        <f>D12/'REPARTITION DES TACHES'!$E$2233</f>
        <v>0</v>
      </c>
      <c r="F12" s="338">
        <f>COUNTIF('REPARTITION DES TACHES'!F6:F2225,"DECOURCELLE")</f>
        <v>0</v>
      </c>
      <c r="G12" s="339">
        <f>F12/'REPARTITION DES TACHES'!$F$2233</f>
        <v>0</v>
      </c>
      <c r="H12" s="338">
        <f>COUNTIF('REPARTITION DES TACHES'!G6:G2225,"DECOURCELLE")</f>
        <v>0</v>
      </c>
      <c r="I12" s="339">
        <f>H12/'REPARTITION DES TACHES'!$G$2233</f>
        <v>0</v>
      </c>
      <c r="J12" s="336">
        <f>COUNTIF('REPARTITION DES TACHES'!H6:H2225,"DECOURCELLE")</f>
        <v>0</v>
      </c>
      <c r="K12" s="337">
        <f>J12/'REPARTITION DES TACHES'!$H$2233</f>
        <v>0</v>
      </c>
      <c r="L12" s="336">
        <f>COUNTIF('REPARTITION DES TACHES'!I6:I2225,"DECOURCELLE")</f>
        <v>0</v>
      </c>
      <c r="M12" s="131">
        <f>$L12/'LISTE DU PERSONNEL'!$F$64</f>
        <v>0</v>
      </c>
    </row>
    <row r="13" spans="1:13" ht="30" x14ac:dyDescent="0.35">
      <c r="A13" s="153" t="s">
        <v>41</v>
      </c>
      <c r="B13" s="50">
        <f>COUNTIF('REPARTITION DES TACHES'!C6:D2225,"DELORME")</f>
        <v>0</v>
      </c>
      <c r="C13" s="337">
        <f>B13/'REPARTITION DES TACHES'!$C$2233</f>
        <v>0</v>
      </c>
      <c r="D13" s="336">
        <f>COUNTIF('REPARTITION DES TACHES'!E6:E2225,"DELORME")</f>
        <v>0</v>
      </c>
      <c r="E13" s="337">
        <f>D13/'REPARTITION DES TACHES'!$E$2233</f>
        <v>0</v>
      </c>
      <c r="F13" s="338">
        <f>COUNTIF('REPARTITION DES TACHES'!F6:F2225,"DELORME")</f>
        <v>0</v>
      </c>
      <c r="G13" s="339">
        <f>F13/'REPARTITION DES TACHES'!$F$2233</f>
        <v>0</v>
      </c>
      <c r="H13" s="338">
        <f>COUNTIF('REPARTITION DES TACHES'!G6:G2225,"DELORME")</f>
        <v>0</v>
      </c>
      <c r="I13" s="339">
        <f>H13/'REPARTITION DES TACHES'!$G$2233</f>
        <v>0</v>
      </c>
      <c r="J13" s="336">
        <f>COUNTIF('REPARTITION DES TACHES'!H6:H2225,"DELORME")</f>
        <v>0</v>
      </c>
      <c r="K13" s="337">
        <f>J13/'REPARTITION DES TACHES'!$H$2233</f>
        <v>0</v>
      </c>
      <c r="L13" s="336">
        <f>COUNTIF('REPARTITION DES TACHES'!I6:I2225,"DELORME")</f>
        <v>0</v>
      </c>
      <c r="M13" s="131">
        <f>$L13/'LISTE DU PERSONNEL'!$F$64</f>
        <v>0</v>
      </c>
    </row>
    <row r="14" spans="1:13" ht="30" x14ac:dyDescent="0.35">
      <c r="A14" s="153" t="s">
        <v>42</v>
      </c>
      <c r="B14" s="50">
        <f>COUNTIF('REPARTITION DES TACHES'!C6:D2225,"DUPUIS")</f>
        <v>0</v>
      </c>
      <c r="C14" s="337">
        <f>B14/'REPARTITION DES TACHES'!$C$2233</f>
        <v>0</v>
      </c>
      <c r="D14" s="336">
        <f>COUNTIF('REPARTITION DES TACHES'!E6:E2225,"DUPUIS")</f>
        <v>0</v>
      </c>
      <c r="E14" s="337">
        <f>D14/'REPARTITION DES TACHES'!$E$2233</f>
        <v>0</v>
      </c>
      <c r="F14" s="338">
        <f>COUNTIF('REPARTITION DES TACHES'!F6:F2225,"DUPUIS")</f>
        <v>0</v>
      </c>
      <c r="G14" s="339">
        <f>F14/'REPARTITION DES TACHES'!$F$2233</f>
        <v>0</v>
      </c>
      <c r="H14" s="338">
        <f>COUNTIF('REPARTITION DES TACHES'!G6:G2225,"DUPUIS")</f>
        <v>0</v>
      </c>
      <c r="I14" s="339">
        <f>H14/'REPARTITION DES TACHES'!$G$2233</f>
        <v>0</v>
      </c>
      <c r="J14" s="336">
        <f>COUNTIF('REPARTITION DES TACHES'!H6:H2225,"DUPUIS")</f>
        <v>0</v>
      </c>
      <c r="K14" s="337">
        <f>J14/'REPARTITION DES TACHES'!$H$2233</f>
        <v>0</v>
      </c>
      <c r="L14" s="336">
        <f>COUNTIF('REPARTITION DES TACHES'!I6:I2225,"DUPUIS")</f>
        <v>0</v>
      </c>
      <c r="M14" s="131">
        <f>$L14/'LISTE DU PERSONNEL'!$F$64</f>
        <v>0</v>
      </c>
    </row>
    <row r="15" spans="1:13" ht="30" x14ac:dyDescent="0.35">
      <c r="A15" s="153" t="s">
        <v>43</v>
      </c>
      <c r="B15" s="50">
        <f>COUNTIF('REPARTITION DES TACHES'!C6:D2225,"ELEDO")</f>
        <v>0</v>
      </c>
      <c r="C15" s="337">
        <f>B15/'REPARTITION DES TACHES'!$C$2233</f>
        <v>0</v>
      </c>
      <c r="D15" s="336">
        <f>COUNTIF('REPARTITION DES TACHES'!E6:E2225,"ELEDO")</f>
        <v>0</v>
      </c>
      <c r="E15" s="337">
        <f>D15/'REPARTITION DES TACHES'!$E$2233</f>
        <v>0</v>
      </c>
      <c r="F15" s="336">
        <f>COUNTIF('REPARTITION DES TACHES'!F6:F2225,"ELEDO")</f>
        <v>0</v>
      </c>
      <c r="G15" s="339">
        <f>F15/'REPARTITION DES TACHES'!$F$2233</f>
        <v>0</v>
      </c>
      <c r="H15" s="336">
        <f>COUNTIF('REPARTITION DES TACHES'!G6:G2225,"ELEDO")</f>
        <v>0</v>
      </c>
      <c r="I15" s="339">
        <f>H15/'REPARTITION DES TACHES'!$G$2233</f>
        <v>0</v>
      </c>
      <c r="J15" s="336">
        <f>COUNTIF('REPARTITION DES TACHES'!H6:H2225,"ELEDO")</f>
        <v>0</v>
      </c>
      <c r="K15" s="337">
        <f>J15/'REPARTITION DES TACHES'!$H$2233</f>
        <v>0</v>
      </c>
      <c r="L15" s="336">
        <f>COUNTIF('REPARTITION DES TACHES'!I6:I2225,"ELEDO")</f>
        <v>0</v>
      </c>
      <c r="M15" s="131">
        <f>$L15/'LISTE DU PERSONNEL'!$F$64</f>
        <v>0</v>
      </c>
    </row>
    <row r="16" spans="1:13" ht="30" x14ac:dyDescent="0.35">
      <c r="A16" s="153" t="s">
        <v>44</v>
      </c>
      <c r="B16" s="50">
        <f>COUNTIF('REPARTITION DES TACHES'!C6:D2225,"FORESTIER")</f>
        <v>0</v>
      </c>
      <c r="C16" s="337">
        <f>B16/'REPARTITION DES TACHES'!$C$2233</f>
        <v>0</v>
      </c>
      <c r="D16" s="336">
        <f>COUNTIF('REPARTITION DES TACHES'!E6:E2225,"FORESTIER")</f>
        <v>0</v>
      </c>
      <c r="E16" s="337">
        <f>D16/'REPARTITION DES TACHES'!$E$2233</f>
        <v>0</v>
      </c>
      <c r="F16" s="338">
        <f>COUNTIF('REPARTITION DES TACHES'!F6:F2225,"FORESTIER")</f>
        <v>0</v>
      </c>
      <c r="G16" s="339">
        <f>F16/'REPARTITION DES TACHES'!$F$2233</f>
        <v>0</v>
      </c>
      <c r="H16" s="338">
        <f>COUNTIF('REPARTITION DES TACHES'!G6:G2225,"FORESTIER")</f>
        <v>0</v>
      </c>
      <c r="I16" s="339">
        <f>H16/'REPARTITION DES TACHES'!$G$2233</f>
        <v>0</v>
      </c>
      <c r="J16" s="336">
        <f>COUNTIF('REPARTITION DES TACHES'!H6:H2225,"FORESTIER")</f>
        <v>0</v>
      </c>
      <c r="K16" s="337">
        <f>J16/'REPARTITION DES TACHES'!$H$2233</f>
        <v>0</v>
      </c>
      <c r="L16" s="336">
        <f>COUNTIF('REPARTITION DES TACHES'!I6:I2225,"FORESTIER")</f>
        <v>0</v>
      </c>
      <c r="M16" s="131">
        <f>$L16/'LISTE DU PERSONNEL'!$F$64</f>
        <v>0</v>
      </c>
    </row>
    <row r="17" spans="1:13" ht="30" x14ac:dyDescent="0.35">
      <c r="A17" s="153" t="s">
        <v>45</v>
      </c>
      <c r="B17" s="50">
        <f>COUNTIF('REPARTITION DES TACHES'!C6:D2225,"GUILBAUD")</f>
        <v>0</v>
      </c>
      <c r="C17" s="337">
        <f>B17/'REPARTITION DES TACHES'!$C$2233</f>
        <v>0</v>
      </c>
      <c r="D17" s="336">
        <f>COUNTIF('REPARTITION DES TACHES'!E6:E2225,"GUILBAUD")</f>
        <v>0</v>
      </c>
      <c r="E17" s="337">
        <f>D17/'REPARTITION DES TACHES'!$E$2233</f>
        <v>0</v>
      </c>
      <c r="F17" s="338">
        <f>COUNTIF('REPARTITION DES TACHES'!F6:F2225,"GUILBAUD")</f>
        <v>0</v>
      </c>
      <c r="G17" s="339">
        <f>F17/'REPARTITION DES TACHES'!$F$2233</f>
        <v>0</v>
      </c>
      <c r="H17" s="338">
        <f>COUNTIF('REPARTITION DES TACHES'!G6:G2225,"GUILBAUD")</f>
        <v>0</v>
      </c>
      <c r="I17" s="339">
        <f>H17/'REPARTITION DES TACHES'!$G$2233</f>
        <v>0</v>
      </c>
      <c r="J17" s="336">
        <f>COUNTIF('REPARTITION DES TACHES'!H6:H2225,"GUILBAUD")</f>
        <v>0</v>
      </c>
      <c r="K17" s="337">
        <f>J17/'REPARTITION DES TACHES'!$H$2233</f>
        <v>0</v>
      </c>
      <c r="L17" s="336">
        <f>COUNTIF('REPARTITION DES TACHES'!I6:I2225,"GUILBAUD")</f>
        <v>0</v>
      </c>
      <c r="M17" s="131">
        <f>$L17/'LISTE DU PERSONNEL'!$F$64</f>
        <v>0</v>
      </c>
    </row>
    <row r="18" spans="1:13" ht="30" x14ac:dyDescent="0.35">
      <c r="A18" s="153" t="s">
        <v>46</v>
      </c>
      <c r="B18" s="50">
        <f>COUNTIF('REPARTITION DES TACHES'!C6:D2225,"HOARAU")</f>
        <v>0</v>
      </c>
      <c r="C18" s="337">
        <f>B18/'REPARTITION DES TACHES'!$C$2233</f>
        <v>0</v>
      </c>
      <c r="D18" s="336">
        <f>COUNTIF('REPARTITION DES TACHES'!E6:E2225,"HOARAU")</f>
        <v>0</v>
      </c>
      <c r="E18" s="337">
        <f>D18/'REPARTITION DES TACHES'!$E$2233</f>
        <v>0</v>
      </c>
      <c r="F18" s="338">
        <f>COUNTIF('REPARTITION DES TACHES'!F6:F2225,"HOARAU")</f>
        <v>0</v>
      </c>
      <c r="G18" s="339">
        <f>F18/'REPARTITION DES TACHES'!$F$2233</f>
        <v>0</v>
      </c>
      <c r="H18" s="338">
        <f>COUNTIF('REPARTITION DES TACHES'!G6:G2225,"HOARAU")</f>
        <v>0</v>
      </c>
      <c r="I18" s="339">
        <f>H18/'REPARTITION DES TACHES'!$G$2233</f>
        <v>0</v>
      </c>
      <c r="J18" s="336">
        <f>COUNTIF('REPARTITION DES TACHES'!H6:H2225,"HOARAU")</f>
        <v>0</v>
      </c>
      <c r="K18" s="337">
        <f>J18/'REPARTITION DES TACHES'!$H$2233</f>
        <v>0</v>
      </c>
      <c r="L18" s="336">
        <f>COUNTIF('REPARTITION DES TACHES'!I6:I2225,"HOARAU")</f>
        <v>0</v>
      </c>
      <c r="M18" s="131">
        <f>$L18/'LISTE DU PERSONNEL'!$F$64</f>
        <v>0</v>
      </c>
    </row>
    <row r="19" spans="1:13" ht="30" x14ac:dyDescent="0.35">
      <c r="A19" s="153" t="s">
        <v>47</v>
      </c>
      <c r="B19" s="50">
        <f>COUNTIF('REPARTITION DES TACHES'!C6:D2225,"ILCI")</f>
        <v>0</v>
      </c>
      <c r="C19" s="337">
        <f>B19/'REPARTITION DES TACHES'!$C$2233</f>
        <v>0</v>
      </c>
      <c r="D19" s="336">
        <f>COUNTIF('REPARTITION DES TACHES'!E6:E2225,"ILCI")</f>
        <v>0</v>
      </c>
      <c r="E19" s="337">
        <f>D19/'REPARTITION DES TACHES'!$E$2233</f>
        <v>0</v>
      </c>
      <c r="F19" s="338">
        <f>COUNTIF('REPARTITION DES TACHES'!F6:F2225,"ILCI")</f>
        <v>0</v>
      </c>
      <c r="G19" s="339">
        <f>F19/'REPARTITION DES TACHES'!$F$2233</f>
        <v>0</v>
      </c>
      <c r="H19" s="338">
        <f>COUNTIF('REPARTITION DES TACHES'!G6:G2225,"ILCI")</f>
        <v>0</v>
      </c>
      <c r="I19" s="339">
        <f>H19/'REPARTITION DES TACHES'!$G$2233</f>
        <v>0</v>
      </c>
      <c r="J19" s="336">
        <f>COUNTIF('REPARTITION DES TACHES'!H6:H2225,"ILCI")</f>
        <v>0</v>
      </c>
      <c r="K19" s="337">
        <f>J19/'REPARTITION DES TACHES'!$H$2233</f>
        <v>0</v>
      </c>
      <c r="L19" s="336">
        <f>COUNTIF('REPARTITION DES TACHES'!I6:I2225,"ILCI")</f>
        <v>0</v>
      </c>
      <c r="M19" s="131">
        <f>$L19/'LISTE DU PERSONNEL'!$F$64</f>
        <v>0</v>
      </c>
    </row>
    <row r="20" spans="1:13" ht="30" x14ac:dyDescent="0.35">
      <c r="A20" s="153" t="s">
        <v>48</v>
      </c>
      <c r="B20" s="50">
        <f>COUNTIF('REPARTITION DES TACHES'!C6:D2225,"LABEAU")</f>
        <v>0</v>
      </c>
      <c r="C20" s="337">
        <f>B20/'REPARTITION DES TACHES'!$C$2233</f>
        <v>0</v>
      </c>
      <c r="D20" s="336">
        <f>COUNTIF('REPARTITION DES TACHES'!E6:E2225,"LABEAU")</f>
        <v>0</v>
      </c>
      <c r="E20" s="337">
        <f>D20/'REPARTITION DES TACHES'!$E$2233</f>
        <v>0</v>
      </c>
      <c r="F20" s="336">
        <f>COUNTIF('REPARTITION DES TACHES'!F6:F2225,"LABEAU")</f>
        <v>0</v>
      </c>
      <c r="G20" s="339">
        <f>F20/'REPARTITION DES TACHES'!$F$2233</f>
        <v>0</v>
      </c>
      <c r="H20" s="336">
        <f>COUNTIF('REPARTITION DES TACHES'!G6:G2225,"LABEAU")</f>
        <v>0</v>
      </c>
      <c r="I20" s="339">
        <f>H20/'REPARTITION DES TACHES'!$G$2233</f>
        <v>0</v>
      </c>
      <c r="J20" s="336">
        <f>COUNTIF('REPARTITION DES TACHES'!H6:H2225,"LABEAU")</f>
        <v>0</v>
      </c>
      <c r="K20" s="337">
        <f>J20/'REPARTITION DES TACHES'!$H$2233</f>
        <v>0</v>
      </c>
      <c r="L20" s="336">
        <f>COUNTIF('REPARTITION DES TACHES'!I6:I2225,"LABEAU")</f>
        <v>0</v>
      </c>
      <c r="M20" s="131">
        <f>$L20/'LISTE DU PERSONNEL'!$F$64</f>
        <v>0</v>
      </c>
    </row>
    <row r="21" spans="1:13" ht="30" x14ac:dyDescent="0.35">
      <c r="A21" s="153" t="s">
        <v>49</v>
      </c>
      <c r="B21" s="50">
        <f>COUNTIF('REPARTITION DES TACHES'!C6:D2225,"LE GOUYEN")</f>
        <v>0</v>
      </c>
      <c r="C21" s="337">
        <f>B21/'REPARTITION DES TACHES'!$C$2233</f>
        <v>0</v>
      </c>
      <c r="D21" s="336">
        <f>COUNTIF('REPARTITION DES TACHES'!E6:E2225,"LE GOUYEN")</f>
        <v>0</v>
      </c>
      <c r="E21" s="337">
        <f>D21/'REPARTITION DES TACHES'!$E$2233</f>
        <v>0</v>
      </c>
      <c r="F21" s="340">
        <f>COUNTIF('REPARTITION DES TACHES'!F6:F2225,"LE GOUYEN")</f>
        <v>0</v>
      </c>
      <c r="G21" s="339">
        <f>F21/'REPARTITION DES TACHES'!$F$2233</f>
        <v>0</v>
      </c>
      <c r="H21" s="336">
        <f>COUNTIF('REPARTITION DES TACHES'!G6:G2225,"LE GOUYEN")</f>
        <v>0</v>
      </c>
      <c r="I21" s="339">
        <f>H21/'REPARTITION DES TACHES'!$G$2233</f>
        <v>0</v>
      </c>
      <c r="J21" s="336">
        <f>COUNTIF('REPARTITION DES TACHES'!H6:H2225,"LE GOUYEN")</f>
        <v>0</v>
      </c>
      <c r="K21" s="337">
        <f>J21/'REPARTITION DES TACHES'!$H$2233</f>
        <v>0</v>
      </c>
      <c r="L21" s="336">
        <f>COUNTIF('REPARTITION DES TACHES'!I6:I2225,"LE GOUYEN")</f>
        <v>0</v>
      </c>
      <c r="M21" s="131">
        <f>$L21/'LISTE DU PERSONNEL'!$F$64</f>
        <v>0</v>
      </c>
    </row>
    <row r="22" spans="1:13" ht="30" x14ac:dyDescent="0.35">
      <c r="A22" s="153" t="s">
        <v>50</v>
      </c>
      <c r="B22" s="50">
        <f>COUNTIF('REPARTITION DES TACHES'!C6:D2225,"LUTCHMAN")</f>
        <v>0</v>
      </c>
      <c r="C22" s="337">
        <f>B22/'REPARTITION DES TACHES'!$C$2233</f>
        <v>0</v>
      </c>
      <c r="D22" s="336">
        <f>COUNTIF('REPARTITION DES TACHES'!E6:E2225,"LUTCHMAN")</f>
        <v>0</v>
      </c>
      <c r="E22" s="337">
        <f>D22/'REPARTITION DES TACHES'!$E$2233</f>
        <v>0</v>
      </c>
      <c r="F22" s="338">
        <f>COUNTIF('REPARTITION DES TACHES'!F6:F2225,"LUTCHMAN")</f>
        <v>0</v>
      </c>
      <c r="G22" s="339">
        <f>F22/'REPARTITION DES TACHES'!$F$2233</f>
        <v>0</v>
      </c>
      <c r="H22" s="338">
        <f>COUNTIF('REPARTITION DES TACHES'!G6:G2225,"LUTCHMAN")</f>
        <v>0</v>
      </c>
      <c r="I22" s="339">
        <f>H22/'REPARTITION DES TACHES'!$G$2233</f>
        <v>0</v>
      </c>
      <c r="J22" s="336">
        <f>COUNTIF('REPARTITION DES TACHES'!H6:H2225,"LUTCHMAN")</f>
        <v>0</v>
      </c>
      <c r="K22" s="337">
        <f>J22/'REPARTITION DES TACHES'!$H$2233</f>
        <v>0</v>
      </c>
      <c r="L22" s="336">
        <f>COUNTIF('REPARTITION DES TACHES'!I6:I2225,"LUTCHMAN")</f>
        <v>0</v>
      </c>
      <c r="M22" s="131">
        <f>$L22/'LISTE DU PERSONNEL'!$F$64</f>
        <v>0</v>
      </c>
    </row>
    <row r="23" spans="1:13" ht="30" x14ac:dyDescent="0.35">
      <c r="A23" s="153" t="s">
        <v>51</v>
      </c>
      <c r="B23" s="50">
        <f>COUNTIF('REPARTITION DES TACHES'!C6:D2225,"MALINCONICO")</f>
        <v>0</v>
      </c>
      <c r="C23" s="337">
        <f>B23/'REPARTITION DES TACHES'!$C$2233</f>
        <v>0</v>
      </c>
      <c r="D23" s="336">
        <f>COUNTIF('REPARTITION DES TACHES'!E6:E2225,"MALINCONICO")</f>
        <v>0</v>
      </c>
      <c r="E23" s="337">
        <f>D23/'REPARTITION DES TACHES'!$E$2233</f>
        <v>0</v>
      </c>
      <c r="F23" s="338">
        <f>COUNTIF('REPARTITION DES TACHES'!F6:F2225,"MALINCONICO")</f>
        <v>0</v>
      </c>
      <c r="G23" s="339">
        <f>F23/'REPARTITION DES TACHES'!$F$2233</f>
        <v>0</v>
      </c>
      <c r="H23" s="338">
        <f>COUNTIF('REPARTITION DES TACHES'!G6:G2225,"MALINCONICO")</f>
        <v>0</v>
      </c>
      <c r="I23" s="339">
        <f>H23/'REPARTITION DES TACHES'!$G$2233</f>
        <v>0</v>
      </c>
      <c r="J23" s="336">
        <f>COUNTIF('REPARTITION DES TACHES'!H6:H2225,"MALINCONICO")</f>
        <v>0</v>
      </c>
      <c r="K23" s="337">
        <f>J23/'REPARTITION DES TACHES'!$H$2233</f>
        <v>0</v>
      </c>
      <c r="L23" s="336">
        <f>COUNTIF('REPARTITION DES TACHES'!I6:I2225,"MALINCONICO")</f>
        <v>0</v>
      </c>
      <c r="M23" s="131">
        <f>$L23/'LISTE DU PERSONNEL'!$F$64</f>
        <v>0</v>
      </c>
    </row>
    <row r="24" spans="1:13" ht="30" x14ac:dyDescent="0.35">
      <c r="A24" s="153" t="s">
        <v>52</v>
      </c>
      <c r="B24" s="50">
        <f>COUNTIF('REPARTITION DES TACHES'!C6:D2225,"MARCHWIAK")</f>
        <v>0</v>
      </c>
      <c r="C24" s="337">
        <f>B24/'REPARTITION DES TACHES'!$C$2233</f>
        <v>0</v>
      </c>
      <c r="D24" s="336">
        <f>COUNTIF('REPARTITION DES TACHES'!E6:E2225,"MARCHWIAK")</f>
        <v>0</v>
      </c>
      <c r="E24" s="337">
        <f>D24/'REPARTITION DES TACHES'!$E$2233</f>
        <v>0</v>
      </c>
      <c r="F24" s="338">
        <f>COUNTIF('REPARTITION DES TACHES'!F6:F2225,"MARCHWIAK")</f>
        <v>0</v>
      </c>
      <c r="G24" s="339">
        <f>F24/'REPARTITION DES TACHES'!$F$2233</f>
        <v>0</v>
      </c>
      <c r="H24" s="338">
        <f>COUNTIF('REPARTITION DES TACHES'!G6:G2225,"MARCHWIAK")</f>
        <v>0</v>
      </c>
      <c r="I24" s="339">
        <f>H24/'REPARTITION DES TACHES'!$G$2233</f>
        <v>0</v>
      </c>
      <c r="J24" s="336">
        <f>COUNTIF('REPARTITION DES TACHES'!H6:H2225,"MARCHWIAK")</f>
        <v>0</v>
      </c>
      <c r="K24" s="337">
        <f>J24/'REPARTITION DES TACHES'!$H$2233</f>
        <v>0</v>
      </c>
      <c r="L24" s="336">
        <f>COUNTIF('REPARTITION DES TACHES'!I6:I2225,"MARCHWIAK")</f>
        <v>0</v>
      </c>
      <c r="M24" s="131">
        <f>$L24/'LISTE DU PERSONNEL'!$F$64</f>
        <v>0</v>
      </c>
    </row>
    <row r="25" spans="1:13" ht="30" x14ac:dyDescent="0.35">
      <c r="A25" s="153" t="s">
        <v>53</v>
      </c>
      <c r="B25" s="50">
        <f>COUNTIF('REPARTITION DES TACHES'!C6:D2225,"MOREL")</f>
        <v>0</v>
      </c>
      <c r="C25" s="337">
        <f>B25/'REPARTITION DES TACHES'!$C$2233</f>
        <v>0</v>
      </c>
      <c r="D25" s="336">
        <f>COUNTIF('REPARTITION DES TACHES'!E6:E2225,"MOREL")</f>
        <v>0</v>
      </c>
      <c r="E25" s="337">
        <f>D25/'REPARTITION DES TACHES'!$E$2233</f>
        <v>0</v>
      </c>
      <c r="F25" s="336">
        <f>COUNTIF('REPARTITION DES TACHES'!F6:F2225,"MOREL")</f>
        <v>0</v>
      </c>
      <c r="G25" s="339">
        <f>F25/'REPARTITION DES TACHES'!$F$2233</f>
        <v>0</v>
      </c>
      <c r="H25" s="336">
        <f>COUNTIF('REPARTITION DES TACHES'!G6:G2225,"MOREL")</f>
        <v>0</v>
      </c>
      <c r="I25" s="339">
        <f>H25/'REPARTITION DES TACHES'!$G$2233</f>
        <v>0</v>
      </c>
      <c r="J25" s="336">
        <f>COUNTIF('REPARTITION DES TACHES'!H6:H2225,"MOREL")</f>
        <v>0</v>
      </c>
      <c r="K25" s="337">
        <f>J25/'REPARTITION DES TACHES'!$H$2233</f>
        <v>0</v>
      </c>
      <c r="L25" s="336">
        <f>COUNTIF('REPARTITION DES TACHES'!I6:I2225,"MOREL")</f>
        <v>0</v>
      </c>
      <c r="M25" s="131">
        <f>$L25/'LISTE DU PERSONNEL'!$F$64</f>
        <v>0</v>
      </c>
    </row>
    <row r="26" spans="1:13" ht="30" x14ac:dyDescent="0.35">
      <c r="A26" s="153" t="s">
        <v>54</v>
      </c>
      <c r="B26" s="50">
        <f>COUNTIF('REPARTITION DES TACHES'!C6:D2225,"NAKAI")</f>
        <v>0</v>
      </c>
      <c r="C26" s="337">
        <f>B26/'REPARTITION DES TACHES'!$C$2233</f>
        <v>0</v>
      </c>
      <c r="D26" s="336">
        <f>COUNTIF('REPARTITION DES TACHES'!E6:E2225,"NAKAI")</f>
        <v>0</v>
      </c>
      <c r="E26" s="337">
        <f>D26/'REPARTITION DES TACHES'!$E$2233</f>
        <v>0</v>
      </c>
      <c r="F26" s="338">
        <f>COUNTIF('REPARTITION DES TACHES'!F6:F2225,"NAKAI")</f>
        <v>0</v>
      </c>
      <c r="G26" s="339">
        <f>F26/'REPARTITION DES TACHES'!$F$2233</f>
        <v>0</v>
      </c>
      <c r="H26" s="338">
        <f>COUNTIF('REPARTITION DES TACHES'!G6:G2225,"NAKAI")</f>
        <v>0</v>
      </c>
      <c r="I26" s="339">
        <f>H26/'REPARTITION DES TACHES'!$G$2233</f>
        <v>0</v>
      </c>
      <c r="J26" s="336">
        <f>COUNTIF('REPARTITION DES TACHES'!H6:H2225,"NAKAI")</f>
        <v>0</v>
      </c>
      <c r="K26" s="337">
        <f>J26/'REPARTITION DES TACHES'!$H$2233</f>
        <v>0</v>
      </c>
      <c r="L26" s="336">
        <f>COUNTIF('REPARTITION DES TACHES'!I6:I2225,"NAKAI")</f>
        <v>0</v>
      </c>
      <c r="M26" s="131">
        <f>$L26/'LISTE DU PERSONNEL'!$F$64</f>
        <v>0</v>
      </c>
    </row>
    <row r="27" spans="1:13" ht="30" x14ac:dyDescent="0.35">
      <c r="A27" s="153" t="s">
        <v>55</v>
      </c>
      <c r="B27" s="50">
        <f>COUNTIF('REPARTITION DES TACHES'!C6:D2225,"POPULIER")</f>
        <v>0</v>
      </c>
      <c r="C27" s="337">
        <f>B27/'REPARTITION DES TACHES'!$C$2233</f>
        <v>0</v>
      </c>
      <c r="D27" s="336">
        <f>COUNTIF('REPARTITION DES TACHES'!E6:E2225,"POPULIER")</f>
        <v>0</v>
      </c>
      <c r="E27" s="337">
        <f>D27/'REPARTITION DES TACHES'!$E$2233</f>
        <v>0</v>
      </c>
      <c r="F27" s="338">
        <f>COUNTIF('REPARTITION DES TACHES'!F6:F2225,"POPULIER")</f>
        <v>0</v>
      </c>
      <c r="G27" s="339">
        <f>F27/'REPARTITION DES TACHES'!$F$2233</f>
        <v>0</v>
      </c>
      <c r="H27" s="338">
        <f>COUNTIF('REPARTITION DES TACHES'!G6:G2225,"POPULIER")</f>
        <v>0</v>
      </c>
      <c r="I27" s="339">
        <f>H27/'REPARTITION DES TACHES'!$G$2233</f>
        <v>0</v>
      </c>
      <c r="J27" s="336">
        <f>COUNTIF('REPARTITION DES TACHES'!H6:H2225,"POPULIER")</f>
        <v>0</v>
      </c>
      <c r="K27" s="337">
        <f>J27/'REPARTITION DES TACHES'!$H$2233</f>
        <v>0</v>
      </c>
      <c r="L27" s="336">
        <f>COUNTIF('REPARTITION DES TACHES'!I6:I2225,"POPULIER")</f>
        <v>0</v>
      </c>
      <c r="M27" s="131">
        <f>$L27/'LISTE DU PERSONNEL'!$F$64</f>
        <v>0</v>
      </c>
    </row>
    <row r="28" spans="1:13" ht="30" x14ac:dyDescent="0.35">
      <c r="A28" s="153" t="s">
        <v>33</v>
      </c>
      <c r="B28" s="50">
        <f>COUNTIF('REPARTITION DES TACHES'!C6:D2225,"RETOUR")</f>
        <v>0</v>
      </c>
      <c r="C28" s="337">
        <f>B28/'REPARTITION DES TACHES'!$C$2233</f>
        <v>0</v>
      </c>
      <c r="D28" s="336">
        <f>COUNTIF('REPARTITION DES TACHES'!E6:E2225,"RETOUR")</f>
        <v>0</v>
      </c>
      <c r="E28" s="337">
        <f>D28/'REPARTITION DES TACHES'!$E$2233</f>
        <v>0</v>
      </c>
      <c r="F28" s="338">
        <f>COUNTIF('REPARTITION DES TACHES'!F6:F2225,"RETOUR")</f>
        <v>0</v>
      </c>
      <c r="G28" s="339">
        <f>F28/'REPARTITION DES TACHES'!$F$2233</f>
        <v>0</v>
      </c>
      <c r="H28" s="338">
        <f>COUNTIF('REPARTITION DES TACHES'!G6:G2225,"RETOUR")</f>
        <v>0</v>
      </c>
      <c r="I28" s="339">
        <f>H28/'REPARTITION DES TACHES'!$G$2233</f>
        <v>0</v>
      </c>
      <c r="J28" s="336">
        <f>COUNTIF('REPARTITION DES TACHES'!H6:H2225,"RETOUR")</f>
        <v>0</v>
      </c>
      <c r="K28" s="337">
        <f>J28/'REPARTITION DES TACHES'!$H$2233</f>
        <v>0</v>
      </c>
      <c r="L28" s="336">
        <f>COUNTIF('REPARTITION DES TACHES'!I6:I2225,"RETOUR")</f>
        <v>0</v>
      </c>
      <c r="M28" s="131">
        <f>$L28/'LISTE DU PERSONNEL'!$F$64</f>
        <v>0</v>
      </c>
    </row>
    <row r="29" spans="1:13" ht="30" x14ac:dyDescent="0.35">
      <c r="A29" s="153" t="s">
        <v>56</v>
      </c>
      <c r="B29" s="50">
        <f>COUNTIF('REPARTITION DES TACHES'!C6:D2225,"RICHOUX")</f>
        <v>0</v>
      </c>
      <c r="C29" s="337">
        <f>B29/'REPARTITION DES TACHES'!$C$2233</f>
        <v>0</v>
      </c>
      <c r="D29" s="336">
        <f>COUNTIF('REPARTITION DES TACHES'!E6:E2225,"RICHOUX")</f>
        <v>0</v>
      </c>
      <c r="E29" s="337">
        <f>D29/'REPARTITION DES TACHES'!$E$2233</f>
        <v>0</v>
      </c>
      <c r="F29" s="338">
        <f>COUNTIF('REPARTITION DES TACHES'!F6:F2225,"RICHOUX")</f>
        <v>0</v>
      </c>
      <c r="G29" s="339">
        <f>F29/'REPARTITION DES TACHES'!$F$2233</f>
        <v>0</v>
      </c>
      <c r="H29" s="338">
        <f>COUNTIF('REPARTITION DES TACHES'!G6:G2225,"RICHOUX")</f>
        <v>0</v>
      </c>
      <c r="I29" s="339">
        <f>H29/'REPARTITION DES TACHES'!$G$2233</f>
        <v>0</v>
      </c>
      <c r="J29" s="336">
        <f>COUNTIF('REPARTITION DES TACHES'!H6:H2225,"RICHOUX")</f>
        <v>0</v>
      </c>
      <c r="K29" s="337">
        <f>J29/'REPARTITION DES TACHES'!$H$2233</f>
        <v>0</v>
      </c>
      <c r="L29" s="336">
        <f>COUNTIF('REPARTITION DES TACHES'!I6:I2225,"RICHOUX")</f>
        <v>0</v>
      </c>
      <c r="M29" s="131">
        <f>$L29/'LISTE DU PERSONNEL'!$F$64</f>
        <v>0</v>
      </c>
    </row>
    <row r="30" spans="1:13" ht="30" x14ac:dyDescent="0.35">
      <c r="A30" s="153" t="s">
        <v>57</v>
      </c>
      <c r="B30" s="50">
        <f>COUNTIF('REPARTITION DES TACHES'!C6:D2225,"RIGOLET")</f>
        <v>0</v>
      </c>
      <c r="C30" s="337">
        <f>B30/'REPARTITION DES TACHES'!$C$2233</f>
        <v>0</v>
      </c>
      <c r="D30" s="336">
        <f>COUNTIF('REPARTITION DES TACHES'!E6:E2225,"RIGOLET")</f>
        <v>0</v>
      </c>
      <c r="E30" s="337">
        <f>D30/'REPARTITION DES TACHES'!$E$2233</f>
        <v>0</v>
      </c>
      <c r="F30" s="336">
        <f>COUNTIF('REPARTITION DES TACHES'!F6:F2225,"RIGOLET")</f>
        <v>0</v>
      </c>
      <c r="G30" s="339">
        <f>F30/'REPARTITION DES TACHES'!$F$2233</f>
        <v>0</v>
      </c>
      <c r="H30" s="336">
        <f>COUNTIF('REPARTITION DES TACHES'!G6:G2225,"RIGOLET")</f>
        <v>0</v>
      </c>
      <c r="I30" s="339">
        <f>H30/'REPARTITION DES TACHES'!$G$2233</f>
        <v>0</v>
      </c>
      <c r="J30" s="336">
        <f>COUNTIF('REPARTITION DES TACHES'!H6:H2225,"RIGOLET")</f>
        <v>0</v>
      </c>
      <c r="K30" s="337">
        <f>J30/'REPARTITION DES TACHES'!$H$2233</f>
        <v>0</v>
      </c>
      <c r="L30" s="336">
        <f>COUNTIF('REPARTITION DES TACHES'!I6:I2225,"RIGOLET")</f>
        <v>0</v>
      </c>
      <c r="M30" s="131">
        <f>$L30/'LISTE DU PERSONNEL'!$F$64</f>
        <v>0</v>
      </c>
    </row>
    <row r="31" spans="1:13" ht="30" x14ac:dyDescent="0.35">
      <c r="A31" s="153" t="s">
        <v>58</v>
      </c>
      <c r="B31" s="50">
        <f>COUNTIF('REPARTITION DES TACHES'!C6:D2225,"RIVIERE")</f>
        <v>0</v>
      </c>
      <c r="C31" s="337">
        <f>B31/'REPARTITION DES TACHES'!$C$2233</f>
        <v>0</v>
      </c>
      <c r="D31" s="336">
        <f>COUNTIF('REPARTITION DES TACHES'!E6:E2225,"RIVIERE")</f>
        <v>0</v>
      </c>
      <c r="E31" s="337">
        <f>D31/'REPARTITION DES TACHES'!$E$2233</f>
        <v>0</v>
      </c>
      <c r="F31" s="338">
        <f>COUNTIF('REPARTITION DES TACHES'!F6:F2225,"RIVIERE")</f>
        <v>0</v>
      </c>
      <c r="G31" s="339">
        <f>F31/'REPARTITION DES TACHES'!$F$2233</f>
        <v>0</v>
      </c>
      <c r="H31" s="338">
        <f>COUNTIF('REPARTITION DES TACHES'!G6:G2225,"RIVIERE")</f>
        <v>0</v>
      </c>
      <c r="I31" s="339">
        <f>H31/'REPARTITION DES TACHES'!$G$2233</f>
        <v>0</v>
      </c>
      <c r="J31" s="336">
        <f>COUNTIF('REPARTITION DES TACHES'!H6:H2225,"RIVIERE")</f>
        <v>0</v>
      </c>
      <c r="K31" s="337">
        <f>J31/'REPARTITION DES TACHES'!$H$2233</f>
        <v>0</v>
      </c>
      <c r="L31" s="336">
        <f>COUNTIF('REPARTITION DES TACHES'!I6:I2225,"RIVIERE")</f>
        <v>0</v>
      </c>
      <c r="M31" s="131">
        <f>$L31/'LISTE DU PERSONNEL'!$F$64</f>
        <v>0</v>
      </c>
    </row>
    <row r="32" spans="1:13" ht="30" x14ac:dyDescent="0.35">
      <c r="A32" s="153" t="s">
        <v>59</v>
      </c>
      <c r="B32" s="50">
        <f>COUNTIF('REPARTITION DES TACHES'!C6:D2225,"ROUSSEAU")</f>
        <v>0</v>
      </c>
      <c r="C32" s="337">
        <f>B32/'REPARTITION DES TACHES'!$C$2233</f>
        <v>0</v>
      </c>
      <c r="D32" s="336">
        <f>COUNTIF('REPARTITION DES TACHES'!E6:E2225,"ROUSSEAU")</f>
        <v>0</v>
      </c>
      <c r="E32" s="337">
        <f>D32/'REPARTITION DES TACHES'!$E$2233</f>
        <v>0</v>
      </c>
      <c r="F32" s="336">
        <f>COUNTIF('REPARTITION DES TACHES'!F6:F2225,"ROUSSEAU")</f>
        <v>0</v>
      </c>
      <c r="G32" s="339">
        <f>F32/'REPARTITION DES TACHES'!$F$2233</f>
        <v>0</v>
      </c>
      <c r="H32" s="336">
        <f>COUNTIF('REPARTITION DES TACHES'!G6:G2225,"ROUSSEAU")</f>
        <v>0</v>
      </c>
      <c r="I32" s="339">
        <f>H32/'REPARTITION DES TACHES'!$G$2233</f>
        <v>0</v>
      </c>
      <c r="J32" s="336">
        <f>COUNTIF('REPARTITION DES TACHES'!H6:H2225,"ROUSSEAU")</f>
        <v>0</v>
      </c>
      <c r="K32" s="337">
        <f>J32/'REPARTITION DES TACHES'!$H$2233</f>
        <v>0</v>
      </c>
      <c r="L32" s="336">
        <f>COUNTIF('REPARTITION DES TACHES'!I6:I2225,"ROUSSEAU")</f>
        <v>0</v>
      </c>
      <c r="M32" s="131">
        <f>$L32/'LISTE DU PERSONNEL'!$F$64</f>
        <v>0</v>
      </c>
    </row>
    <row r="33" spans="1:13" ht="30" x14ac:dyDescent="0.35">
      <c r="A33" s="153" t="s">
        <v>79</v>
      </c>
      <c r="B33" s="50">
        <f>COUNTIF('REPARTITION DES TACHES'!C6:D2225,"SCHUSTER")</f>
        <v>0</v>
      </c>
      <c r="C33" s="337">
        <f>B33/'REPARTITION DES TACHES'!$C$2233</f>
        <v>0</v>
      </c>
      <c r="D33" s="336">
        <f>COUNTIF('REPARTITION DES TACHES'!E6:E2225,"SCHUSTER")</f>
        <v>0</v>
      </c>
      <c r="E33" s="337">
        <f>D33/'REPARTITION DES TACHES'!$E$2233</f>
        <v>0</v>
      </c>
      <c r="F33" s="338">
        <f>COUNTIF('REPARTITION DES TACHES'!F6:F2225,"SCHUSTER")</f>
        <v>0</v>
      </c>
      <c r="G33" s="339">
        <f>F33/'REPARTITION DES TACHES'!$F$2233</f>
        <v>0</v>
      </c>
      <c r="H33" s="338">
        <f>COUNTIF('REPARTITION DES TACHES'!G6:G2225,"SCHUSTER")</f>
        <v>0</v>
      </c>
      <c r="I33" s="339">
        <f>H33/'REPARTITION DES TACHES'!$G$2233</f>
        <v>0</v>
      </c>
      <c r="J33" s="336">
        <f>COUNTIF('REPARTITION DES TACHES'!H6:H2225,"SCHUSTER")</f>
        <v>0</v>
      </c>
      <c r="K33" s="337">
        <f>J33/'REPARTITION DES TACHES'!$H$2233</f>
        <v>0</v>
      </c>
      <c r="L33" s="336">
        <f>COUNTIF('REPARTITION DES TACHES'!I6:I2225,"SCHUSTER")</f>
        <v>0</v>
      </c>
      <c r="M33" s="131">
        <f>$L33/'LISTE DU PERSONNEL'!$F$64</f>
        <v>0</v>
      </c>
    </row>
    <row r="34" spans="1:13" ht="30" x14ac:dyDescent="0.35">
      <c r="A34" s="153" t="s">
        <v>61</v>
      </c>
      <c r="B34" s="50">
        <f>COUNTIF('REPARTITION DES TACHES'!C6:D2225,"SILVESTRO")</f>
        <v>0</v>
      </c>
      <c r="C34" s="337">
        <f>B34/'REPARTITION DES TACHES'!$C$2233</f>
        <v>0</v>
      </c>
      <c r="D34" s="336">
        <f>COUNTIF('REPARTITION DES TACHES'!E6:E2225,"SILVESTRO")</f>
        <v>0</v>
      </c>
      <c r="E34" s="337">
        <f>D34/'REPARTITION DES TACHES'!$E$2233</f>
        <v>0</v>
      </c>
      <c r="F34" s="338">
        <f>COUNTIF('REPARTITION DES TACHES'!F6:F2225,"SILVESTRO")</f>
        <v>0</v>
      </c>
      <c r="G34" s="339">
        <f>F34/'REPARTITION DES TACHES'!$F$2233</f>
        <v>0</v>
      </c>
      <c r="H34" s="338">
        <f>COUNTIF('REPARTITION DES TACHES'!G6:G2225,"SILVESTRO")</f>
        <v>0</v>
      </c>
      <c r="I34" s="339">
        <f>H34/'REPARTITION DES TACHES'!$G$2233</f>
        <v>0</v>
      </c>
      <c r="J34" s="336">
        <f>COUNTIF('REPARTITION DES TACHES'!H6:H2225,"SILVESTRO")</f>
        <v>0</v>
      </c>
      <c r="K34" s="337">
        <f>J34/'REPARTITION DES TACHES'!$H$2233</f>
        <v>0</v>
      </c>
      <c r="L34" s="336">
        <f>COUNTIF('REPARTITION DES TACHES'!I6:I2225,"SILVESTRO")</f>
        <v>0</v>
      </c>
      <c r="M34" s="131">
        <f>$L34/'LISTE DU PERSONNEL'!$F$64</f>
        <v>0</v>
      </c>
    </row>
    <row r="35" spans="1:13" ht="30" x14ac:dyDescent="0.35">
      <c r="A35" s="153" t="s">
        <v>62</v>
      </c>
      <c r="B35" s="50">
        <f>COUNTIF('REPARTITION DES TACHES'!C6:D2225,"STEPANOV")</f>
        <v>0</v>
      </c>
      <c r="C35" s="337">
        <f>B35/'REPARTITION DES TACHES'!$C$2233</f>
        <v>0</v>
      </c>
      <c r="D35" s="336">
        <f>COUNTIF('REPARTITION DES TACHES'!E6:E2225,"STEPANOV")</f>
        <v>0</v>
      </c>
      <c r="E35" s="337">
        <f>D35/'REPARTITION DES TACHES'!$E$2233</f>
        <v>0</v>
      </c>
      <c r="F35" s="336">
        <f>COUNTIF('REPARTITION DES TACHES'!F6:F2225,"STEPANOV")</f>
        <v>0</v>
      </c>
      <c r="G35" s="339">
        <f>F35/'REPARTITION DES TACHES'!$F$2233</f>
        <v>0</v>
      </c>
      <c r="H35" s="336">
        <f>COUNTIF('REPARTITION DES TACHES'!G6:G2225,"STEPANOV")</f>
        <v>0</v>
      </c>
      <c r="I35" s="339">
        <f>H35/'REPARTITION DES TACHES'!$G$2233</f>
        <v>0</v>
      </c>
      <c r="J35" s="336">
        <f>COUNTIF('REPARTITION DES TACHES'!H6:H2225,"STEPANOV")</f>
        <v>0</v>
      </c>
      <c r="K35" s="337">
        <f>J35/'REPARTITION DES TACHES'!$H$2233</f>
        <v>0</v>
      </c>
      <c r="L35" s="336">
        <f>COUNTIF('REPARTITION DES TACHES'!I6:I2225,"STEPANOV")</f>
        <v>0</v>
      </c>
      <c r="M35" s="131">
        <f>$L35/'LISTE DU PERSONNEL'!$F$64</f>
        <v>0</v>
      </c>
    </row>
    <row r="36" spans="1:13" ht="30" x14ac:dyDescent="0.35">
      <c r="A36" s="153" t="s">
        <v>63</v>
      </c>
      <c r="B36" s="50">
        <f>COUNTIF('REPARTITION DES TACHES'!C6:D2225,"SZATNY")</f>
        <v>0</v>
      </c>
      <c r="C36" s="337">
        <f>B36/'REPARTITION DES TACHES'!$C$2233</f>
        <v>0</v>
      </c>
      <c r="D36" s="336">
        <f>COUNTIF('REPARTITION DES TACHES'!E6:E2225,"SZATNY")</f>
        <v>0</v>
      </c>
      <c r="E36" s="337">
        <f>D36/'REPARTITION DES TACHES'!$E$2233</f>
        <v>0</v>
      </c>
      <c r="F36" s="336">
        <f>COUNTIF('REPARTITION DES TACHES'!F6:F2225,"SZATNY")</f>
        <v>0</v>
      </c>
      <c r="G36" s="339">
        <f>F36/'REPARTITION DES TACHES'!$F$2233</f>
        <v>0</v>
      </c>
      <c r="H36" s="336">
        <f>COUNTIF('REPARTITION DES TACHES'!G6:G2225,"SZATNY")</f>
        <v>0</v>
      </c>
      <c r="I36" s="339">
        <f>H36/'REPARTITION DES TACHES'!$G$2233</f>
        <v>0</v>
      </c>
      <c r="J36" s="336">
        <f>COUNTIF('REPARTITION DES TACHES'!H6:H2225,"SZATNY")</f>
        <v>0</v>
      </c>
      <c r="K36" s="337">
        <f>J36/'REPARTITION DES TACHES'!$H$2233</f>
        <v>0</v>
      </c>
      <c r="L36" s="336">
        <f>COUNTIF('REPARTITION DES TACHES'!I6:I2225,"SZATNY")</f>
        <v>0</v>
      </c>
      <c r="M36" s="131">
        <f>$L36/'LISTE DU PERSONNEL'!$F$64</f>
        <v>0</v>
      </c>
    </row>
    <row r="37" spans="1:13" ht="30" x14ac:dyDescent="0.35">
      <c r="A37" s="153" t="s">
        <v>77</v>
      </c>
      <c r="B37" s="50">
        <f>COUNTIF('REPARTITION DES TACHES'!C6:D2225,"VDK")</f>
        <v>0</v>
      </c>
      <c r="C37" s="337">
        <f>B37/'REPARTITION DES TACHES'!$C$2233</f>
        <v>0</v>
      </c>
      <c r="D37" s="336">
        <f>COUNTIF('REPARTITION DES TACHES'!E6:E2225,"VDK")</f>
        <v>0</v>
      </c>
      <c r="E37" s="337">
        <f>D37/'REPARTITION DES TACHES'!$E$2233</f>
        <v>0</v>
      </c>
      <c r="F37" s="336">
        <f>COUNTIF('REPARTITION DES TACHES'!F6:F2225,"VDK")</f>
        <v>0</v>
      </c>
      <c r="G37" s="339">
        <f>F37/'REPARTITION DES TACHES'!$F$2233</f>
        <v>0</v>
      </c>
      <c r="H37" s="336">
        <f>COUNTIF('REPARTITION DES TACHES'!G6:G2225,"VDK")</f>
        <v>0</v>
      </c>
      <c r="I37" s="339">
        <f>H37/'REPARTITION DES TACHES'!$G$2233</f>
        <v>0</v>
      </c>
      <c r="J37" s="336">
        <f>COUNTIF('REPARTITION DES TACHES'!H6:H2225,"VDK")</f>
        <v>0</v>
      </c>
      <c r="K37" s="337">
        <f>J37/'REPARTITION DES TACHES'!$H$2233</f>
        <v>0</v>
      </c>
      <c r="L37" s="336">
        <f>COUNTIF('REPARTITION DES TACHES'!I6:I2225,"VDK")</f>
        <v>0</v>
      </c>
      <c r="M37" s="131">
        <f>$L37/'LISTE DU PERSONNEL'!$F$64</f>
        <v>0</v>
      </c>
    </row>
    <row r="38" spans="1:13" ht="30" x14ac:dyDescent="0.35">
      <c r="A38" s="153" t="s">
        <v>65</v>
      </c>
      <c r="B38" s="50">
        <f>COUNTIF('REPARTITION DES TACHES'!C6:D2225,"ZERIZER")</f>
        <v>0</v>
      </c>
      <c r="C38" s="337">
        <f>B38/'REPARTITION DES TACHES'!$C$2233</f>
        <v>0</v>
      </c>
      <c r="D38" s="336">
        <f>COUNTIF('REPARTITION DES TACHES'!E6:E2225,"ZERIZER")</f>
        <v>0</v>
      </c>
      <c r="E38" s="337">
        <f>D38/'REPARTITION DES TACHES'!$E$2233</f>
        <v>0</v>
      </c>
      <c r="F38" s="338">
        <f>COUNTIF('REPARTITION DES TACHES'!F6:F2225,"ZERIZER")</f>
        <v>0</v>
      </c>
      <c r="G38" s="339">
        <f>F38/'REPARTITION DES TACHES'!$F$2233</f>
        <v>0</v>
      </c>
      <c r="H38" s="338">
        <f>COUNTIF('REPARTITION DES TACHES'!G6:G2225,"ZERIZER")</f>
        <v>0</v>
      </c>
      <c r="I38" s="339">
        <f>H38/'REPARTITION DES TACHES'!$G$2233</f>
        <v>0</v>
      </c>
      <c r="J38" s="336">
        <f>COUNTIF('REPARTITION DES TACHES'!H6:H2225,"ZERIZER")</f>
        <v>0</v>
      </c>
      <c r="K38" s="337">
        <f>J38/'REPARTITION DES TACHES'!$H$2233</f>
        <v>0</v>
      </c>
      <c r="L38" s="336">
        <f>COUNTIF('REPARTITION DES TACHES'!I6:I2225,"ZERIZER")</f>
        <v>0</v>
      </c>
      <c r="M38" s="131">
        <f>$L38/'LISTE DU PERSONNEL'!$F$64</f>
        <v>0</v>
      </c>
    </row>
    <row r="39" spans="1:13" ht="30" x14ac:dyDescent="0.35">
      <c r="A39" s="153"/>
      <c r="B39" s="50"/>
      <c r="C39" s="337">
        <f>B39/'REPARTITION DES TACHES'!$C$2233</f>
        <v>0</v>
      </c>
      <c r="D39" s="336"/>
      <c r="E39" s="337">
        <f>D39/'REPARTITION DES TACHES'!$E$2233</f>
        <v>0</v>
      </c>
      <c r="F39" s="336"/>
      <c r="G39" s="339">
        <f>F39/'REPARTITION DES TACHES'!$F$2233</f>
        <v>0</v>
      </c>
      <c r="H39" s="336"/>
      <c r="I39" s="339">
        <f>H39/'REPARTITION DES TACHES'!$G$2233</f>
        <v>0</v>
      </c>
      <c r="J39" s="336"/>
      <c r="K39" s="337">
        <f>J39/'REPARTITION DES TACHES'!$H$2233</f>
        <v>0</v>
      </c>
      <c r="L39" s="336"/>
      <c r="M39" s="131">
        <f>$L39/'LISTE DU PERSONNEL'!$F$64</f>
        <v>0</v>
      </c>
    </row>
    <row r="40" spans="1:13" ht="30" x14ac:dyDescent="0.25">
      <c r="A40" s="154" t="s">
        <v>66</v>
      </c>
      <c r="B40" s="50">
        <f>COUNTIF('REPARTITION DES TACHES'!$C$6:$D$2225,"BOUABID")</f>
        <v>0</v>
      </c>
      <c r="C40" s="337">
        <f>B40/'REPARTITION DES TACHES'!$C$2233</f>
        <v>0</v>
      </c>
      <c r="D40" s="336">
        <f>COUNTIF('REPARTITION DES TACHES'!E6:E2225,"BOUABID")</f>
        <v>0</v>
      </c>
      <c r="E40" s="337">
        <f>D40/'REPARTITION DES TACHES'!$E$2233</f>
        <v>0</v>
      </c>
      <c r="F40" s="338">
        <f>COUNTIF('REPARTITION DES TACHES'!F6:F2225,"BOUABID")</f>
        <v>0</v>
      </c>
      <c r="G40" s="339">
        <f>F40/'REPARTITION DES TACHES'!$F$2233</f>
        <v>0</v>
      </c>
      <c r="H40" s="338">
        <f>COUNTIF('REPARTITION DES TACHES'!G6:G2225,"BOUABID")</f>
        <v>0</v>
      </c>
      <c r="I40" s="339">
        <f>H40/'REPARTITION DES TACHES'!$G$2233</f>
        <v>0</v>
      </c>
      <c r="J40" s="336">
        <f>COUNTIF('REPARTITION DES TACHES'!H6:H2225,"BOUABID")</f>
        <v>0</v>
      </c>
      <c r="K40" s="337">
        <f>J40/'REPARTITION DES TACHES'!$H$2233</f>
        <v>0</v>
      </c>
      <c r="L40" s="336">
        <f>COUNTIF('REPARTITION DES TACHES'!I6:I2225,"BOUABID")</f>
        <v>0</v>
      </c>
      <c r="M40" s="131">
        <f>$L40/'LISTE DU PERSONNEL'!$F$64</f>
        <v>0</v>
      </c>
    </row>
    <row r="41" spans="1:13" ht="30" x14ac:dyDescent="0.25">
      <c r="A41" s="154" t="s">
        <v>67</v>
      </c>
      <c r="B41" s="50">
        <f>COUNTIF('REPARTITION DES TACHES'!$C$6:$D$2225,"gerardo campos")</f>
        <v>0</v>
      </c>
      <c r="C41" s="337">
        <f>B41/'REPARTITION DES TACHES'!$C$2233</f>
        <v>0</v>
      </c>
      <c r="D41" s="336">
        <f>COUNTIF('REPARTITION DES TACHES'!E6:E2225,"GERARDO")</f>
        <v>0</v>
      </c>
      <c r="E41" s="337">
        <f>D41/'REPARTITION DES TACHES'!$E$2233</f>
        <v>0</v>
      </c>
      <c r="F41" s="338">
        <f>COUNTIF('REPARTITION DES TACHES'!F6:F2225,"GERARDO")</f>
        <v>0</v>
      </c>
      <c r="G41" s="339">
        <f>F41/'REPARTITION DES TACHES'!$F$2233</f>
        <v>0</v>
      </c>
      <c r="H41" s="338">
        <f>COUNTIF('REPARTITION DES TACHES'!G6:G2225,"GERARDO")</f>
        <v>0</v>
      </c>
      <c r="I41" s="339">
        <f>H41/'REPARTITION DES TACHES'!$G$2233</f>
        <v>0</v>
      </c>
      <c r="J41" s="336">
        <f>COUNTIF('REPARTITION DES TACHES'!H6:H2225,"GERARDO")</f>
        <v>0</v>
      </c>
      <c r="K41" s="337">
        <f>J41/'REPARTITION DES TACHES'!$H$2233</f>
        <v>0</v>
      </c>
      <c r="L41" s="336">
        <f>COUNTIF('REPARTITION DES TACHES'!I6:I2225,"GERARDO")</f>
        <v>0</v>
      </c>
      <c r="M41" s="131">
        <f>$L41/'LISTE DU PERSONNEL'!$F$64</f>
        <v>0</v>
      </c>
    </row>
    <row r="42" spans="1:13" ht="30" x14ac:dyDescent="0.25">
      <c r="A42" s="154" t="s">
        <v>68</v>
      </c>
      <c r="B42" s="50">
        <f>COUNTIF('REPARTITION DES TACHES'!$C$6:$D$2225,"saminadin")</f>
        <v>0</v>
      </c>
      <c r="C42" s="337">
        <f>B42/'REPARTITION DES TACHES'!$C$2233</f>
        <v>0</v>
      </c>
      <c r="D42" s="336">
        <f>COUNTIF('REPARTITION DES TACHES'!E6:E2225,"SAMINADIN")</f>
        <v>0</v>
      </c>
      <c r="E42" s="337">
        <f>D42/'REPARTITION DES TACHES'!$E$2233</f>
        <v>0</v>
      </c>
      <c r="F42" s="338">
        <f>COUNTIF('REPARTITION DES TACHES'!F6:F2225,"SAMINADIN")</f>
        <v>0</v>
      </c>
      <c r="G42" s="339">
        <f>F42/'REPARTITION DES TACHES'!$F$2233</f>
        <v>0</v>
      </c>
      <c r="H42" s="338">
        <f>COUNTIF('REPARTITION DES TACHES'!G6:G2225,"SAMINADIN")</f>
        <v>0</v>
      </c>
      <c r="I42" s="339">
        <f>H42/'REPARTITION DES TACHES'!$G$2233</f>
        <v>0</v>
      </c>
      <c r="J42" s="336">
        <f>COUNTIF('REPARTITION DES TACHES'!H6:H2225,"SAMINADIN")</f>
        <v>0</v>
      </c>
      <c r="K42" s="337">
        <f>J42/'REPARTITION DES TACHES'!$H$2233</f>
        <v>0</v>
      </c>
      <c r="L42" s="336">
        <f>COUNTIF('REPARTITION DES TACHES'!I6:I2225,"SAMINADIN")</f>
        <v>0</v>
      </c>
      <c r="M42" s="131">
        <f>$L42/'LISTE DU PERSONNEL'!$F$64</f>
        <v>0</v>
      </c>
    </row>
    <row r="43" spans="1:13" ht="30" x14ac:dyDescent="0.25">
      <c r="A43" s="154" t="s">
        <v>69</v>
      </c>
      <c r="B43" s="50">
        <f>COUNTIF('REPARTITION DES TACHES'!$C$6:$D$2225,"belkaci")</f>
        <v>0</v>
      </c>
      <c r="C43" s="337">
        <f>B43/'REPARTITION DES TACHES'!$C$2233</f>
        <v>0</v>
      </c>
      <c r="D43" s="336">
        <f>COUNTIF('REPARTITION DES TACHES'!E6:E2225,"BELKACI")</f>
        <v>0</v>
      </c>
      <c r="E43" s="337">
        <f>D43/'REPARTITION DES TACHES'!$E$2233</f>
        <v>0</v>
      </c>
      <c r="F43" s="338">
        <f>COUNTIF('REPARTITION DES TACHES'!F6:F2225,"BELKACI")</f>
        <v>0</v>
      </c>
      <c r="G43" s="339">
        <f>F43/'REPARTITION DES TACHES'!$F$2233</f>
        <v>0</v>
      </c>
      <c r="H43" s="338">
        <f>COUNTIF('REPARTITION DES TACHES'!G6:G2225,"BELKACI")</f>
        <v>0</v>
      </c>
      <c r="I43" s="339">
        <f>H43/'REPARTITION DES TACHES'!$G$2233</f>
        <v>0</v>
      </c>
      <c r="J43" s="336">
        <f>COUNTIF('REPARTITION DES TACHES'!H6:H2225,"BELKACI")</f>
        <v>0</v>
      </c>
      <c r="K43" s="337">
        <f>J43/'REPARTITION DES TACHES'!$H$2233</f>
        <v>0</v>
      </c>
      <c r="L43" s="336">
        <f>COUNTIF('REPARTITION DES TACHES'!I6:I2225,"BELKACI")</f>
        <v>0</v>
      </c>
      <c r="M43" s="131">
        <f>$L43/'LISTE DU PERSONNEL'!$F$64</f>
        <v>0</v>
      </c>
    </row>
    <row r="44" spans="1:13" ht="30" x14ac:dyDescent="0.25">
      <c r="A44" s="154" t="s">
        <v>70</v>
      </c>
      <c r="B44" s="50">
        <f>COUNTIF('REPARTITION DES TACHES'!$C$6:$D$2225,"parreira")</f>
        <v>0</v>
      </c>
      <c r="C44" s="337">
        <f>B44/'REPARTITION DES TACHES'!$C$2233</f>
        <v>0</v>
      </c>
      <c r="D44" s="336">
        <f>COUNTIF('REPARTITION DES TACHES'!E6:E2225,"PARREIRA")</f>
        <v>0</v>
      </c>
      <c r="E44" s="337">
        <f>D44/'REPARTITION DES TACHES'!$E$2233</f>
        <v>0</v>
      </c>
      <c r="F44" s="338">
        <f>COUNTIF('REPARTITION DES TACHES'!F6:F2225,"PARREIRA")</f>
        <v>0</v>
      </c>
      <c r="G44" s="339">
        <f>F44/'REPARTITION DES TACHES'!$F$2233</f>
        <v>0</v>
      </c>
      <c r="H44" s="338">
        <f>COUNTIF('REPARTITION DES TACHES'!G6:G2225,"PARREIRA")</f>
        <v>0</v>
      </c>
      <c r="I44" s="339">
        <f>H44/'REPARTITION DES TACHES'!$G$2233</f>
        <v>0</v>
      </c>
      <c r="J44" s="336">
        <f>COUNTIF('REPARTITION DES TACHES'!H6:H2225,"PARREIRA")</f>
        <v>0</v>
      </c>
      <c r="K44" s="337">
        <f>J44/'REPARTITION DES TACHES'!$H$2233</f>
        <v>0</v>
      </c>
      <c r="L44" s="336">
        <f>COUNTIF('REPARTITION DES TACHES'!I6:I2225,"PARREIRA")</f>
        <v>0</v>
      </c>
      <c r="M44" s="131">
        <f>$L44/'LISTE DU PERSONNEL'!$F$64</f>
        <v>0</v>
      </c>
    </row>
    <row r="45" spans="1:13" ht="30" x14ac:dyDescent="0.25">
      <c r="A45" s="154" t="s">
        <v>71</v>
      </c>
      <c r="B45" s="50">
        <f>COUNTIF('REPARTITION DES TACHES'!$C$6:$D$2225,"thomas")</f>
        <v>0</v>
      </c>
      <c r="C45" s="337">
        <f>B45/'REPARTITION DES TACHES'!$C$2233</f>
        <v>0</v>
      </c>
      <c r="D45" s="336">
        <f>COUNTIF('REPARTITION DES TACHES'!E6:E2225,"THOMAS")</f>
        <v>0</v>
      </c>
      <c r="E45" s="337">
        <f>D45/'REPARTITION DES TACHES'!$E$2233</f>
        <v>0</v>
      </c>
      <c r="F45" s="338">
        <f>COUNTIF('REPARTITION DES TACHES'!F6:F2225,"THOMAS")</f>
        <v>0</v>
      </c>
      <c r="G45" s="339">
        <f>F45/'REPARTITION DES TACHES'!$F$2233</f>
        <v>0</v>
      </c>
      <c r="H45" s="338">
        <f>COUNTIF('REPARTITION DES TACHES'!G6:G2225,"THOMAS")</f>
        <v>0</v>
      </c>
      <c r="I45" s="339">
        <f>H45/'REPARTITION DES TACHES'!$G$2233</f>
        <v>0</v>
      </c>
      <c r="J45" s="336">
        <f>COUNTIF('REPARTITION DES TACHES'!H6:H2225,"THOMAS")</f>
        <v>0</v>
      </c>
      <c r="K45" s="337">
        <f>J45/'REPARTITION DES TACHES'!$H$2233</f>
        <v>0</v>
      </c>
      <c r="L45" s="336">
        <f>COUNTIF('REPARTITION DES TACHES'!I6:I2225,"THOMAS")</f>
        <v>0</v>
      </c>
      <c r="M45" s="131">
        <f>$L45/'LISTE DU PERSONNEL'!$F$64</f>
        <v>0</v>
      </c>
    </row>
    <row r="46" spans="1:13" ht="30" x14ac:dyDescent="0.25">
      <c r="A46" s="154" t="s">
        <v>72</v>
      </c>
      <c r="B46" s="50">
        <f>COUNTIF('REPARTITION DES TACHES'!$C$6:$D$2225,"vicente")</f>
        <v>0</v>
      </c>
      <c r="C46" s="337">
        <f>B46/'REPARTITION DES TACHES'!$C$2233</f>
        <v>0</v>
      </c>
      <c r="D46" s="336">
        <f>COUNTIF('REPARTITION DES TACHES'!E6:E2225,"VICENTE")</f>
        <v>0</v>
      </c>
      <c r="E46" s="337">
        <f>D46/'REPARTITION DES TACHES'!$E$2233</f>
        <v>0</v>
      </c>
      <c r="F46" s="338">
        <f>COUNTIF('REPARTITION DES TACHES'!F6:F2225,"VICENTE")</f>
        <v>0</v>
      </c>
      <c r="G46" s="339">
        <f>F46/'REPARTITION DES TACHES'!$F$2233</f>
        <v>0</v>
      </c>
      <c r="H46" s="338">
        <f>COUNTIF('REPARTITION DES TACHES'!G6:G2225,"VICENTE")</f>
        <v>0</v>
      </c>
      <c r="I46" s="339">
        <f>H46/'REPARTITION DES TACHES'!$G$2233</f>
        <v>0</v>
      </c>
      <c r="J46" s="336">
        <f>COUNTIF('REPARTITION DES TACHES'!H6:H2225,"VICENTE")</f>
        <v>0</v>
      </c>
      <c r="K46" s="337">
        <f>J46/'REPARTITION DES TACHES'!$H$2233</f>
        <v>0</v>
      </c>
      <c r="L46" s="336">
        <f>COUNTIF('REPARTITION DES TACHES'!I6:I2225,"VICENTE")</f>
        <v>0</v>
      </c>
      <c r="M46" s="131">
        <f>$L46/'LISTE DU PERSONNEL'!$F$64</f>
        <v>0</v>
      </c>
    </row>
    <row r="47" spans="1:13" ht="30" x14ac:dyDescent="0.25">
      <c r="A47" s="154" t="s">
        <v>73</v>
      </c>
      <c r="B47" s="50">
        <f>COUNTIF('REPARTITION DES TACHES'!$C$6:$D$2225,"yessad")</f>
        <v>0</v>
      </c>
      <c r="C47" s="337">
        <f>B47/'REPARTITION DES TACHES'!$C$2233</f>
        <v>0</v>
      </c>
      <c r="D47" s="336">
        <f>COUNTIF('REPARTITION DES TACHES'!E6:E2225,"YESSAD")</f>
        <v>0</v>
      </c>
      <c r="E47" s="337">
        <f>D47/'REPARTITION DES TACHES'!$E$2233</f>
        <v>0</v>
      </c>
      <c r="F47" s="338">
        <f>COUNTIF('REPARTITION DES TACHES'!F6:F2225,"YESSAD")</f>
        <v>0</v>
      </c>
      <c r="G47" s="339">
        <f>F47/'REPARTITION DES TACHES'!$F$2233</f>
        <v>0</v>
      </c>
      <c r="H47" s="338">
        <f>COUNTIF('REPARTITION DES TACHES'!G6:G2225,"YESSAD")</f>
        <v>0</v>
      </c>
      <c r="I47" s="339">
        <f>H47/'REPARTITION DES TACHES'!$G$2233</f>
        <v>0</v>
      </c>
      <c r="J47" s="336">
        <f>COUNTIF('REPARTITION DES TACHES'!H6:H2225,"YESSAD")</f>
        <v>0</v>
      </c>
      <c r="K47" s="337">
        <f>J47/'REPARTITION DES TACHES'!$H$2233</f>
        <v>0</v>
      </c>
      <c r="L47" s="336">
        <f>COUNTIF('REPARTITION DES TACHES'!I6:I2225,"YESSAD")</f>
        <v>0</v>
      </c>
      <c r="M47" s="131">
        <f>$L47/'LISTE DU PERSONNEL'!$F$64</f>
        <v>0</v>
      </c>
    </row>
    <row r="48" spans="1:13" ht="30" x14ac:dyDescent="0.25">
      <c r="A48" s="154" t="s">
        <v>74</v>
      </c>
      <c r="B48" s="50">
        <f>COUNTIF('REPARTITION DES TACHES'!$C$6:$D$2225,"behillil")</f>
        <v>0</v>
      </c>
      <c r="C48" s="337">
        <f>B48/'REPARTITION DES TACHES'!$C$2233</f>
        <v>0</v>
      </c>
      <c r="D48" s="336">
        <f>COUNTIF('REPARTITION DES TACHES'!E6:E2225,"BEHILLIL")</f>
        <v>0</v>
      </c>
      <c r="E48" s="337">
        <f>D48/'REPARTITION DES TACHES'!$E$2233</f>
        <v>0</v>
      </c>
      <c r="F48" s="338">
        <f>COUNTIF('REPARTITION DES TACHES'!F6:F2225,"BEHILLIL")</f>
        <v>0</v>
      </c>
      <c r="G48" s="339">
        <f>F48/'REPARTITION DES TACHES'!$F$2233</f>
        <v>0</v>
      </c>
      <c r="H48" s="338">
        <f>COUNTIF('REPARTITION DES TACHES'!G6:G2225,"BEHILLIL")</f>
        <v>0</v>
      </c>
      <c r="I48" s="339">
        <f>H48/'REPARTITION DES TACHES'!$G$2233</f>
        <v>0</v>
      </c>
      <c r="J48" s="336">
        <f>COUNTIF('REPARTITION DES TACHES'!H6:H2225,"BEHILLIL")</f>
        <v>0</v>
      </c>
      <c r="K48" s="337">
        <f>J48/'REPARTITION DES TACHES'!$H$2233</f>
        <v>0</v>
      </c>
      <c r="L48" s="336">
        <f>COUNTIF('REPARTITION DES TACHES'!I6:I2225,"BEHILLIL")</f>
        <v>0</v>
      </c>
      <c r="M48" s="131">
        <f>$L48/'LISTE DU PERSONNEL'!$F$64</f>
        <v>0</v>
      </c>
    </row>
    <row r="49" spans="1:13" ht="30" x14ac:dyDescent="0.35">
      <c r="A49" s="153"/>
      <c r="B49" s="50">
        <f>COUNTIF('REPARTITION DES TACHES'!$C$6:$D$2225,"gerardo campos")</f>
        <v>0</v>
      </c>
      <c r="C49" s="337">
        <f>B49/'REPARTITION DES TACHES'!$C$2233</f>
        <v>0</v>
      </c>
      <c r="D49" s="336"/>
      <c r="E49" s="337">
        <f>D49/'REPARTITION DES TACHES'!$E$2233</f>
        <v>0</v>
      </c>
      <c r="F49" s="336"/>
      <c r="G49" s="339">
        <f>F49/'REPARTITION DES TACHES'!$F$2233</f>
        <v>0</v>
      </c>
      <c r="H49" s="336"/>
      <c r="I49" s="339">
        <f>H49/'REPARTITION DES TACHES'!$G$2233</f>
        <v>0</v>
      </c>
      <c r="J49" s="336"/>
      <c r="K49" s="337">
        <f>J49/'REPARTITION DES TACHES'!$H$2233</f>
        <v>0</v>
      </c>
      <c r="L49" s="336"/>
      <c r="M49" s="131">
        <f>$L49/'LISTE DU PERSONNEL'!$F$64</f>
        <v>0</v>
      </c>
    </row>
    <row r="50" spans="1:13" ht="30.75" thickBot="1" x14ac:dyDescent="0.4">
      <c r="A50" s="155"/>
      <c r="B50" s="51">
        <f>COUNTIF('REPARTITION DES TACHES'!$C$6:$D$2225,"gerardo campos")</f>
        <v>0</v>
      </c>
      <c r="C50" s="345">
        <f>B50/'REPARTITION DES TACHES'!$C$2233</f>
        <v>0</v>
      </c>
      <c r="D50" s="346"/>
      <c r="E50" s="345">
        <f>D50/'REPARTITION DES TACHES'!$E$2233</f>
        <v>0</v>
      </c>
      <c r="F50" s="346"/>
      <c r="G50" s="347">
        <f>F50/'REPARTITION DES TACHES'!$F$2233</f>
        <v>0</v>
      </c>
      <c r="H50" s="346"/>
      <c r="I50" s="347">
        <f>H50/'REPARTITION DES TACHES'!$G$2233</f>
        <v>0</v>
      </c>
      <c r="J50" s="346"/>
      <c r="K50" s="345">
        <f>J50/'REPARTITION DES TACHES'!$H$2233</f>
        <v>0</v>
      </c>
      <c r="L50" s="346"/>
      <c r="M50" s="132">
        <f>$L50/'LISTE DU PERSONNEL'!$F$64</f>
        <v>0</v>
      </c>
    </row>
    <row r="51" spans="1:13" x14ac:dyDescent="0.2">
      <c r="A51" s="629"/>
    </row>
    <row r="52" spans="1:13" x14ac:dyDescent="0.2">
      <c r="A52" s="630"/>
    </row>
    <row r="53" spans="1:13" x14ac:dyDescent="0.2">
      <c r="A53" s="630"/>
    </row>
  </sheetData>
  <mergeCells count="3">
    <mergeCell ref="B2:F2"/>
    <mergeCell ref="G2:M2"/>
    <mergeCell ref="A51:A53"/>
  </mergeCells>
  <pageMargins left="0.7" right="0.7" top="0.75" bottom="0.75" header="0.3" footer="0.3"/>
  <pageSetup paperSize="8"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71"/>
  <sheetViews>
    <sheetView topLeftCell="A10" workbookViewId="0">
      <selection activeCell="A3" sqref="A3"/>
    </sheetView>
  </sheetViews>
  <sheetFormatPr baseColWidth="10" defaultRowHeight="12.75" x14ac:dyDescent="0.2"/>
  <cols>
    <col min="1" max="5" width="11.42578125" style="1"/>
    <col min="6" max="6" width="53" style="1" customWidth="1"/>
    <col min="7" max="16384" width="11.42578125" style="1"/>
  </cols>
  <sheetData>
    <row r="1" spans="1:14" x14ac:dyDescent="0.2">
      <c r="A1" s="642"/>
    </row>
    <row r="2" spans="1:14" ht="13.5" thickBot="1" x14ac:dyDescent="0.25">
      <c r="A2" s="642"/>
    </row>
    <row r="3" spans="1:14" ht="60" thickBot="1" x14ac:dyDescent="0.8">
      <c r="C3" s="653" t="s">
        <v>34</v>
      </c>
      <c r="D3" s="654"/>
      <c r="E3" s="654"/>
      <c r="F3" s="654"/>
      <c r="G3" s="654"/>
      <c r="H3" s="654"/>
      <c r="I3" s="654"/>
      <c r="J3" s="655"/>
      <c r="K3" s="311"/>
      <c r="L3" s="311"/>
      <c r="M3" s="34"/>
      <c r="N3" s="34"/>
    </row>
    <row r="6" spans="1:14" ht="13.5" thickBot="1" x14ac:dyDescent="0.25"/>
    <row r="7" spans="1:14" ht="30" x14ac:dyDescent="0.2">
      <c r="F7" s="35" t="s">
        <v>10</v>
      </c>
      <c r="G7" s="328"/>
      <c r="H7" s="36"/>
      <c r="I7" s="36"/>
    </row>
    <row r="8" spans="1:14" ht="30" x14ac:dyDescent="0.4">
      <c r="D8" s="443"/>
      <c r="F8" s="38"/>
      <c r="G8" s="329"/>
      <c r="H8" s="37"/>
      <c r="I8" s="37"/>
    </row>
    <row r="9" spans="1:14" ht="30" x14ac:dyDescent="0.4">
      <c r="D9" s="443"/>
      <c r="F9" s="38" t="s">
        <v>23</v>
      </c>
      <c r="G9" s="330"/>
      <c r="H9" s="39"/>
      <c r="I9" s="39"/>
    </row>
    <row r="10" spans="1:14" ht="30" x14ac:dyDescent="0.4">
      <c r="F10" s="40" t="s">
        <v>36</v>
      </c>
      <c r="G10" s="331">
        <v>1</v>
      </c>
      <c r="H10" s="41"/>
      <c r="I10" s="41"/>
    </row>
    <row r="11" spans="1:14" ht="30" x14ac:dyDescent="0.4">
      <c r="F11" s="40" t="s">
        <v>37</v>
      </c>
      <c r="G11" s="331">
        <v>1</v>
      </c>
      <c r="H11" s="41"/>
      <c r="I11" s="41"/>
    </row>
    <row r="12" spans="1:14" ht="30" x14ac:dyDescent="0.4">
      <c r="F12" s="40" t="s">
        <v>38</v>
      </c>
      <c r="G12" s="331"/>
      <c r="H12" s="41"/>
      <c r="I12" s="41"/>
    </row>
    <row r="13" spans="1:14" ht="30" x14ac:dyDescent="0.4">
      <c r="F13" s="335" t="s">
        <v>39</v>
      </c>
      <c r="G13" s="332">
        <v>1</v>
      </c>
      <c r="H13" s="42"/>
      <c r="I13" s="42"/>
    </row>
    <row r="14" spans="1:14" ht="30" x14ac:dyDescent="0.4">
      <c r="F14" s="40" t="s">
        <v>40</v>
      </c>
      <c r="G14" s="331"/>
      <c r="H14" s="41"/>
      <c r="I14" s="41"/>
    </row>
    <row r="15" spans="1:14" ht="30" x14ac:dyDescent="0.4">
      <c r="F15" s="40" t="s">
        <v>41</v>
      </c>
      <c r="G15" s="331"/>
      <c r="H15" s="41"/>
      <c r="I15" s="41"/>
    </row>
    <row r="16" spans="1:14" ht="30" x14ac:dyDescent="0.4">
      <c r="F16" s="40" t="s">
        <v>42</v>
      </c>
      <c r="G16" s="331"/>
      <c r="H16" s="41"/>
      <c r="I16" s="41"/>
    </row>
    <row r="17" spans="6:9" ht="30" x14ac:dyDescent="0.4">
      <c r="F17" s="335" t="s">
        <v>43</v>
      </c>
      <c r="G17" s="332">
        <v>1</v>
      </c>
      <c r="H17" s="42"/>
      <c r="I17" s="42"/>
    </row>
    <row r="18" spans="6:9" ht="30" x14ac:dyDescent="0.4">
      <c r="F18" s="40" t="s">
        <v>44</v>
      </c>
      <c r="G18" s="331"/>
      <c r="H18" s="41"/>
      <c r="I18" s="41"/>
    </row>
    <row r="19" spans="6:9" ht="30" x14ac:dyDescent="0.4">
      <c r="F19" s="40" t="s">
        <v>45</v>
      </c>
      <c r="G19" s="331"/>
      <c r="H19" s="41"/>
      <c r="I19" s="41"/>
    </row>
    <row r="20" spans="6:9" ht="30" x14ac:dyDescent="0.4">
      <c r="F20" s="40" t="s">
        <v>46</v>
      </c>
      <c r="G20" s="331"/>
      <c r="H20" s="41"/>
      <c r="I20" s="41"/>
    </row>
    <row r="21" spans="6:9" ht="30" x14ac:dyDescent="0.4">
      <c r="F21" s="40" t="s">
        <v>47</v>
      </c>
      <c r="G21" s="331"/>
      <c r="H21" s="41"/>
      <c r="I21" s="41"/>
    </row>
    <row r="22" spans="6:9" ht="30" x14ac:dyDescent="0.4">
      <c r="F22" s="40" t="s">
        <v>48</v>
      </c>
      <c r="G22" s="331">
        <v>1</v>
      </c>
      <c r="H22" s="41"/>
      <c r="I22" s="41"/>
    </row>
    <row r="23" spans="6:9" ht="30" x14ac:dyDescent="0.4">
      <c r="F23" s="335" t="s">
        <v>49</v>
      </c>
      <c r="G23" s="332">
        <v>1</v>
      </c>
      <c r="H23" s="42"/>
      <c r="I23" s="42"/>
    </row>
    <row r="24" spans="6:9" ht="30" x14ac:dyDescent="0.4">
      <c r="F24" s="40" t="s">
        <v>50</v>
      </c>
      <c r="G24" s="331"/>
      <c r="H24" s="41"/>
      <c r="I24" s="41"/>
    </row>
    <row r="25" spans="6:9" ht="30" x14ac:dyDescent="0.4">
      <c r="F25" s="40" t="s">
        <v>51</v>
      </c>
      <c r="G25" s="331"/>
      <c r="H25" s="41"/>
      <c r="I25" s="41"/>
    </row>
    <row r="26" spans="6:9" ht="30" x14ac:dyDescent="0.4">
      <c r="F26" s="40" t="s">
        <v>52</v>
      </c>
      <c r="G26" s="331"/>
      <c r="H26" s="41"/>
      <c r="I26" s="41"/>
    </row>
    <row r="27" spans="6:9" ht="30" x14ac:dyDescent="0.4">
      <c r="F27" s="335" t="s">
        <v>53</v>
      </c>
      <c r="G27" s="332">
        <v>1</v>
      </c>
      <c r="H27" s="42"/>
      <c r="I27" s="42"/>
    </row>
    <row r="28" spans="6:9" ht="30" x14ac:dyDescent="0.4">
      <c r="F28" s="40" t="s">
        <v>54</v>
      </c>
      <c r="G28" s="331"/>
      <c r="H28" s="41"/>
      <c r="I28" s="41"/>
    </row>
    <row r="29" spans="6:9" ht="30" x14ac:dyDescent="0.4">
      <c r="F29" s="40" t="s">
        <v>55</v>
      </c>
      <c r="G29" s="331"/>
      <c r="H29" s="41"/>
      <c r="I29" s="41"/>
    </row>
    <row r="30" spans="6:9" ht="30" x14ac:dyDescent="0.4">
      <c r="F30" s="40" t="s">
        <v>33</v>
      </c>
      <c r="G30" s="331"/>
      <c r="H30" s="41"/>
      <c r="I30" s="41"/>
    </row>
    <row r="31" spans="6:9" ht="30" x14ac:dyDescent="0.4">
      <c r="F31" s="40" t="s">
        <v>56</v>
      </c>
      <c r="G31" s="331"/>
      <c r="H31" s="41"/>
      <c r="I31" s="41"/>
    </row>
    <row r="32" spans="6:9" ht="30" x14ac:dyDescent="0.4">
      <c r="F32" s="40" t="s">
        <v>57</v>
      </c>
      <c r="G32" s="331">
        <v>1</v>
      </c>
      <c r="H32" s="41"/>
      <c r="I32" s="41"/>
    </row>
    <row r="33" spans="6:9" ht="30" x14ac:dyDescent="0.4">
      <c r="F33" s="40" t="s">
        <v>58</v>
      </c>
      <c r="G33" s="331"/>
      <c r="H33" s="41"/>
      <c r="I33" s="41"/>
    </row>
    <row r="34" spans="6:9" ht="30" x14ac:dyDescent="0.4">
      <c r="F34" s="335" t="s">
        <v>59</v>
      </c>
      <c r="G34" s="332">
        <v>1</v>
      </c>
      <c r="H34" s="42"/>
      <c r="I34" s="42"/>
    </row>
    <row r="35" spans="6:9" ht="30" x14ac:dyDescent="0.4">
      <c r="F35" s="40" t="s">
        <v>60</v>
      </c>
      <c r="G35" s="331"/>
      <c r="H35" s="41"/>
      <c r="I35" s="41"/>
    </row>
    <row r="36" spans="6:9" ht="30" x14ac:dyDescent="0.4">
      <c r="F36" s="40" t="s">
        <v>61</v>
      </c>
      <c r="G36" s="331"/>
      <c r="H36" s="41"/>
      <c r="I36" s="41"/>
    </row>
    <row r="37" spans="6:9" ht="30" x14ac:dyDescent="0.4">
      <c r="F37" s="335" t="s">
        <v>62</v>
      </c>
      <c r="G37" s="332">
        <v>1</v>
      </c>
      <c r="H37" s="42"/>
      <c r="I37" s="42"/>
    </row>
    <row r="38" spans="6:9" ht="30" x14ac:dyDescent="0.4">
      <c r="F38" s="40" t="s">
        <v>63</v>
      </c>
      <c r="G38" s="331">
        <v>1</v>
      </c>
      <c r="H38" s="41"/>
      <c r="I38" s="41"/>
    </row>
    <row r="39" spans="6:9" ht="30" x14ac:dyDescent="0.4">
      <c r="F39" s="40" t="s">
        <v>64</v>
      </c>
      <c r="G39" s="331">
        <v>1</v>
      </c>
      <c r="H39" s="41"/>
      <c r="I39" s="41"/>
    </row>
    <row r="40" spans="6:9" ht="30" x14ac:dyDescent="0.4">
      <c r="F40" s="40" t="s">
        <v>65</v>
      </c>
      <c r="G40" s="331"/>
      <c r="H40" s="41"/>
      <c r="I40" s="41"/>
    </row>
    <row r="41" spans="6:9" ht="30" x14ac:dyDescent="0.4">
      <c r="F41" s="38" t="s">
        <v>96</v>
      </c>
      <c r="G41" s="330"/>
      <c r="H41" s="39"/>
      <c r="I41" s="39"/>
    </row>
    <row r="42" spans="6:9" ht="30" x14ac:dyDescent="0.4">
      <c r="F42" s="38"/>
      <c r="G42" s="330"/>
      <c r="H42" s="39"/>
      <c r="I42" s="39"/>
    </row>
    <row r="43" spans="6:9" ht="30" x14ac:dyDescent="0.4">
      <c r="F43" s="38"/>
      <c r="G43" s="330"/>
      <c r="H43" s="39"/>
      <c r="I43" s="39"/>
    </row>
    <row r="44" spans="6:9" ht="30" x14ac:dyDescent="0.4">
      <c r="F44" s="43" t="s">
        <v>66</v>
      </c>
      <c r="G44" s="333"/>
      <c r="H44" s="44"/>
      <c r="I44" s="44"/>
    </row>
    <row r="45" spans="6:9" ht="30" x14ac:dyDescent="0.4">
      <c r="F45" s="43" t="s">
        <v>67</v>
      </c>
      <c r="G45" s="333"/>
      <c r="H45" s="44"/>
      <c r="I45" s="44"/>
    </row>
    <row r="46" spans="6:9" ht="30" x14ac:dyDescent="0.4">
      <c r="F46" s="43" t="s">
        <v>68</v>
      </c>
      <c r="G46" s="333"/>
      <c r="H46" s="44"/>
      <c r="I46" s="44"/>
    </row>
    <row r="47" spans="6:9" ht="30" x14ac:dyDescent="0.4">
      <c r="F47" s="43" t="s">
        <v>69</v>
      </c>
      <c r="G47" s="333"/>
      <c r="H47" s="44"/>
      <c r="I47" s="44"/>
    </row>
    <row r="48" spans="6:9" ht="30" x14ac:dyDescent="0.4">
      <c r="F48" s="43" t="s">
        <v>70</v>
      </c>
      <c r="G48" s="333"/>
      <c r="H48" s="44"/>
      <c r="I48" s="44"/>
    </row>
    <row r="49" spans="1:12" ht="30" x14ac:dyDescent="0.4">
      <c r="F49" s="43" t="s">
        <v>71</v>
      </c>
      <c r="G49" s="333"/>
      <c r="H49" s="44"/>
      <c r="I49" s="44"/>
    </row>
    <row r="50" spans="1:12" ht="30" x14ac:dyDescent="0.4">
      <c r="F50" s="43" t="s">
        <v>72</v>
      </c>
      <c r="G50" s="333"/>
      <c r="H50" s="44"/>
      <c r="I50" s="44"/>
    </row>
    <row r="51" spans="1:12" ht="30" x14ac:dyDescent="0.4">
      <c r="F51" s="43" t="s">
        <v>73</v>
      </c>
      <c r="G51" s="333"/>
      <c r="H51" s="44"/>
      <c r="I51" s="44"/>
    </row>
    <row r="52" spans="1:12" ht="30" x14ac:dyDescent="0.4">
      <c r="F52" s="43" t="s">
        <v>74</v>
      </c>
      <c r="G52" s="333"/>
      <c r="H52" s="44"/>
      <c r="I52" s="44"/>
    </row>
    <row r="53" spans="1:12" ht="30" x14ac:dyDescent="0.4">
      <c r="F53" s="43" t="s">
        <v>97</v>
      </c>
      <c r="G53" s="333"/>
      <c r="H53" s="44"/>
      <c r="I53" s="44"/>
    </row>
    <row r="54" spans="1:12" ht="30" x14ac:dyDescent="0.4">
      <c r="F54" s="433" t="s">
        <v>98</v>
      </c>
      <c r="G54" s="330"/>
      <c r="H54" s="39"/>
      <c r="I54" s="39"/>
    </row>
    <row r="55" spans="1:12" ht="30" x14ac:dyDescent="0.4">
      <c r="F55" s="38"/>
      <c r="G55" s="330"/>
      <c r="H55" s="39"/>
      <c r="I55" s="39"/>
    </row>
    <row r="56" spans="1:12" ht="30" x14ac:dyDescent="0.4">
      <c r="F56" s="38"/>
      <c r="G56" s="330"/>
      <c r="H56" s="39"/>
      <c r="I56" s="39"/>
    </row>
    <row r="57" spans="1:12" ht="30" x14ac:dyDescent="0.4">
      <c r="F57" s="38"/>
      <c r="G57" s="330"/>
      <c r="H57" s="39"/>
      <c r="I57" s="39"/>
    </row>
    <row r="58" spans="1:12" ht="30" x14ac:dyDescent="0.4">
      <c r="F58" s="38"/>
      <c r="G58" s="330"/>
      <c r="H58" s="39"/>
      <c r="I58" s="39"/>
    </row>
    <row r="59" spans="1:12" ht="30" x14ac:dyDescent="0.4">
      <c r="F59" s="38"/>
      <c r="G59" s="330"/>
      <c r="H59" s="39"/>
      <c r="I59" s="39"/>
    </row>
    <row r="60" spans="1:12" ht="30" x14ac:dyDescent="0.4">
      <c r="F60" s="38"/>
      <c r="G60" s="330"/>
      <c r="H60" s="39"/>
      <c r="I60" s="39"/>
    </row>
    <row r="61" spans="1:12" ht="30" x14ac:dyDescent="0.4">
      <c r="F61" s="38"/>
      <c r="G61" s="330"/>
      <c r="H61" s="39"/>
      <c r="I61" s="133"/>
    </row>
    <row r="62" spans="1:12" ht="30.75" thickBot="1" x14ac:dyDescent="0.45">
      <c r="F62" s="45"/>
      <c r="G62" s="334"/>
      <c r="H62" s="652"/>
      <c r="I62" s="652"/>
      <c r="J62" s="630"/>
      <c r="K62" s="630"/>
    </row>
    <row r="63" spans="1:12" ht="13.5" thickBot="1" x14ac:dyDescent="0.25"/>
    <row r="64" spans="1:12" ht="12.75" customHeight="1" x14ac:dyDescent="0.2">
      <c r="A64" s="646" t="s">
        <v>91</v>
      </c>
      <c r="B64" s="647"/>
      <c r="C64" s="647"/>
      <c r="D64" s="647"/>
      <c r="E64" s="647"/>
      <c r="F64" s="643">
        <f>COUNTA(Liste)</f>
        <v>46</v>
      </c>
      <c r="G64" s="656">
        <f>COUNTA(G7:G62)</f>
        <v>12</v>
      </c>
      <c r="H64" s="659" t="s">
        <v>94</v>
      </c>
      <c r="I64" s="659"/>
      <c r="J64" s="659"/>
      <c r="K64" s="659"/>
      <c r="L64" s="660"/>
    </row>
    <row r="65" spans="1:12" ht="12.75" customHeight="1" x14ac:dyDescent="0.2">
      <c r="A65" s="648"/>
      <c r="B65" s="649"/>
      <c r="C65" s="649"/>
      <c r="D65" s="649"/>
      <c r="E65" s="649"/>
      <c r="F65" s="644"/>
      <c r="G65" s="657"/>
      <c r="H65" s="661"/>
      <c r="I65" s="661"/>
      <c r="J65" s="661"/>
      <c r="K65" s="661"/>
      <c r="L65" s="662"/>
    </row>
    <row r="66" spans="1:12" ht="13.5" customHeight="1" thickBot="1" x14ac:dyDescent="0.25">
      <c r="A66" s="650"/>
      <c r="B66" s="651"/>
      <c r="C66" s="651"/>
      <c r="D66" s="651"/>
      <c r="E66" s="651"/>
      <c r="F66" s="645"/>
      <c r="G66" s="658"/>
      <c r="H66" s="663"/>
      <c r="I66" s="663"/>
      <c r="J66" s="663"/>
      <c r="K66" s="663"/>
      <c r="L66" s="664"/>
    </row>
    <row r="67" spans="1:12" x14ac:dyDescent="0.2">
      <c r="B67" s="633" t="s">
        <v>95</v>
      </c>
      <c r="C67" s="634"/>
      <c r="D67" s="634"/>
      <c r="E67" s="635"/>
      <c r="F67" s="631">
        <f>COUNTIF(Liste,D8)</f>
        <v>0</v>
      </c>
    </row>
    <row r="68" spans="1:12" x14ac:dyDescent="0.2">
      <c r="B68" s="636"/>
      <c r="C68" s="637"/>
      <c r="D68" s="637"/>
      <c r="E68" s="638"/>
      <c r="F68" s="632"/>
    </row>
    <row r="69" spans="1:12" ht="13.5" thickBot="1" x14ac:dyDescent="0.25">
      <c r="B69" s="639"/>
      <c r="C69" s="640"/>
      <c r="D69" s="640"/>
      <c r="E69" s="641"/>
      <c r="F69" s="632"/>
    </row>
    <row r="71" spans="1:12" ht="13.5" x14ac:dyDescent="0.25">
      <c r="G71" s="133"/>
    </row>
  </sheetData>
  <mergeCells count="10">
    <mergeCell ref="H62:I62"/>
    <mergeCell ref="J62:K62"/>
    <mergeCell ref="C3:J3"/>
    <mergeCell ref="G64:G66"/>
    <mergeCell ref="H64:L66"/>
    <mergeCell ref="F67:F69"/>
    <mergeCell ref="B67:E69"/>
    <mergeCell ref="A1:A2"/>
    <mergeCell ref="F64:F66"/>
    <mergeCell ref="A64:E6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D196"/>
  <sheetViews>
    <sheetView showGridLines="0" workbookViewId="0">
      <selection activeCell="C6" sqref="C6"/>
    </sheetView>
  </sheetViews>
  <sheetFormatPr baseColWidth="10" defaultColWidth="11" defaultRowHeight="10.5" x14ac:dyDescent="0.15"/>
  <cols>
    <col min="1" max="1" width="46" style="438" customWidth="1"/>
    <col min="2" max="2" width="4.85546875" style="438" customWidth="1"/>
    <col min="3" max="3" width="15" style="438" bestFit="1" customWidth="1"/>
    <col min="4" max="256" width="11" style="438"/>
    <col min="257" max="257" width="23.7109375" style="438" bestFit="1" customWidth="1"/>
    <col min="258" max="258" width="4.85546875" style="438" customWidth="1"/>
    <col min="259" max="259" width="15" style="438" bestFit="1" customWidth="1"/>
    <col min="260" max="512" width="11" style="438"/>
    <col min="513" max="513" width="23.7109375" style="438" bestFit="1" customWidth="1"/>
    <col min="514" max="514" width="4.85546875" style="438" customWidth="1"/>
    <col min="515" max="515" width="15" style="438" bestFit="1" customWidth="1"/>
    <col min="516" max="768" width="11" style="438"/>
    <col min="769" max="769" width="23.7109375" style="438" bestFit="1" customWidth="1"/>
    <col min="770" max="770" width="4.85546875" style="438" customWidth="1"/>
    <col min="771" max="771" width="15" style="438" bestFit="1" customWidth="1"/>
    <col min="772" max="1024" width="11" style="438"/>
    <col min="1025" max="1025" width="23.7109375" style="438" bestFit="1" customWidth="1"/>
    <col min="1026" max="1026" width="4.85546875" style="438" customWidth="1"/>
    <col min="1027" max="1027" width="15" style="438" bestFit="1" customWidth="1"/>
    <col min="1028" max="1280" width="11" style="438"/>
    <col min="1281" max="1281" width="23.7109375" style="438" bestFit="1" customWidth="1"/>
    <col min="1282" max="1282" width="4.85546875" style="438" customWidth="1"/>
    <col min="1283" max="1283" width="15" style="438" bestFit="1" customWidth="1"/>
    <col min="1284" max="1536" width="11" style="438"/>
    <col min="1537" max="1537" width="23.7109375" style="438" bestFit="1" customWidth="1"/>
    <col min="1538" max="1538" width="4.85546875" style="438" customWidth="1"/>
    <col min="1539" max="1539" width="15" style="438" bestFit="1" customWidth="1"/>
    <col min="1540" max="1792" width="11" style="438"/>
    <col min="1793" max="1793" width="23.7109375" style="438" bestFit="1" customWidth="1"/>
    <col min="1794" max="1794" width="4.85546875" style="438" customWidth="1"/>
    <col min="1795" max="1795" width="15" style="438" bestFit="1" customWidth="1"/>
    <col min="1796" max="2048" width="11" style="438"/>
    <col min="2049" max="2049" width="23.7109375" style="438" bestFit="1" customWidth="1"/>
    <col min="2050" max="2050" width="4.85546875" style="438" customWidth="1"/>
    <col min="2051" max="2051" width="15" style="438" bestFit="1" customWidth="1"/>
    <col min="2052" max="2304" width="11" style="438"/>
    <col min="2305" max="2305" width="23.7109375" style="438" bestFit="1" customWidth="1"/>
    <col min="2306" max="2306" width="4.85546875" style="438" customWidth="1"/>
    <col min="2307" max="2307" width="15" style="438" bestFit="1" customWidth="1"/>
    <col min="2308" max="2560" width="11" style="438"/>
    <col min="2561" max="2561" width="23.7109375" style="438" bestFit="1" customWidth="1"/>
    <col min="2562" max="2562" width="4.85546875" style="438" customWidth="1"/>
    <col min="2563" max="2563" width="15" style="438" bestFit="1" customWidth="1"/>
    <col min="2564" max="2816" width="11" style="438"/>
    <col min="2817" max="2817" width="23.7109375" style="438" bestFit="1" customWidth="1"/>
    <col min="2818" max="2818" width="4.85546875" style="438" customWidth="1"/>
    <col min="2819" max="2819" width="15" style="438" bestFit="1" customWidth="1"/>
    <col min="2820" max="3072" width="11" style="438"/>
    <col min="3073" max="3073" width="23.7109375" style="438" bestFit="1" customWidth="1"/>
    <col min="3074" max="3074" width="4.85546875" style="438" customWidth="1"/>
    <col min="3075" max="3075" width="15" style="438" bestFit="1" customWidth="1"/>
    <col min="3076" max="3328" width="11" style="438"/>
    <col min="3329" max="3329" width="23.7109375" style="438" bestFit="1" customWidth="1"/>
    <col min="3330" max="3330" width="4.85546875" style="438" customWidth="1"/>
    <col min="3331" max="3331" width="15" style="438" bestFit="1" customWidth="1"/>
    <col min="3332" max="3584" width="11" style="438"/>
    <col min="3585" max="3585" width="23.7109375" style="438" bestFit="1" customWidth="1"/>
    <col min="3586" max="3586" width="4.85546875" style="438" customWidth="1"/>
    <col min="3587" max="3587" width="15" style="438" bestFit="1" customWidth="1"/>
    <col min="3588" max="3840" width="11" style="438"/>
    <col min="3841" max="3841" width="23.7109375" style="438" bestFit="1" customWidth="1"/>
    <col min="3842" max="3842" width="4.85546875" style="438" customWidth="1"/>
    <col min="3843" max="3843" width="15" style="438" bestFit="1" customWidth="1"/>
    <col min="3844" max="4096" width="11" style="438"/>
    <col min="4097" max="4097" width="23.7109375" style="438" bestFit="1" customWidth="1"/>
    <col min="4098" max="4098" width="4.85546875" style="438" customWidth="1"/>
    <col min="4099" max="4099" width="15" style="438" bestFit="1" customWidth="1"/>
    <col min="4100" max="4352" width="11" style="438"/>
    <col min="4353" max="4353" width="23.7109375" style="438" bestFit="1" customWidth="1"/>
    <col min="4354" max="4354" width="4.85546875" style="438" customWidth="1"/>
    <col min="4355" max="4355" width="15" style="438" bestFit="1" customWidth="1"/>
    <col min="4356" max="4608" width="11" style="438"/>
    <col min="4609" max="4609" width="23.7109375" style="438" bestFit="1" customWidth="1"/>
    <col min="4610" max="4610" width="4.85546875" style="438" customWidth="1"/>
    <col min="4611" max="4611" width="15" style="438" bestFit="1" customWidth="1"/>
    <col min="4612" max="4864" width="11" style="438"/>
    <col min="4865" max="4865" width="23.7109375" style="438" bestFit="1" customWidth="1"/>
    <col min="4866" max="4866" width="4.85546875" style="438" customWidth="1"/>
    <col min="4867" max="4867" width="15" style="438" bestFit="1" customWidth="1"/>
    <col min="4868" max="5120" width="11" style="438"/>
    <col min="5121" max="5121" width="23.7109375" style="438" bestFit="1" customWidth="1"/>
    <col min="5122" max="5122" width="4.85546875" style="438" customWidth="1"/>
    <col min="5123" max="5123" width="15" style="438" bestFit="1" customWidth="1"/>
    <col min="5124" max="5376" width="11" style="438"/>
    <col min="5377" max="5377" width="23.7109375" style="438" bestFit="1" customWidth="1"/>
    <col min="5378" max="5378" width="4.85546875" style="438" customWidth="1"/>
    <col min="5379" max="5379" width="15" style="438" bestFit="1" customWidth="1"/>
    <col min="5380" max="5632" width="11" style="438"/>
    <col min="5633" max="5633" width="23.7109375" style="438" bestFit="1" customWidth="1"/>
    <col min="5634" max="5634" width="4.85546875" style="438" customWidth="1"/>
    <col min="5635" max="5635" width="15" style="438" bestFit="1" customWidth="1"/>
    <col min="5636" max="5888" width="11" style="438"/>
    <col min="5889" max="5889" width="23.7109375" style="438" bestFit="1" customWidth="1"/>
    <col min="5890" max="5890" width="4.85546875" style="438" customWidth="1"/>
    <col min="5891" max="5891" width="15" style="438" bestFit="1" customWidth="1"/>
    <col min="5892" max="6144" width="11" style="438"/>
    <col min="6145" max="6145" width="23.7109375" style="438" bestFit="1" customWidth="1"/>
    <col min="6146" max="6146" width="4.85546875" style="438" customWidth="1"/>
    <col min="6147" max="6147" width="15" style="438" bestFit="1" customWidth="1"/>
    <col min="6148" max="6400" width="11" style="438"/>
    <col min="6401" max="6401" width="23.7109375" style="438" bestFit="1" customWidth="1"/>
    <col min="6402" max="6402" width="4.85546875" style="438" customWidth="1"/>
    <col min="6403" max="6403" width="15" style="438" bestFit="1" customWidth="1"/>
    <col min="6404" max="6656" width="11" style="438"/>
    <col min="6657" max="6657" width="23.7109375" style="438" bestFit="1" customWidth="1"/>
    <col min="6658" max="6658" width="4.85546875" style="438" customWidth="1"/>
    <col min="6659" max="6659" width="15" style="438" bestFit="1" customWidth="1"/>
    <col min="6660" max="6912" width="11" style="438"/>
    <col min="6913" max="6913" width="23.7109375" style="438" bestFit="1" customWidth="1"/>
    <col min="6914" max="6914" width="4.85546875" style="438" customWidth="1"/>
    <col min="6915" max="6915" width="15" style="438" bestFit="1" customWidth="1"/>
    <col min="6916" max="7168" width="11" style="438"/>
    <col min="7169" max="7169" width="23.7109375" style="438" bestFit="1" customWidth="1"/>
    <col min="7170" max="7170" width="4.85546875" style="438" customWidth="1"/>
    <col min="7171" max="7171" width="15" style="438" bestFit="1" customWidth="1"/>
    <col min="7172" max="7424" width="11" style="438"/>
    <col min="7425" max="7425" width="23.7109375" style="438" bestFit="1" customWidth="1"/>
    <col min="7426" max="7426" width="4.85546875" style="438" customWidth="1"/>
    <col min="7427" max="7427" width="15" style="438" bestFit="1" customWidth="1"/>
    <col min="7428" max="7680" width="11" style="438"/>
    <col min="7681" max="7681" width="23.7109375" style="438" bestFit="1" customWidth="1"/>
    <col min="7682" max="7682" width="4.85546875" style="438" customWidth="1"/>
    <col min="7683" max="7683" width="15" style="438" bestFit="1" customWidth="1"/>
    <col min="7684" max="7936" width="11" style="438"/>
    <col min="7937" max="7937" width="23.7109375" style="438" bestFit="1" customWidth="1"/>
    <col min="7938" max="7938" width="4.85546875" style="438" customWidth="1"/>
    <col min="7939" max="7939" width="15" style="438" bestFit="1" customWidth="1"/>
    <col min="7940" max="8192" width="11" style="438"/>
    <col min="8193" max="8193" width="23.7109375" style="438" bestFit="1" customWidth="1"/>
    <col min="8194" max="8194" width="4.85546875" style="438" customWidth="1"/>
    <col min="8195" max="8195" width="15" style="438" bestFit="1" customWidth="1"/>
    <col min="8196" max="8448" width="11" style="438"/>
    <col min="8449" max="8449" width="23.7109375" style="438" bestFit="1" customWidth="1"/>
    <col min="8450" max="8450" width="4.85546875" style="438" customWidth="1"/>
    <col min="8451" max="8451" width="15" style="438" bestFit="1" customWidth="1"/>
    <col min="8452" max="8704" width="11" style="438"/>
    <col min="8705" max="8705" width="23.7109375" style="438" bestFit="1" customWidth="1"/>
    <col min="8706" max="8706" width="4.85546875" style="438" customWidth="1"/>
    <col min="8707" max="8707" width="15" style="438" bestFit="1" customWidth="1"/>
    <col min="8708" max="8960" width="11" style="438"/>
    <col min="8961" max="8961" width="23.7109375" style="438" bestFit="1" customWidth="1"/>
    <col min="8962" max="8962" width="4.85546875" style="438" customWidth="1"/>
    <col min="8963" max="8963" width="15" style="438" bestFit="1" customWidth="1"/>
    <col min="8964" max="9216" width="11" style="438"/>
    <col min="9217" max="9217" width="23.7109375" style="438" bestFit="1" customWidth="1"/>
    <col min="9218" max="9218" width="4.85546875" style="438" customWidth="1"/>
    <col min="9219" max="9219" width="15" style="438" bestFit="1" customWidth="1"/>
    <col min="9220" max="9472" width="11" style="438"/>
    <col min="9473" max="9473" width="23.7109375" style="438" bestFit="1" customWidth="1"/>
    <col min="9474" max="9474" width="4.85546875" style="438" customWidth="1"/>
    <col min="9475" max="9475" width="15" style="438" bestFit="1" customWidth="1"/>
    <col min="9476" max="9728" width="11" style="438"/>
    <col min="9729" max="9729" width="23.7109375" style="438" bestFit="1" customWidth="1"/>
    <col min="9730" max="9730" width="4.85546875" style="438" customWidth="1"/>
    <col min="9731" max="9731" width="15" style="438" bestFit="1" customWidth="1"/>
    <col min="9732" max="9984" width="11" style="438"/>
    <col min="9985" max="9985" width="23.7109375" style="438" bestFit="1" customWidth="1"/>
    <col min="9986" max="9986" width="4.85546875" style="438" customWidth="1"/>
    <col min="9987" max="9987" width="15" style="438" bestFit="1" customWidth="1"/>
    <col min="9988" max="10240" width="11" style="438"/>
    <col min="10241" max="10241" width="23.7109375" style="438" bestFit="1" customWidth="1"/>
    <col min="10242" max="10242" width="4.85546875" style="438" customWidth="1"/>
    <col min="10243" max="10243" width="15" style="438" bestFit="1" customWidth="1"/>
    <col min="10244" max="10496" width="11" style="438"/>
    <col min="10497" max="10497" width="23.7109375" style="438" bestFit="1" customWidth="1"/>
    <col min="10498" max="10498" width="4.85546875" style="438" customWidth="1"/>
    <col min="10499" max="10499" width="15" style="438" bestFit="1" customWidth="1"/>
    <col min="10500" max="10752" width="11" style="438"/>
    <col min="10753" max="10753" width="23.7109375" style="438" bestFit="1" customWidth="1"/>
    <col min="10754" max="10754" width="4.85546875" style="438" customWidth="1"/>
    <col min="10755" max="10755" width="15" style="438" bestFit="1" customWidth="1"/>
    <col min="10756" max="11008" width="11" style="438"/>
    <col min="11009" max="11009" width="23.7109375" style="438" bestFit="1" customWidth="1"/>
    <col min="11010" max="11010" width="4.85546875" style="438" customWidth="1"/>
    <col min="11011" max="11011" width="15" style="438" bestFit="1" customWidth="1"/>
    <col min="11012" max="11264" width="11" style="438"/>
    <col min="11265" max="11265" width="23.7109375" style="438" bestFit="1" customWidth="1"/>
    <col min="11266" max="11266" width="4.85546875" style="438" customWidth="1"/>
    <col min="11267" max="11267" width="15" style="438" bestFit="1" customWidth="1"/>
    <col min="11268" max="11520" width="11" style="438"/>
    <col min="11521" max="11521" width="23.7109375" style="438" bestFit="1" customWidth="1"/>
    <col min="11522" max="11522" width="4.85546875" style="438" customWidth="1"/>
    <col min="11523" max="11523" width="15" style="438" bestFit="1" customWidth="1"/>
    <col min="11524" max="11776" width="11" style="438"/>
    <col min="11777" max="11777" width="23.7109375" style="438" bestFit="1" customWidth="1"/>
    <col min="11778" max="11778" width="4.85546875" style="438" customWidth="1"/>
    <col min="11779" max="11779" width="15" style="438" bestFit="1" customWidth="1"/>
    <col min="11780" max="12032" width="11" style="438"/>
    <col min="12033" max="12033" width="23.7109375" style="438" bestFit="1" customWidth="1"/>
    <col min="12034" max="12034" width="4.85546875" style="438" customWidth="1"/>
    <col min="12035" max="12035" width="15" style="438" bestFit="1" customWidth="1"/>
    <col min="12036" max="12288" width="11" style="438"/>
    <col min="12289" max="12289" width="23.7109375" style="438" bestFit="1" customWidth="1"/>
    <col min="12290" max="12290" width="4.85546875" style="438" customWidth="1"/>
    <col min="12291" max="12291" width="15" style="438" bestFit="1" customWidth="1"/>
    <col min="12292" max="12544" width="11" style="438"/>
    <col min="12545" max="12545" width="23.7109375" style="438" bestFit="1" customWidth="1"/>
    <col min="12546" max="12546" width="4.85546875" style="438" customWidth="1"/>
    <col min="12547" max="12547" width="15" style="438" bestFit="1" customWidth="1"/>
    <col min="12548" max="12800" width="11" style="438"/>
    <col min="12801" max="12801" width="23.7109375" style="438" bestFit="1" customWidth="1"/>
    <col min="12802" max="12802" width="4.85546875" style="438" customWidth="1"/>
    <col min="12803" max="12803" width="15" style="438" bestFit="1" customWidth="1"/>
    <col min="12804" max="13056" width="11" style="438"/>
    <col min="13057" max="13057" width="23.7109375" style="438" bestFit="1" customWidth="1"/>
    <col min="13058" max="13058" width="4.85546875" style="438" customWidth="1"/>
    <col min="13059" max="13059" width="15" style="438" bestFit="1" customWidth="1"/>
    <col min="13060" max="13312" width="11" style="438"/>
    <col min="13313" max="13313" width="23.7109375" style="438" bestFit="1" customWidth="1"/>
    <col min="13314" max="13314" width="4.85546875" style="438" customWidth="1"/>
    <col min="13315" max="13315" width="15" style="438" bestFit="1" customWidth="1"/>
    <col min="13316" max="13568" width="11" style="438"/>
    <col min="13569" max="13569" width="23.7109375" style="438" bestFit="1" customWidth="1"/>
    <col min="13570" max="13570" width="4.85546875" style="438" customWidth="1"/>
    <col min="13571" max="13571" width="15" style="438" bestFit="1" customWidth="1"/>
    <col min="13572" max="13824" width="11" style="438"/>
    <col min="13825" max="13825" width="23.7109375" style="438" bestFit="1" customWidth="1"/>
    <col min="13826" max="13826" width="4.85546875" style="438" customWidth="1"/>
    <col min="13827" max="13827" width="15" style="438" bestFit="1" customWidth="1"/>
    <col min="13828" max="14080" width="11" style="438"/>
    <col min="14081" max="14081" width="23.7109375" style="438" bestFit="1" customWidth="1"/>
    <col min="14082" max="14082" width="4.85546875" style="438" customWidth="1"/>
    <col min="14083" max="14083" width="15" style="438" bestFit="1" customWidth="1"/>
    <col min="14084" max="14336" width="11" style="438"/>
    <col min="14337" max="14337" width="23.7109375" style="438" bestFit="1" customWidth="1"/>
    <col min="14338" max="14338" width="4.85546875" style="438" customWidth="1"/>
    <col min="14339" max="14339" width="15" style="438" bestFit="1" customWidth="1"/>
    <col min="14340" max="14592" width="11" style="438"/>
    <col min="14593" max="14593" width="23.7109375" style="438" bestFit="1" customWidth="1"/>
    <col min="14594" max="14594" width="4.85546875" style="438" customWidth="1"/>
    <col min="14595" max="14595" width="15" style="438" bestFit="1" customWidth="1"/>
    <col min="14596" max="14848" width="11" style="438"/>
    <col min="14849" max="14849" width="23.7109375" style="438" bestFit="1" customWidth="1"/>
    <col min="14850" max="14850" width="4.85546875" style="438" customWidth="1"/>
    <col min="14851" max="14851" width="15" style="438" bestFit="1" customWidth="1"/>
    <col min="14852" max="15104" width="11" style="438"/>
    <col min="15105" max="15105" width="23.7109375" style="438" bestFit="1" customWidth="1"/>
    <col min="15106" max="15106" width="4.85546875" style="438" customWidth="1"/>
    <col min="15107" max="15107" width="15" style="438" bestFit="1" customWidth="1"/>
    <col min="15108" max="15360" width="11" style="438"/>
    <col min="15361" max="15361" width="23.7109375" style="438" bestFit="1" customWidth="1"/>
    <col min="15362" max="15362" width="4.85546875" style="438" customWidth="1"/>
    <col min="15363" max="15363" width="15" style="438" bestFit="1" customWidth="1"/>
    <col min="15364" max="15616" width="11" style="438"/>
    <col min="15617" max="15617" width="23.7109375" style="438" bestFit="1" customWidth="1"/>
    <col min="15618" max="15618" width="4.85546875" style="438" customWidth="1"/>
    <col min="15619" max="15619" width="15" style="438" bestFit="1" customWidth="1"/>
    <col min="15620" max="15872" width="11" style="438"/>
    <col min="15873" max="15873" width="23.7109375" style="438" bestFit="1" customWidth="1"/>
    <col min="15874" max="15874" width="4.85546875" style="438" customWidth="1"/>
    <col min="15875" max="15875" width="15" style="438" bestFit="1" customWidth="1"/>
    <col min="15876" max="16128" width="11" style="438"/>
    <col min="16129" max="16129" width="23.7109375" style="438" bestFit="1" customWidth="1"/>
    <col min="16130" max="16130" width="4.85546875" style="438" customWidth="1"/>
    <col min="16131" max="16131" width="15" style="438" bestFit="1" customWidth="1"/>
    <col min="16132" max="16384" width="11" style="438"/>
  </cols>
  <sheetData>
    <row r="1" spans="1:4" ht="30" customHeight="1" thickBot="1" x14ac:dyDescent="0.2">
      <c r="A1" s="440" t="s">
        <v>102</v>
      </c>
      <c r="C1" s="435" t="s">
        <v>99</v>
      </c>
    </row>
    <row r="2" spans="1:4" s="436" customFormat="1" ht="30" x14ac:dyDescent="0.2">
      <c r="A2" s="35" t="s">
        <v>10</v>
      </c>
      <c r="B2" s="434"/>
      <c r="C2" s="439" t="s">
        <v>100</v>
      </c>
      <c r="D2" s="439" t="s">
        <v>101</v>
      </c>
    </row>
    <row r="3" spans="1:4" ht="30" x14ac:dyDescent="0.4">
      <c r="A3" s="38"/>
    </row>
    <row r="4" spans="1:4" ht="30" x14ac:dyDescent="0.4">
      <c r="A4" s="38" t="s">
        <v>23</v>
      </c>
    </row>
    <row r="5" spans="1:4" ht="30" x14ac:dyDescent="0.4">
      <c r="A5" s="40" t="s">
        <v>36</v>
      </c>
    </row>
    <row r="6" spans="1:4" ht="30" x14ac:dyDescent="0.4">
      <c r="A6" s="40" t="s">
        <v>37</v>
      </c>
    </row>
    <row r="7" spans="1:4" ht="30" x14ac:dyDescent="0.4">
      <c r="A7" s="40" t="s">
        <v>38</v>
      </c>
    </row>
    <row r="8" spans="1:4" ht="30" x14ac:dyDescent="0.4">
      <c r="A8" s="335" t="s">
        <v>39</v>
      </c>
    </row>
    <row r="9" spans="1:4" ht="30" x14ac:dyDescent="0.4">
      <c r="A9" s="40" t="s">
        <v>40</v>
      </c>
    </row>
    <row r="10" spans="1:4" ht="30" x14ac:dyDescent="0.4">
      <c r="A10" s="40" t="s">
        <v>41</v>
      </c>
    </row>
    <row r="11" spans="1:4" ht="30" x14ac:dyDescent="0.4">
      <c r="A11" s="40" t="s">
        <v>42</v>
      </c>
    </row>
    <row r="12" spans="1:4" ht="30" x14ac:dyDescent="0.4">
      <c r="A12" s="335" t="s">
        <v>43</v>
      </c>
    </row>
    <row r="13" spans="1:4" ht="30" x14ac:dyDescent="0.4">
      <c r="A13" s="40" t="s">
        <v>44</v>
      </c>
    </row>
    <row r="14" spans="1:4" ht="30" x14ac:dyDescent="0.4">
      <c r="A14" s="40" t="s">
        <v>45</v>
      </c>
    </row>
    <row r="15" spans="1:4" ht="30" x14ac:dyDescent="0.4">
      <c r="A15" s="40" t="s">
        <v>46</v>
      </c>
    </row>
    <row r="16" spans="1:4" ht="30" x14ac:dyDescent="0.4">
      <c r="A16" s="40" t="s">
        <v>47</v>
      </c>
    </row>
    <row r="17" spans="1:1" ht="30" x14ac:dyDescent="0.4">
      <c r="A17" s="40" t="s">
        <v>48</v>
      </c>
    </row>
    <row r="18" spans="1:1" ht="30" x14ac:dyDescent="0.4">
      <c r="A18" s="335" t="s">
        <v>49</v>
      </c>
    </row>
    <row r="19" spans="1:1" ht="30" x14ac:dyDescent="0.4">
      <c r="A19" s="40" t="s">
        <v>50</v>
      </c>
    </row>
    <row r="20" spans="1:1" ht="30" x14ac:dyDescent="0.4">
      <c r="A20" s="40" t="s">
        <v>51</v>
      </c>
    </row>
    <row r="21" spans="1:1" ht="30" x14ac:dyDescent="0.4">
      <c r="A21" s="40" t="s">
        <v>52</v>
      </c>
    </row>
    <row r="22" spans="1:1" ht="30" x14ac:dyDescent="0.4">
      <c r="A22" s="335" t="s">
        <v>53</v>
      </c>
    </row>
    <row r="23" spans="1:1" ht="30" x14ac:dyDescent="0.4">
      <c r="A23" s="40" t="s">
        <v>54</v>
      </c>
    </row>
    <row r="24" spans="1:1" ht="30" x14ac:dyDescent="0.4">
      <c r="A24" s="40" t="s">
        <v>55</v>
      </c>
    </row>
    <row r="25" spans="1:1" ht="30" x14ac:dyDescent="0.4">
      <c r="A25" s="40" t="s">
        <v>33</v>
      </c>
    </row>
    <row r="26" spans="1:1" ht="30" x14ac:dyDescent="0.4">
      <c r="A26" s="40" t="s">
        <v>56</v>
      </c>
    </row>
    <row r="27" spans="1:1" ht="30" x14ac:dyDescent="0.4">
      <c r="A27" s="40" t="s">
        <v>57</v>
      </c>
    </row>
    <row r="28" spans="1:1" ht="30" x14ac:dyDescent="0.4">
      <c r="A28" s="40" t="s">
        <v>58</v>
      </c>
    </row>
    <row r="29" spans="1:1" ht="30" x14ac:dyDescent="0.4">
      <c r="A29" s="335" t="s">
        <v>59</v>
      </c>
    </row>
    <row r="30" spans="1:1" ht="30" x14ac:dyDescent="0.4">
      <c r="A30" s="40" t="s">
        <v>60</v>
      </c>
    </row>
    <row r="31" spans="1:1" ht="30" x14ac:dyDescent="0.4">
      <c r="A31" s="40" t="s">
        <v>61</v>
      </c>
    </row>
    <row r="32" spans="1:1" ht="30" x14ac:dyDescent="0.4">
      <c r="A32" s="335" t="s">
        <v>62</v>
      </c>
    </row>
    <row r="33" spans="1:1" ht="30" x14ac:dyDescent="0.4">
      <c r="A33" s="40" t="s">
        <v>63</v>
      </c>
    </row>
    <row r="34" spans="1:1" ht="30" x14ac:dyDescent="0.4">
      <c r="A34" s="40" t="s">
        <v>77</v>
      </c>
    </row>
    <row r="35" spans="1:1" ht="30" x14ac:dyDescent="0.4">
      <c r="A35" s="40" t="s">
        <v>65</v>
      </c>
    </row>
    <row r="36" spans="1:1" ht="30" x14ac:dyDescent="0.4">
      <c r="A36" s="38" t="s">
        <v>96</v>
      </c>
    </row>
    <row r="37" spans="1:1" ht="30" x14ac:dyDescent="0.4">
      <c r="A37" s="38"/>
    </row>
    <row r="38" spans="1:1" ht="30" x14ac:dyDescent="0.4">
      <c r="A38" s="38"/>
    </row>
    <row r="39" spans="1:1" ht="30" x14ac:dyDescent="0.4">
      <c r="A39" s="43" t="s">
        <v>66</v>
      </c>
    </row>
    <row r="40" spans="1:1" ht="30" x14ac:dyDescent="0.4">
      <c r="A40" s="43" t="s">
        <v>67</v>
      </c>
    </row>
    <row r="41" spans="1:1" ht="30" x14ac:dyDescent="0.4">
      <c r="A41" s="43" t="s">
        <v>68</v>
      </c>
    </row>
    <row r="42" spans="1:1" ht="30" x14ac:dyDescent="0.4">
      <c r="A42" s="43" t="s">
        <v>69</v>
      </c>
    </row>
    <row r="43" spans="1:1" ht="30" x14ac:dyDescent="0.4">
      <c r="A43" s="43" t="s">
        <v>70</v>
      </c>
    </row>
    <row r="44" spans="1:1" ht="30" x14ac:dyDescent="0.4">
      <c r="A44" s="43" t="s">
        <v>71</v>
      </c>
    </row>
    <row r="45" spans="1:1" ht="30" x14ac:dyDescent="0.4">
      <c r="A45" s="43" t="s">
        <v>72</v>
      </c>
    </row>
    <row r="46" spans="1:1" ht="30" x14ac:dyDescent="0.4">
      <c r="A46" s="43" t="s">
        <v>73</v>
      </c>
    </row>
    <row r="47" spans="1:1" ht="30" x14ac:dyDescent="0.4">
      <c r="A47" s="43" t="s">
        <v>74</v>
      </c>
    </row>
    <row r="48" spans="1:1" ht="30" x14ac:dyDescent="0.4">
      <c r="A48" s="43" t="s">
        <v>97</v>
      </c>
    </row>
    <row r="49" spans="1:1" ht="30" x14ac:dyDescent="0.4">
      <c r="A49" s="433" t="s">
        <v>98</v>
      </c>
    </row>
    <row r="50" spans="1:1" ht="30" x14ac:dyDescent="0.4">
      <c r="A50" s="38"/>
    </row>
    <row r="51" spans="1:1" ht="30" x14ac:dyDescent="0.4">
      <c r="A51" s="38"/>
    </row>
    <row r="52" spans="1:1" ht="30" x14ac:dyDescent="0.4">
      <c r="A52" s="38"/>
    </row>
    <row r="53" spans="1:1" ht="30" x14ac:dyDescent="0.4">
      <c r="A53" s="38"/>
    </row>
    <row r="54" spans="1:1" ht="30" x14ac:dyDescent="0.4">
      <c r="A54" s="38"/>
    </row>
    <row r="55" spans="1:1" ht="30" x14ac:dyDescent="0.4">
      <c r="A55" s="38"/>
    </row>
    <row r="56" spans="1:1" ht="30" x14ac:dyDescent="0.4">
      <c r="A56" s="38"/>
    </row>
    <row r="57" spans="1:1" ht="30.75" thickBot="1" x14ac:dyDescent="0.45">
      <c r="A57" s="45"/>
    </row>
    <row r="58" spans="1:1" ht="11.25" x14ac:dyDescent="0.2">
      <c r="A58" s="437"/>
    </row>
    <row r="59" spans="1:1" ht="11.25" x14ac:dyDescent="0.2">
      <c r="A59" s="437"/>
    </row>
    <row r="60" spans="1:1" ht="11.25" x14ac:dyDescent="0.2">
      <c r="A60" s="437"/>
    </row>
    <row r="61" spans="1:1" ht="11.25" x14ac:dyDescent="0.2">
      <c r="A61" s="437"/>
    </row>
    <row r="62" spans="1:1" ht="11.25" x14ac:dyDescent="0.2">
      <c r="A62" s="437"/>
    </row>
    <row r="63" spans="1:1" ht="11.25" x14ac:dyDescent="0.2">
      <c r="A63" s="437"/>
    </row>
    <row r="64" spans="1:1" ht="11.25" x14ac:dyDescent="0.2">
      <c r="A64" s="437"/>
    </row>
    <row r="65" spans="1:1" ht="11.25" x14ac:dyDescent="0.2">
      <c r="A65" s="437"/>
    </row>
    <row r="66" spans="1:1" ht="11.25" x14ac:dyDescent="0.2">
      <c r="A66" s="437"/>
    </row>
    <row r="67" spans="1:1" ht="11.25" x14ac:dyDescent="0.2">
      <c r="A67" s="437"/>
    </row>
    <row r="68" spans="1:1" ht="11.25" x14ac:dyDescent="0.2">
      <c r="A68" s="437"/>
    </row>
    <row r="69" spans="1:1" ht="11.25" x14ac:dyDescent="0.2">
      <c r="A69" s="437"/>
    </row>
    <row r="70" spans="1:1" ht="11.25" x14ac:dyDescent="0.2">
      <c r="A70" s="437"/>
    </row>
    <row r="71" spans="1:1" ht="11.25" x14ac:dyDescent="0.2">
      <c r="A71" s="437"/>
    </row>
    <row r="72" spans="1:1" ht="11.25" x14ac:dyDescent="0.2">
      <c r="A72" s="437"/>
    </row>
    <row r="73" spans="1:1" ht="11.25" x14ac:dyDescent="0.2">
      <c r="A73" s="437"/>
    </row>
    <row r="74" spans="1:1" ht="11.25" x14ac:dyDescent="0.2">
      <c r="A74" s="437"/>
    </row>
    <row r="75" spans="1:1" ht="11.25" x14ac:dyDescent="0.2">
      <c r="A75" s="437"/>
    </row>
    <row r="76" spans="1:1" ht="11.25" x14ac:dyDescent="0.2">
      <c r="A76" s="437"/>
    </row>
    <row r="77" spans="1:1" ht="11.25" x14ac:dyDescent="0.2">
      <c r="A77" s="437"/>
    </row>
    <row r="78" spans="1:1" ht="11.25" x14ac:dyDescent="0.2">
      <c r="A78" s="437"/>
    </row>
    <row r="79" spans="1:1" ht="11.25" x14ac:dyDescent="0.2">
      <c r="A79" s="437"/>
    </row>
    <row r="80" spans="1:1" ht="11.25" x14ac:dyDescent="0.2">
      <c r="A80" s="437"/>
    </row>
    <row r="81" spans="1:1" ht="11.25" x14ac:dyDescent="0.2">
      <c r="A81" s="437"/>
    </row>
    <row r="82" spans="1:1" ht="11.25" x14ac:dyDescent="0.2">
      <c r="A82" s="437"/>
    </row>
    <row r="83" spans="1:1" ht="11.25" x14ac:dyDescent="0.2">
      <c r="A83" s="437"/>
    </row>
    <row r="84" spans="1:1" ht="11.25" x14ac:dyDescent="0.2">
      <c r="A84" s="437"/>
    </row>
    <row r="85" spans="1:1" ht="11.25" x14ac:dyDescent="0.2">
      <c r="A85" s="437"/>
    </row>
    <row r="86" spans="1:1" ht="11.25" x14ac:dyDescent="0.2">
      <c r="A86" s="437"/>
    </row>
    <row r="87" spans="1:1" ht="11.25" x14ac:dyDescent="0.2">
      <c r="A87" s="437"/>
    </row>
    <row r="88" spans="1:1" ht="11.25" x14ac:dyDescent="0.2">
      <c r="A88" s="437"/>
    </row>
    <row r="89" spans="1:1" ht="11.25" x14ac:dyDescent="0.2">
      <c r="A89" s="437"/>
    </row>
    <row r="90" spans="1:1" ht="11.25" x14ac:dyDescent="0.2">
      <c r="A90" s="437"/>
    </row>
    <row r="91" spans="1:1" ht="11.25" x14ac:dyDescent="0.2">
      <c r="A91" s="437"/>
    </row>
    <row r="92" spans="1:1" ht="11.25" x14ac:dyDescent="0.2">
      <c r="A92" s="437"/>
    </row>
    <row r="93" spans="1:1" ht="11.25" x14ac:dyDescent="0.2">
      <c r="A93" s="437"/>
    </row>
    <row r="94" spans="1:1" ht="11.25" x14ac:dyDescent="0.2">
      <c r="A94" s="437"/>
    </row>
    <row r="95" spans="1:1" ht="11.25" x14ac:dyDescent="0.2">
      <c r="A95" s="437"/>
    </row>
    <row r="96" spans="1:1" ht="11.25" x14ac:dyDescent="0.2">
      <c r="A96" s="437"/>
    </row>
    <row r="97" spans="1:1" ht="11.25" x14ac:dyDescent="0.2">
      <c r="A97" s="437"/>
    </row>
    <row r="98" spans="1:1" ht="11.25" x14ac:dyDescent="0.2">
      <c r="A98" s="437"/>
    </row>
    <row r="99" spans="1:1" ht="11.25" x14ac:dyDescent="0.2">
      <c r="A99" s="437"/>
    </row>
    <row r="100" spans="1:1" ht="11.25" x14ac:dyDescent="0.2">
      <c r="A100" s="437"/>
    </row>
    <row r="101" spans="1:1" ht="11.25" x14ac:dyDescent="0.2">
      <c r="A101" s="437"/>
    </row>
    <row r="102" spans="1:1" ht="11.25" x14ac:dyDescent="0.2">
      <c r="A102" s="437"/>
    </row>
    <row r="103" spans="1:1" ht="11.25" x14ac:dyDescent="0.2">
      <c r="A103" s="437"/>
    </row>
    <row r="104" spans="1:1" ht="11.25" x14ac:dyDescent="0.2">
      <c r="A104" s="437"/>
    </row>
    <row r="105" spans="1:1" ht="11.25" x14ac:dyDescent="0.2">
      <c r="A105" s="437"/>
    </row>
    <row r="106" spans="1:1" ht="11.25" x14ac:dyDescent="0.2">
      <c r="A106" s="437"/>
    </row>
    <row r="107" spans="1:1" ht="11.25" x14ac:dyDescent="0.2">
      <c r="A107" s="437"/>
    </row>
    <row r="108" spans="1:1" ht="11.25" x14ac:dyDescent="0.2">
      <c r="A108" s="437"/>
    </row>
    <row r="109" spans="1:1" ht="11.25" x14ac:dyDescent="0.2">
      <c r="A109" s="437"/>
    </row>
    <row r="110" spans="1:1" ht="11.25" x14ac:dyDescent="0.2">
      <c r="A110" s="437"/>
    </row>
    <row r="111" spans="1:1" ht="11.25" x14ac:dyDescent="0.2">
      <c r="A111" s="437"/>
    </row>
    <row r="112" spans="1:1" ht="11.25" x14ac:dyDescent="0.2">
      <c r="A112" s="437"/>
    </row>
    <row r="113" spans="1:1" ht="11.25" x14ac:dyDescent="0.2">
      <c r="A113" s="437"/>
    </row>
    <row r="114" spans="1:1" ht="11.25" x14ac:dyDescent="0.2">
      <c r="A114" s="437"/>
    </row>
    <row r="115" spans="1:1" ht="11.25" x14ac:dyDescent="0.2">
      <c r="A115" s="437"/>
    </row>
    <row r="116" spans="1:1" ht="11.25" x14ac:dyDescent="0.2">
      <c r="A116" s="437"/>
    </row>
    <row r="117" spans="1:1" ht="11.25" x14ac:dyDescent="0.2">
      <c r="A117" s="437"/>
    </row>
    <row r="118" spans="1:1" ht="11.25" x14ac:dyDescent="0.2">
      <c r="A118" s="437"/>
    </row>
    <row r="119" spans="1:1" ht="11.25" x14ac:dyDescent="0.2">
      <c r="A119" s="437"/>
    </row>
    <row r="120" spans="1:1" ht="11.25" x14ac:dyDescent="0.2">
      <c r="A120" s="437"/>
    </row>
    <row r="121" spans="1:1" ht="11.25" x14ac:dyDescent="0.2">
      <c r="A121" s="437"/>
    </row>
    <row r="122" spans="1:1" ht="11.25" x14ac:dyDescent="0.2">
      <c r="A122" s="437"/>
    </row>
    <row r="123" spans="1:1" ht="11.25" x14ac:dyDescent="0.2">
      <c r="A123" s="437"/>
    </row>
    <row r="124" spans="1:1" ht="11.25" x14ac:dyDescent="0.2">
      <c r="A124" s="437"/>
    </row>
    <row r="125" spans="1:1" ht="11.25" x14ac:dyDescent="0.2">
      <c r="A125" s="437"/>
    </row>
    <row r="126" spans="1:1" ht="11.25" x14ac:dyDescent="0.2">
      <c r="A126" s="437"/>
    </row>
    <row r="127" spans="1:1" ht="11.25" x14ac:dyDescent="0.2">
      <c r="A127" s="437"/>
    </row>
    <row r="128" spans="1:1" ht="11.25" x14ac:dyDescent="0.2">
      <c r="A128" s="437"/>
    </row>
    <row r="129" spans="1:1" ht="11.25" x14ac:dyDescent="0.2">
      <c r="A129" s="437"/>
    </row>
    <row r="130" spans="1:1" ht="11.25" x14ac:dyDescent="0.2">
      <c r="A130" s="437"/>
    </row>
    <row r="131" spans="1:1" ht="11.25" x14ac:dyDescent="0.2">
      <c r="A131" s="437"/>
    </row>
    <row r="132" spans="1:1" ht="11.25" x14ac:dyDescent="0.2">
      <c r="A132" s="437"/>
    </row>
    <row r="133" spans="1:1" ht="11.25" x14ac:dyDescent="0.2">
      <c r="A133" s="437"/>
    </row>
    <row r="134" spans="1:1" ht="11.25" x14ac:dyDescent="0.2">
      <c r="A134" s="437"/>
    </row>
    <row r="135" spans="1:1" ht="11.25" x14ac:dyDescent="0.2">
      <c r="A135" s="437"/>
    </row>
    <row r="136" spans="1:1" ht="11.25" x14ac:dyDescent="0.2">
      <c r="A136" s="437"/>
    </row>
    <row r="137" spans="1:1" ht="11.25" x14ac:dyDescent="0.2">
      <c r="A137" s="437"/>
    </row>
    <row r="138" spans="1:1" ht="11.25" x14ac:dyDescent="0.2">
      <c r="A138" s="437"/>
    </row>
    <row r="139" spans="1:1" ht="11.25" x14ac:dyDescent="0.2">
      <c r="A139" s="437"/>
    </row>
    <row r="140" spans="1:1" ht="11.25" x14ac:dyDescent="0.2">
      <c r="A140" s="437"/>
    </row>
    <row r="141" spans="1:1" ht="11.25" x14ac:dyDescent="0.2">
      <c r="A141" s="437"/>
    </row>
    <row r="142" spans="1:1" ht="11.25" x14ac:dyDescent="0.2">
      <c r="A142" s="437"/>
    </row>
    <row r="143" spans="1:1" ht="11.25" x14ac:dyDescent="0.2">
      <c r="A143" s="437"/>
    </row>
    <row r="144" spans="1:1" ht="11.25" x14ac:dyDescent="0.2">
      <c r="A144" s="437"/>
    </row>
    <row r="145" spans="1:1" ht="11.25" x14ac:dyDescent="0.2">
      <c r="A145" s="437"/>
    </row>
    <row r="146" spans="1:1" ht="11.25" x14ac:dyDescent="0.2">
      <c r="A146" s="437"/>
    </row>
    <row r="147" spans="1:1" ht="11.25" x14ac:dyDescent="0.2">
      <c r="A147" s="437"/>
    </row>
    <row r="148" spans="1:1" ht="11.25" x14ac:dyDescent="0.2">
      <c r="A148" s="437"/>
    </row>
    <row r="149" spans="1:1" ht="11.25" x14ac:dyDescent="0.2">
      <c r="A149" s="437"/>
    </row>
    <row r="150" spans="1:1" ht="11.25" x14ac:dyDescent="0.2">
      <c r="A150" s="437"/>
    </row>
    <row r="151" spans="1:1" ht="11.25" x14ac:dyDescent="0.2">
      <c r="A151" s="437"/>
    </row>
    <row r="152" spans="1:1" ht="11.25" x14ac:dyDescent="0.2">
      <c r="A152" s="437"/>
    </row>
    <row r="153" spans="1:1" ht="11.25" x14ac:dyDescent="0.2">
      <c r="A153" s="437"/>
    </row>
    <row r="154" spans="1:1" ht="11.25" x14ac:dyDescent="0.2">
      <c r="A154" s="437"/>
    </row>
    <row r="155" spans="1:1" ht="11.25" x14ac:dyDescent="0.2">
      <c r="A155" s="437"/>
    </row>
    <row r="156" spans="1:1" ht="11.25" x14ac:dyDescent="0.2">
      <c r="A156" s="437"/>
    </row>
    <row r="157" spans="1:1" ht="11.25" x14ac:dyDescent="0.2">
      <c r="A157" s="437"/>
    </row>
    <row r="158" spans="1:1" ht="11.25" x14ac:dyDescent="0.2">
      <c r="A158" s="437"/>
    </row>
    <row r="159" spans="1:1" ht="11.25" x14ac:dyDescent="0.2">
      <c r="A159" s="437"/>
    </row>
    <row r="160" spans="1:1" ht="11.25" x14ac:dyDescent="0.2">
      <c r="A160" s="437"/>
    </row>
    <row r="161" spans="1:1" ht="11.25" x14ac:dyDescent="0.2">
      <c r="A161" s="437"/>
    </row>
    <row r="162" spans="1:1" ht="11.25" x14ac:dyDescent="0.2">
      <c r="A162" s="437"/>
    </row>
    <row r="163" spans="1:1" ht="11.25" x14ac:dyDescent="0.2">
      <c r="A163" s="437"/>
    </row>
    <row r="164" spans="1:1" ht="11.25" x14ac:dyDescent="0.2">
      <c r="A164" s="437"/>
    </row>
    <row r="165" spans="1:1" ht="11.25" x14ac:dyDescent="0.2">
      <c r="A165" s="437"/>
    </row>
    <row r="166" spans="1:1" ht="11.25" x14ac:dyDescent="0.2">
      <c r="A166" s="437"/>
    </row>
    <row r="167" spans="1:1" ht="11.25" x14ac:dyDescent="0.2">
      <c r="A167" s="437"/>
    </row>
    <row r="168" spans="1:1" ht="11.25" x14ac:dyDescent="0.2">
      <c r="A168" s="437"/>
    </row>
    <row r="169" spans="1:1" ht="11.25" x14ac:dyDescent="0.2">
      <c r="A169" s="437"/>
    </row>
    <row r="170" spans="1:1" ht="11.25" x14ac:dyDescent="0.2">
      <c r="A170" s="437"/>
    </row>
    <row r="171" spans="1:1" ht="11.25" x14ac:dyDescent="0.2">
      <c r="A171" s="437"/>
    </row>
    <row r="172" spans="1:1" ht="11.25" x14ac:dyDescent="0.2">
      <c r="A172" s="437"/>
    </row>
    <row r="173" spans="1:1" ht="11.25" x14ac:dyDescent="0.2">
      <c r="A173" s="437"/>
    </row>
    <row r="174" spans="1:1" ht="11.25" x14ac:dyDescent="0.2">
      <c r="A174" s="437"/>
    </row>
    <row r="175" spans="1:1" ht="11.25" x14ac:dyDescent="0.2">
      <c r="A175" s="437"/>
    </row>
    <row r="176" spans="1:1" ht="11.25" x14ac:dyDescent="0.2">
      <c r="A176" s="437"/>
    </row>
    <row r="177" spans="1:1" ht="11.25" x14ac:dyDescent="0.2">
      <c r="A177" s="437"/>
    </row>
    <row r="178" spans="1:1" ht="11.25" x14ac:dyDescent="0.2">
      <c r="A178" s="437"/>
    </row>
    <row r="179" spans="1:1" ht="11.25" x14ac:dyDescent="0.2">
      <c r="A179" s="437"/>
    </row>
    <row r="180" spans="1:1" ht="11.25" x14ac:dyDescent="0.2">
      <c r="A180" s="437"/>
    </row>
    <row r="181" spans="1:1" ht="11.25" x14ac:dyDescent="0.2">
      <c r="A181" s="437"/>
    </row>
    <row r="182" spans="1:1" ht="11.25" x14ac:dyDescent="0.2">
      <c r="A182" s="437"/>
    </row>
    <row r="183" spans="1:1" ht="11.25" x14ac:dyDescent="0.2">
      <c r="A183" s="437"/>
    </row>
    <row r="184" spans="1:1" ht="11.25" x14ac:dyDescent="0.2">
      <c r="A184" s="437"/>
    </row>
    <row r="185" spans="1:1" ht="11.25" x14ac:dyDescent="0.2">
      <c r="A185" s="437"/>
    </row>
    <row r="186" spans="1:1" ht="11.25" x14ac:dyDescent="0.2">
      <c r="A186" s="437"/>
    </row>
    <row r="187" spans="1:1" ht="11.25" x14ac:dyDescent="0.2">
      <c r="A187" s="437"/>
    </row>
    <row r="188" spans="1:1" ht="11.25" x14ac:dyDescent="0.2">
      <c r="A188" s="437"/>
    </row>
    <row r="189" spans="1:1" ht="11.25" x14ac:dyDescent="0.2">
      <c r="A189" s="437"/>
    </row>
    <row r="190" spans="1:1" ht="11.25" x14ac:dyDescent="0.2">
      <c r="A190" s="437"/>
    </row>
    <row r="191" spans="1:1" ht="11.25" x14ac:dyDescent="0.2">
      <c r="A191" s="437"/>
    </row>
    <row r="192" spans="1:1" ht="11.25" x14ac:dyDescent="0.2">
      <c r="A192" s="437"/>
    </row>
    <row r="193" spans="1:1" ht="11.25" x14ac:dyDescent="0.2">
      <c r="A193" s="437"/>
    </row>
    <row r="194" spans="1:1" ht="11.25" x14ac:dyDescent="0.2">
      <c r="A194" s="437"/>
    </row>
    <row r="195" spans="1:1" ht="11.25" x14ac:dyDescent="0.2">
      <c r="A195" s="437"/>
    </row>
    <row r="196" spans="1:1" ht="11.25" x14ac:dyDescent="0.2">
      <c r="A196" s="437"/>
    </row>
  </sheetData>
  <pageMargins left="0.7" right="0.7" top="0.26" bottom="0.24" header="0.25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REPARTITION DES TACHES</vt:lpstr>
      <vt:lpstr>AKILI</vt:lpstr>
      <vt:lpstr>Feuil1</vt:lpstr>
      <vt:lpstr>RECAPITULATIF</vt:lpstr>
      <vt:lpstr>LISTE DU PERSONNEL</vt:lpstr>
      <vt:lpstr>BD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ELEDO Daniel</dc:creator>
  <cp:lastModifiedBy>ELEDO Daniel</cp:lastModifiedBy>
  <cp:lastPrinted>2018-03-08T07:31:06Z</cp:lastPrinted>
  <dcterms:created xsi:type="dcterms:W3CDTF">2018-03-02T13:33:27Z</dcterms:created>
  <dcterms:modified xsi:type="dcterms:W3CDTF">2018-07-17T14:07:20Z</dcterms:modified>
</cp:coreProperties>
</file>