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228"/>
  <workbookPr codeName="ThisWorkbook" defaultThemeVersion="166925"/>
  <mc:AlternateContent xmlns:mc="http://schemas.openxmlformats.org/markup-compatibility/2006">
    <mc:Choice Requires="x15">
      <x15ac:absPath xmlns:x15ac="http://schemas.microsoft.com/office/spreadsheetml/2010/11/ac" url="E:\"/>
    </mc:Choice>
  </mc:AlternateContent>
  <xr:revisionPtr revIDLastSave="0" documentId="13_ncr:1_{61D32FBE-EEFF-4441-956B-B268C2CC781A}" xr6:coauthVersionLast="34" xr6:coauthVersionMax="34" xr10:uidLastSave="{00000000-0000-0000-0000-000000000000}"/>
  <bookViews>
    <workbookView xWindow="0" yWindow="0" windowWidth="19200" windowHeight="11370" xr2:uid="{180BC55C-4A52-4980-B970-41C3DEE6652B}"/>
  </bookViews>
  <sheets>
    <sheet name="DQE" sheetId="1" r:id="rId1"/>
    <sheet name="COEF" sheetId="2" r:id="rId2"/>
    <sheet name="SDP1" sheetId="3" r:id="rId3"/>
  </sheets>
  <externalReferences>
    <externalReference r:id="rId4"/>
  </externalReferences>
  <definedNames>
    <definedName name="AB">'[1]ETUDE TF'!$L$2</definedName>
    <definedName name="ce">[1]FDC!$C$7</definedName>
    <definedName name="FC">'[1]ETUDE TF'!$N$1</definedName>
    <definedName name="FFO">'[1]ETUDE TF'!$N$4</definedName>
    <definedName name="FGTP">'[1]ETUDE TF'!$N$2</definedName>
    <definedName name="FST">'[1]ETUDE TF'!$N$5</definedName>
    <definedName name="redg">'[1]ETUDE TF'!$L$3</definedName>
    <definedName name="TVA">[1]Données!$D$6</definedName>
  </definedNames>
  <calcPr calcId="179017"/>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G49" i="3" l="1"/>
  <c r="G43" i="3"/>
  <c r="G36" i="3"/>
  <c r="G20" i="3"/>
  <c r="H5" i="3"/>
  <c r="H8" i="3"/>
  <c r="G8" i="3"/>
  <c r="C8" i="3"/>
  <c r="H60" i="3"/>
  <c r="H59" i="3"/>
  <c r="H58" i="3"/>
  <c r="C58" i="3"/>
  <c r="C57" i="3"/>
  <c r="H56" i="3"/>
  <c r="C56" i="3"/>
  <c r="H55" i="3"/>
  <c r="C55" i="3"/>
  <c r="D48" i="3"/>
  <c r="D47" i="3"/>
  <c r="D46" i="3"/>
  <c r="D33" i="3"/>
  <c r="D32" i="3"/>
  <c r="D31" i="3"/>
  <c r="D30" i="3"/>
  <c r="D29" i="3"/>
  <c r="D28" i="3"/>
  <c r="D27" i="3"/>
  <c r="D26" i="3"/>
  <c r="E24" i="3"/>
  <c r="D23" i="3"/>
  <c r="D16" i="3"/>
  <c r="E15" i="3"/>
  <c r="D15" i="3"/>
  <c r="D14" i="3"/>
  <c r="H9" i="3"/>
  <c r="C62" i="3"/>
  <c r="B30" i="1"/>
  <c r="F27" i="1"/>
  <c r="F26" i="1"/>
  <c r="F25" i="1"/>
  <c r="F24" i="1"/>
  <c r="F23" i="1"/>
  <c r="F22" i="1"/>
  <c r="F21" i="1"/>
  <c r="F20" i="1"/>
  <c r="F19" i="1"/>
  <c r="F18" i="1"/>
  <c r="F17" i="1"/>
  <c r="F16" i="1"/>
  <c r="F13" i="1"/>
  <c r="F14" i="1" s="1"/>
  <c r="F12" i="1"/>
  <c r="F11" i="1"/>
  <c r="F10" i="1"/>
  <c r="F2" i="1"/>
  <c r="D17" i="3" l="1"/>
  <c r="D19" i="3" s="1"/>
  <c r="F20" i="3" s="1"/>
  <c r="H20" i="3" s="1"/>
  <c r="D41" i="3"/>
  <c r="H61" i="3"/>
  <c r="D49" i="3"/>
  <c r="F49" i="3" s="1"/>
  <c r="H49" i="3" s="1"/>
  <c r="D42" i="3"/>
  <c r="D35" i="3"/>
  <c r="E23" i="3" s="1"/>
  <c r="F43" i="3" l="1"/>
  <c r="B24" i="3"/>
  <c r="B25" i="3"/>
  <c r="D25" i="3" s="1"/>
  <c r="H43" i="3"/>
  <c r="E16" i="3"/>
  <c r="E39" i="3"/>
  <c r="D24" i="3" l="1"/>
  <c r="E26" i="3"/>
  <c r="E27" i="3" l="1"/>
  <c r="D34" i="3"/>
  <c r="F36" i="3" s="1"/>
  <c r="H36" i="3" l="1"/>
  <c r="H51" i="3" s="1"/>
  <c r="E9" i="1" s="1"/>
  <c r="F9" i="1" s="1"/>
  <c r="F28" i="1" s="1"/>
  <c r="F29" i="1" s="1"/>
  <c r="F30" i="1" s="1"/>
  <c r="F31" i="1" s="1"/>
  <c r="F51" i="3"/>
</calcChain>
</file>

<file path=xl/sharedStrings.xml><?xml version="1.0" encoding="utf-8"?>
<sst xmlns="http://schemas.openxmlformats.org/spreadsheetml/2006/main" count="102" uniqueCount="63">
  <si>
    <t>DESCRIPTIONS</t>
  </si>
  <si>
    <t>UNIT.</t>
  </si>
  <si>
    <t>QUANTITÉ</t>
  </si>
  <si>
    <t>PRIX UNITAIRE</t>
  </si>
  <si>
    <t>MONTANT H.T.</t>
  </si>
  <si>
    <t/>
  </si>
  <si>
    <t>FOR</t>
  </si>
  <si>
    <t>U</t>
  </si>
  <si>
    <t>M2</t>
  </si>
  <si>
    <t>TOTAL OPTION</t>
  </si>
  <si>
    <t xml:space="preserve">TOTAL  GENERAL H.T. </t>
  </si>
  <si>
    <t>TOTAL TTC DE L'OPERATION</t>
  </si>
  <si>
    <t>sssssss</t>
  </si>
  <si>
    <t>FOURNITURES</t>
  </si>
  <si>
    <t>MATERIEL</t>
  </si>
  <si>
    <t>MO</t>
  </si>
  <si>
    <t>ST</t>
  </si>
  <si>
    <t>ETUDE DE PRIX</t>
  </si>
  <si>
    <t>Page :</t>
  </si>
  <si>
    <t>Etude  n° :</t>
  </si>
  <si>
    <t>Chantier :</t>
  </si>
  <si>
    <t>Date :</t>
  </si>
  <si>
    <t>Désignation :</t>
  </si>
  <si>
    <t>Unité:</t>
  </si>
  <si>
    <t>Prix  n° :</t>
  </si>
  <si>
    <t>Prix Sec en €</t>
  </si>
  <si>
    <t>Coefficient</t>
  </si>
  <si>
    <t>Prix de Vente en €</t>
  </si>
  <si>
    <t xml:space="preserve"> * Fournitures :</t>
  </si>
  <si>
    <t>Distance Evacuation</t>
  </si>
  <si>
    <t>Dépôt</t>
  </si>
  <si>
    <t>Nbre</t>
  </si>
  <si>
    <t>Prix unit</t>
  </si>
  <si>
    <t>Coût unitaire</t>
  </si>
  <si>
    <t>Nbre de Tr</t>
  </si>
  <si>
    <t>Recyclage</t>
  </si>
  <si>
    <t>agricol</t>
  </si>
  <si>
    <t>Coeff perte</t>
  </si>
  <si>
    <t xml:space="preserve"> * Matériel :</t>
  </si>
  <si>
    <t>Taux horaire</t>
  </si>
  <si>
    <t>Coût horaire</t>
  </si>
  <si>
    <t xml:space="preserve">Nbre d'heures </t>
  </si>
  <si>
    <t>Tracto benne</t>
  </si>
  <si>
    <t>Rendement</t>
  </si>
  <si>
    <t xml:space="preserve"> * Main d'oeuvre :</t>
  </si>
  <si>
    <t>CE</t>
  </si>
  <si>
    <t xml:space="preserve"> * Sous-traitance :</t>
  </si>
  <si>
    <t>Total :</t>
  </si>
  <si>
    <t>Rendement :</t>
  </si>
  <si>
    <t>Frais de chantier :</t>
  </si>
  <si>
    <t>Coefficients :</t>
  </si>
  <si>
    <t xml:space="preserve">  Sous-Traitance =</t>
  </si>
  <si>
    <t xml:space="preserve">  Fournitures       =</t>
  </si>
  <si>
    <t xml:space="preserve">  Frais Généraux  =</t>
  </si>
  <si>
    <t xml:space="preserve">  Frais Chantier    =</t>
  </si>
  <si>
    <t xml:space="preserve"> Aléas &amp; Bénéfice =</t>
  </si>
  <si>
    <t>stabilsation</t>
  </si>
  <si>
    <t>remblai</t>
  </si>
  <si>
    <t>Pelle</t>
  </si>
  <si>
    <t xml:space="preserve">Camion </t>
  </si>
  <si>
    <t>Bull</t>
  </si>
  <si>
    <t>n°</t>
  </si>
  <si>
    <t>Voici un tableau récapitulatif "type", chaque prix correspond à un sous détail de prix (voir SDP1), mon but est de pouvoir à chaque nouveau projet de mettre par exemple "stablisation" dans ce tableau récapitulatif et qu'il m'ouvre une nouvelle feuille de type SDP automatiquement. Il faudrait que le numéro, la description, l'unité et la quantité apparaisse dans le SDP. Le SDP me calculera un prix unitaire et je voudrai que celui-ci apparaisse dans mon tableau récap. De plus, je voudrais que mes coefficients puisse apparaître sur chaque Détail de prix et que puisse les changer.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</si>
</sst>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6">
    <numFmt numFmtId="8" formatCode="#,##0.00\ &quot;€&quot;;[Red]\-#,##0.00\ &quot;€&quot;"/>
    <numFmt numFmtId="44" formatCode="_-* #,##0.00\ &quot;€&quot;_-;\-* #,##0.00\ &quot;€&quot;_-;_-* &quot;-&quot;??\ &quot;€&quot;_-;_-@_-"/>
    <numFmt numFmtId="43" formatCode="_-* #,##0.00\ _€_-;\-* #,##0.00\ _€_-;_-* &quot;-&quot;??\ _€_-;_-@_-"/>
    <numFmt numFmtId="164" formatCode="&quot;Le :  &quot;dd\-mmm\-yy"/>
    <numFmt numFmtId="165" formatCode="_-* #,##0.00\ [$€-40C]_-;\-* #,##0.00\ [$€-40C]_-;_-* &quot;-&quot;??\ [$€-40C]_-;_-@_-"/>
    <numFmt numFmtId="166" formatCode="#,##0.00&quot; €/Um&quot;"/>
    <numFmt numFmtId="167" formatCode="#,##0.00\ &quot;€&quot;"/>
    <numFmt numFmtId="168" formatCode="#,##0;[Red]\-#,##0"/>
    <numFmt numFmtId="169" formatCode="&quot;TVA &quot;#,##0.00&quot; %&quot;"/>
    <numFmt numFmtId="170" formatCode="dd/mm/yy;@"/>
    <numFmt numFmtId="171" formatCode="#,##0&quot; Um/J&quot;"/>
    <numFmt numFmtId="172" formatCode="#,##0.0&quot; jours&quot;"/>
    <numFmt numFmtId="173" formatCode="#,##0.00&quot; km&quot;"/>
    <numFmt numFmtId="174" formatCode="_-* #,##0.00\ [$€]_-;\-* #,##0.00\ [$€]_-;_-* &quot;-&quot;??\ [$€]_-;_-@_-"/>
    <numFmt numFmtId="175" formatCode="#,##0&quot; Tr/j&quot;"/>
    <numFmt numFmtId="176" formatCode="#,##0.00&quot;T/m3&quot;"/>
    <numFmt numFmtId="177" formatCode="#,##0&quot;T/jr&quot;"/>
    <numFmt numFmtId="178" formatCode="_-* #,##0.00\ [$€-81D]_-;\-* #,##0.00\ [$€-81D]_-;_-* &quot;-&quot;??\ [$€-81D]_-;_-@_-"/>
    <numFmt numFmtId="179" formatCode="#,##0&quot; h&quot;"/>
    <numFmt numFmtId="180" formatCode="#,##0.00&quot;M3/tr&quot;"/>
    <numFmt numFmtId="181" formatCode="#,##0.00&quot; m3/h&quot;"/>
    <numFmt numFmtId="182" formatCode="#,##0.00&quot; €/T&quot;"/>
    <numFmt numFmtId="183" formatCode="0.0"/>
    <numFmt numFmtId="184" formatCode="#,##0.00&quot; ml/h&quot;"/>
    <numFmt numFmtId="185" formatCode="#,##0.00&quot; m2/h&quot;"/>
    <numFmt numFmtId="186" formatCode="#,##0.00&quot; T/h&quot;"/>
  </numFmts>
  <fonts count="22" x14ac:knownFonts="1">
    <font>
      <sz val="11"/>
      <color theme="1"/>
      <name val="Calibri"/>
      <family val="2"/>
      <scheme val="minor"/>
    </font>
    <font>
      <sz val="11"/>
      <color theme="1"/>
      <name val="Calibri"/>
      <family val="2"/>
      <scheme val="minor"/>
    </font>
    <font>
      <b/>
      <sz val="11"/>
      <color theme="1"/>
      <name val="Calibri"/>
      <family val="2"/>
      <scheme val="minor"/>
    </font>
    <font>
      <sz val="11"/>
      <color rgb="FFFFFF00"/>
      <name val="Calibri"/>
      <family val="2"/>
      <scheme val="minor"/>
    </font>
    <font>
      <b/>
      <sz val="11"/>
      <color rgb="FFFF0000"/>
      <name val="Calibri"/>
      <family val="2"/>
      <scheme val="minor"/>
    </font>
    <font>
      <b/>
      <sz val="11"/>
      <name val="Calibri"/>
      <family val="2"/>
      <scheme val="minor"/>
    </font>
    <font>
      <b/>
      <sz val="9"/>
      <name val="Arial"/>
      <family val="2"/>
    </font>
    <font>
      <sz val="10"/>
      <name val="MS Sans Serif"/>
      <family val="2"/>
    </font>
    <font>
      <sz val="11"/>
      <name val="Calibri"/>
      <family val="2"/>
      <scheme val="minor"/>
    </font>
    <font>
      <sz val="9"/>
      <name val="Arial"/>
      <family val="2"/>
    </font>
    <font>
      <b/>
      <sz val="10"/>
      <name val="Times New Roman"/>
      <family val="1"/>
    </font>
    <font>
      <b/>
      <i/>
      <sz val="11"/>
      <color indexed="8"/>
      <name val="Calibri"/>
      <family val="2"/>
      <scheme val="minor"/>
    </font>
    <font>
      <sz val="10"/>
      <name val="Arial"/>
      <family val="2"/>
    </font>
    <font>
      <b/>
      <sz val="11"/>
      <color indexed="8"/>
      <name val="Calibri"/>
      <family val="2"/>
      <scheme val="minor"/>
    </font>
    <font>
      <sz val="10"/>
      <name val="Times New Roman"/>
      <family val="1"/>
    </font>
    <font>
      <u/>
      <sz val="10"/>
      <name val="Times New Roman"/>
      <family val="1"/>
    </font>
    <font>
      <u/>
      <sz val="10"/>
      <color rgb="FFC00000"/>
      <name val="Times New Roman"/>
      <family val="1"/>
    </font>
    <font>
      <b/>
      <u/>
      <sz val="10"/>
      <name val="Times New Roman"/>
      <family val="1"/>
    </font>
    <font>
      <b/>
      <u/>
      <sz val="12"/>
      <name val="Times New Roman"/>
      <family val="1"/>
    </font>
    <font>
      <sz val="8"/>
      <name val="Arial"/>
      <family val="2"/>
    </font>
    <font>
      <b/>
      <sz val="8"/>
      <name val="Arial"/>
      <family val="2"/>
    </font>
    <font>
      <b/>
      <sz val="8"/>
      <name val="Times New Roman"/>
      <family val="1"/>
    </font>
  </fonts>
  <fills count="9">
    <fill>
      <patternFill patternType="none"/>
    </fill>
    <fill>
      <patternFill patternType="gray125"/>
    </fill>
    <fill>
      <patternFill patternType="solid">
        <fgColor rgb="FFFF0000"/>
        <bgColor indexed="64"/>
      </patternFill>
    </fill>
    <fill>
      <patternFill patternType="solid">
        <fgColor theme="2" tint="-9.9978637043366805E-2"/>
        <bgColor indexed="64"/>
      </patternFill>
    </fill>
    <fill>
      <patternFill patternType="solid">
        <fgColor theme="4" tint="0.39994506668294322"/>
        <bgColor indexed="64"/>
      </patternFill>
    </fill>
    <fill>
      <patternFill patternType="solid">
        <fgColor indexed="13"/>
        <bgColor indexed="64"/>
      </patternFill>
    </fill>
    <fill>
      <patternFill patternType="solid">
        <fgColor theme="4" tint="0.39994506668294322"/>
        <bgColor indexed="31"/>
      </patternFill>
    </fill>
    <fill>
      <patternFill patternType="solid">
        <fgColor rgb="FFFFFF00"/>
        <bgColor indexed="64"/>
      </patternFill>
    </fill>
    <fill>
      <patternFill patternType="solid">
        <fgColor theme="9" tint="0.39997558519241921"/>
        <bgColor indexed="64"/>
      </patternFill>
    </fill>
  </fills>
  <borders count="36">
    <border>
      <left/>
      <right/>
      <top/>
      <bottom/>
      <diagonal/>
    </border>
    <border>
      <left style="medium">
        <color indexed="64"/>
      </left>
      <right style="thin">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bottom/>
      <diagonal/>
    </border>
    <border>
      <left style="thin">
        <color indexed="64"/>
      </left>
      <right style="thin">
        <color indexed="64"/>
      </right>
      <top/>
      <bottom/>
      <diagonal/>
    </border>
    <border>
      <left style="medium">
        <color indexed="64"/>
      </left>
      <right style="medium">
        <color indexed="64"/>
      </right>
      <top style="medium">
        <color indexed="64"/>
      </top>
      <bottom style="medium">
        <color indexed="64"/>
      </bottom>
      <diagonal/>
    </border>
    <border>
      <left/>
      <right style="thin">
        <color indexed="64"/>
      </right>
      <top/>
      <bottom/>
      <diagonal/>
    </border>
    <border>
      <left style="medium">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indexed="64"/>
      </left>
      <right style="thin">
        <color indexed="64"/>
      </right>
      <top style="medium">
        <color indexed="64"/>
      </top>
      <bottom style="hair">
        <color indexed="64"/>
      </bottom>
      <diagonal/>
    </border>
    <border>
      <left style="thin">
        <color indexed="64"/>
      </left>
      <right/>
      <top style="medium">
        <color indexed="64"/>
      </top>
      <bottom style="hair">
        <color indexed="64"/>
      </bottom>
      <diagonal/>
    </border>
    <border>
      <left/>
      <right style="thin">
        <color indexed="64"/>
      </right>
      <top style="thin">
        <color indexed="64"/>
      </top>
      <bottom style="thin">
        <color indexed="64"/>
      </bottom>
      <diagonal/>
    </border>
    <border>
      <left style="thin">
        <color indexed="64"/>
      </left>
      <right/>
      <top style="hair">
        <color indexed="64"/>
      </top>
      <bottom/>
      <diagonal/>
    </border>
    <border>
      <left style="thin">
        <color indexed="64"/>
      </left>
      <right/>
      <top style="hair">
        <color indexed="64"/>
      </top>
      <bottom style="hair">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top/>
      <bottom style="hair">
        <color indexed="64"/>
      </bottom>
      <diagonal/>
    </border>
    <border>
      <left/>
      <right/>
      <top style="medium">
        <color indexed="64"/>
      </top>
      <bottom/>
      <diagonal/>
    </border>
    <border>
      <left style="medium">
        <color indexed="64"/>
      </left>
      <right style="medium">
        <color indexed="64"/>
      </right>
      <top style="medium">
        <color indexed="64"/>
      </top>
      <bottom style="thin">
        <color indexed="64"/>
      </bottom>
      <diagonal/>
    </border>
    <border>
      <left/>
      <right style="thin">
        <color indexed="64"/>
      </right>
      <top style="medium">
        <color indexed="64"/>
      </top>
      <bottom/>
      <diagonal/>
    </border>
  </borders>
  <cellStyleXfs count="5">
    <xf numFmtId="0" fontId="0" fillId="0" borderId="0"/>
    <xf numFmtId="43" fontId="1" fillId="0" borderId="0" applyFont="0" applyFill="0" applyBorder="0" applyAlignment="0" applyProtection="0"/>
    <xf numFmtId="0" fontId="7" fillId="0" borderId="0"/>
    <xf numFmtId="40" fontId="7" fillId="0" borderId="0" applyFont="0" applyFill="0" applyBorder="0" applyAlignment="0" applyProtection="0"/>
    <xf numFmtId="174" fontId="12" fillId="0" borderId="0" applyFont="0" applyFill="0" applyBorder="0" applyAlignment="0" applyProtection="0"/>
  </cellStyleXfs>
  <cellXfs count="134">
    <xf numFmtId="0" fontId="0" fillId="0" borderId="0" xfId="0"/>
    <xf numFmtId="0" fontId="1" fillId="0" borderId="0" xfId="0" applyFont="1" applyAlignment="1">
      <alignment horizontal="center" vertical="center"/>
    </xf>
    <xf numFmtId="0" fontId="1" fillId="0" borderId="0" xfId="0" applyFont="1" applyAlignment="1">
      <alignment horizontal="left" vertical="center"/>
    </xf>
    <xf numFmtId="0" fontId="1" fillId="0" borderId="0" xfId="0" applyFont="1" applyAlignment="1">
      <alignment vertical="center"/>
    </xf>
    <xf numFmtId="164" fontId="3" fillId="2" borderId="0" xfId="0" applyNumberFormat="1" applyFont="1" applyFill="1" applyAlignment="1">
      <alignment horizontal="center" vertical="center"/>
    </xf>
    <xf numFmtId="0" fontId="2" fillId="0" borderId="0" xfId="0" applyFont="1" applyAlignment="1">
      <alignment horizontal="center" vertical="center"/>
    </xf>
    <xf numFmtId="0" fontId="2" fillId="0" borderId="0" xfId="0" applyFont="1" applyAlignment="1">
      <alignment horizontal="left" vertical="center"/>
    </xf>
    <xf numFmtId="0" fontId="2" fillId="0" borderId="0" xfId="0" applyFont="1" applyAlignment="1">
      <alignment vertical="center"/>
    </xf>
    <xf numFmtId="0" fontId="4" fillId="0" borderId="0" xfId="0" applyFont="1" applyAlignment="1">
      <alignment horizontal="left" vertical="center"/>
    </xf>
    <xf numFmtId="0" fontId="5" fillId="0" borderId="1" xfId="0" applyFont="1" applyBorder="1" applyAlignment="1">
      <alignment horizontal="center" vertical="center"/>
    </xf>
    <xf numFmtId="0" fontId="5" fillId="0" borderId="2" xfId="0" applyFont="1" applyBorder="1" applyAlignment="1">
      <alignment horizontal="left" vertical="center" wrapText="1"/>
    </xf>
    <xf numFmtId="0" fontId="5" fillId="0" borderId="3" xfId="0" applyFont="1" applyBorder="1" applyAlignment="1">
      <alignment horizontal="center" vertical="center"/>
    </xf>
    <xf numFmtId="4" fontId="5" fillId="0" borderId="3" xfId="0" applyNumberFormat="1" applyFont="1" applyBorder="1" applyAlignment="1">
      <alignment horizontal="center" vertical="center"/>
    </xf>
    <xf numFmtId="4" fontId="5" fillId="0" borderId="3" xfId="0" applyNumberFormat="1" applyFont="1" applyBorder="1" applyAlignment="1">
      <alignment horizontal="center" vertical="center" wrapText="1"/>
    </xf>
    <xf numFmtId="4" fontId="5" fillId="0" borderId="4" xfId="0" applyNumberFormat="1" applyFont="1" applyBorder="1" applyAlignment="1">
      <alignment horizontal="center" vertical="center"/>
    </xf>
    <xf numFmtId="0" fontId="6" fillId="0" borderId="5" xfId="0" applyNumberFormat="1" applyFont="1" applyFill="1" applyBorder="1" applyAlignment="1" applyProtection="1">
      <alignment horizontal="left" vertical="top" wrapText="1"/>
    </xf>
    <xf numFmtId="4" fontId="6" fillId="0" borderId="6" xfId="0" applyNumberFormat="1" applyFont="1" applyFill="1" applyBorder="1" applyAlignment="1" applyProtection="1">
      <alignment horizontal="left" vertical="top" wrapText="1"/>
    </xf>
    <xf numFmtId="49" fontId="6" fillId="0" borderId="6" xfId="0" applyNumberFormat="1" applyFont="1" applyFill="1" applyBorder="1" applyAlignment="1" applyProtection="1">
      <alignment horizontal="center" vertical="top" wrapText="1"/>
    </xf>
    <xf numFmtId="4" fontId="6" fillId="0" borderId="6" xfId="0" applyNumberFormat="1" applyFont="1" applyFill="1" applyBorder="1" applyAlignment="1" applyProtection="1">
      <alignment vertical="top" wrapText="1"/>
    </xf>
    <xf numFmtId="165" fontId="2" fillId="0" borderId="7" xfId="0" applyNumberFormat="1" applyFont="1" applyBorder="1" applyAlignment="1">
      <alignment horizontal="center" vertical="center"/>
    </xf>
    <xf numFmtId="44" fontId="5" fillId="0" borderId="8" xfId="2" applyNumberFormat="1" applyFont="1" applyFill="1" applyBorder="1" applyAlignment="1">
      <alignment horizontal="center" vertical="center"/>
    </xf>
    <xf numFmtId="0" fontId="6" fillId="0" borderId="9" xfId="0" applyNumberFormat="1" applyFont="1" applyFill="1" applyBorder="1" applyAlignment="1" applyProtection="1">
      <alignment horizontal="left" vertical="top" wrapText="1"/>
    </xf>
    <xf numFmtId="4" fontId="6" fillId="0" borderId="0" xfId="0" applyNumberFormat="1" applyFont="1" applyFill="1" applyBorder="1" applyAlignment="1" applyProtection="1">
      <alignment horizontal="left" vertical="top" wrapText="1"/>
    </xf>
    <xf numFmtId="49" fontId="6" fillId="0" borderId="10" xfId="0" applyNumberFormat="1" applyFont="1" applyFill="1" applyBorder="1" applyAlignment="1" applyProtection="1">
      <alignment horizontal="center" vertical="top" wrapText="1"/>
    </xf>
    <xf numFmtId="4" fontId="6" fillId="0" borderId="10" xfId="0" applyNumberFormat="1" applyFont="1" applyFill="1" applyBorder="1" applyAlignment="1" applyProtection="1">
      <alignment vertical="top" wrapText="1"/>
    </xf>
    <xf numFmtId="165" fontId="1" fillId="0" borderId="7" xfId="0" applyNumberFormat="1" applyFont="1" applyBorder="1" applyAlignment="1">
      <alignment horizontal="center" vertical="center"/>
    </xf>
    <xf numFmtId="44" fontId="8" fillId="0" borderId="8" xfId="2" applyNumberFormat="1" applyFont="1" applyFill="1" applyBorder="1" applyAlignment="1">
      <alignment horizontal="center" vertical="center"/>
    </xf>
    <xf numFmtId="0" fontId="6" fillId="0" borderId="9" xfId="0" applyNumberFormat="1" applyFont="1" applyFill="1" applyBorder="1" applyAlignment="1" applyProtection="1">
      <alignment vertical="top" wrapText="1"/>
    </xf>
    <xf numFmtId="0" fontId="9" fillId="0" borderId="9" xfId="0" applyNumberFormat="1" applyFont="1" applyFill="1" applyBorder="1" applyAlignment="1" applyProtection="1">
      <alignment vertical="top" wrapText="1"/>
    </xf>
    <xf numFmtId="4" fontId="9" fillId="0" borderId="10" xfId="0" applyNumberFormat="1" applyFont="1" applyFill="1" applyBorder="1" applyAlignment="1" applyProtection="1">
      <alignment horizontal="left" vertical="top" wrapText="1"/>
    </xf>
    <xf numFmtId="0" fontId="6" fillId="0" borderId="10" xfId="0" applyNumberFormat="1" applyFont="1" applyFill="1" applyBorder="1" applyAlignment="1" applyProtection="1">
      <alignment horizontal="center" vertical="top" wrapText="1"/>
    </xf>
    <xf numFmtId="4" fontId="6" fillId="0" borderId="10" xfId="0" applyNumberFormat="1" applyFont="1" applyFill="1" applyBorder="1" applyAlignment="1" applyProtection="1">
      <alignment horizontal="left" vertical="top" wrapText="1"/>
    </xf>
    <xf numFmtId="166" fontId="10" fillId="0" borderId="11" xfId="0" applyNumberFormat="1" applyFont="1" applyBorder="1"/>
    <xf numFmtId="0" fontId="11" fillId="3" borderId="13" xfId="0" applyNumberFormat="1" applyFont="1" applyFill="1" applyBorder="1" applyAlignment="1">
      <alignment horizontal="center" vertical="center"/>
    </xf>
    <xf numFmtId="0" fontId="11" fillId="3" borderId="14" xfId="0" applyFont="1" applyFill="1" applyBorder="1" applyAlignment="1">
      <alignment horizontal="left" vertical="center"/>
    </xf>
    <xf numFmtId="168" fontId="11" fillId="3" borderId="16" xfId="1" applyNumberFormat="1" applyFont="1" applyFill="1" applyBorder="1" applyAlignment="1">
      <alignment horizontal="right" vertical="center"/>
    </xf>
    <xf numFmtId="165" fontId="11" fillId="3" borderId="16" xfId="1" applyNumberFormat="1" applyFont="1" applyFill="1" applyBorder="1" applyAlignment="1">
      <alignment horizontal="center" vertical="center"/>
    </xf>
    <xf numFmtId="0" fontId="11" fillId="3" borderId="15" xfId="0" applyFont="1" applyFill="1" applyBorder="1" applyAlignment="1">
      <alignment horizontal="center" vertical="center"/>
    </xf>
    <xf numFmtId="0" fontId="13" fillId="0" borderId="9" xfId="0" applyNumberFormat="1" applyFont="1" applyFill="1" applyBorder="1" applyAlignment="1">
      <alignment horizontal="center" vertical="center"/>
    </xf>
    <xf numFmtId="3" fontId="5" fillId="4" borderId="20" xfId="2" applyNumberFormat="1" applyFont="1" applyFill="1" applyBorder="1" applyAlignment="1">
      <alignment horizontal="left" vertical="center" wrapText="1"/>
    </xf>
    <xf numFmtId="0" fontId="2" fillId="0" borderId="21" xfId="0" applyFont="1" applyBorder="1" applyAlignment="1">
      <alignment horizontal="center" vertical="center"/>
    </xf>
    <xf numFmtId="0" fontId="2" fillId="0" borderId="21" xfId="0" applyFont="1" applyBorder="1" applyAlignment="1">
      <alignment vertical="center"/>
    </xf>
    <xf numFmtId="44" fontId="5" fillId="0" borderId="22" xfId="3" applyNumberFormat="1" applyFont="1" applyFill="1" applyBorder="1" applyAlignment="1">
      <alignment horizontal="center" vertical="center"/>
    </xf>
    <xf numFmtId="8" fontId="5" fillId="5" borderId="11" xfId="2" applyNumberFormat="1" applyFont="1" applyFill="1" applyBorder="1" applyAlignment="1">
      <alignment vertical="center"/>
    </xf>
    <xf numFmtId="169" fontId="5" fillId="6" borderId="23" xfId="0" applyNumberFormat="1" applyFont="1" applyFill="1" applyBorder="1" applyAlignment="1">
      <alignment horizontal="left" vertical="center"/>
    </xf>
    <xf numFmtId="0" fontId="2" fillId="0" borderId="7" xfId="0" applyFont="1" applyBorder="1" applyAlignment="1">
      <alignment horizontal="center" vertical="center"/>
    </xf>
    <xf numFmtId="0" fontId="2" fillId="0" borderId="7" xfId="0" applyFont="1" applyBorder="1" applyAlignment="1">
      <alignment vertical="center"/>
    </xf>
    <xf numFmtId="44" fontId="5" fillId="0" borderId="24" xfId="3" applyNumberFormat="1" applyFont="1" applyFill="1" applyBorder="1" applyAlignment="1">
      <alignment horizontal="center" vertical="center"/>
    </xf>
    <xf numFmtId="44" fontId="5" fillId="7" borderId="11" xfId="2" applyNumberFormat="1" applyFont="1" applyFill="1" applyBorder="1" applyAlignment="1">
      <alignment vertical="center"/>
    </xf>
    <xf numFmtId="0" fontId="5" fillId="6" borderId="23" xfId="0" applyFont="1" applyFill="1" applyBorder="1" applyAlignment="1">
      <alignment horizontal="left" vertical="center"/>
    </xf>
    <xf numFmtId="44" fontId="5" fillId="0" borderId="25" xfId="3" applyNumberFormat="1" applyFont="1" applyFill="1" applyBorder="1" applyAlignment="1">
      <alignment horizontal="center" vertical="center"/>
    </xf>
    <xf numFmtId="8" fontId="5" fillId="7" borderId="11" xfId="2" applyNumberFormat="1" applyFont="1" applyFill="1" applyBorder="1" applyAlignment="1">
      <alignment vertical="center"/>
    </xf>
    <xf numFmtId="44" fontId="11" fillId="3" borderId="17" xfId="1" applyNumberFormat="1" applyFont="1" applyFill="1" applyBorder="1" applyAlignment="1">
      <alignment horizontal="center" vertical="center"/>
    </xf>
    <xf numFmtId="0" fontId="0" fillId="7" borderId="0" xfId="0" applyFill="1"/>
    <xf numFmtId="0" fontId="14" fillId="0" borderId="26" xfId="0" applyFont="1" applyBorder="1"/>
    <xf numFmtId="0" fontId="14" fillId="0" borderId="27" xfId="0" applyFont="1" applyBorder="1"/>
    <xf numFmtId="0" fontId="14" fillId="0" borderId="28" xfId="0" applyFont="1" applyBorder="1"/>
    <xf numFmtId="0" fontId="10" fillId="0" borderId="29" xfId="0" applyFont="1" applyBorder="1"/>
    <xf numFmtId="0" fontId="14" fillId="0" borderId="0" xfId="0" applyFont="1" applyBorder="1"/>
    <xf numFmtId="0" fontId="14" fillId="0" borderId="11" xfId="0" applyFont="1" applyBorder="1" applyAlignment="1">
      <alignment horizontal="centerContinuous"/>
    </xf>
    <xf numFmtId="0" fontId="15" fillId="0" borderId="12" xfId="0" applyFont="1" applyBorder="1"/>
    <xf numFmtId="0" fontId="14" fillId="0" borderId="30" xfId="0" applyFont="1" applyBorder="1"/>
    <xf numFmtId="0" fontId="14" fillId="0" borderId="31" xfId="0" applyFont="1" applyBorder="1"/>
    <xf numFmtId="0" fontId="14" fillId="0" borderId="20" xfId="0" applyFont="1" applyBorder="1"/>
    <xf numFmtId="0" fontId="14" fillId="0" borderId="29" xfId="0" applyFont="1" applyBorder="1"/>
    <xf numFmtId="0" fontId="14" fillId="0" borderId="12" xfId="0" applyFont="1" applyBorder="1"/>
    <xf numFmtId="0" fontId="15" fillId="0" borderId="29" xfId="0" applyFont="1" applyBorder="1" applyAlignment="1">
      <alignment horizontal="center"/>
    </xf>
    <xf numFmtId="0" fontId="14" fillId="0" borderId="32" xfId="0" applyFont="1" applyBorder="1"/>
    <xf numFmtId="0" fontId="15" fillId="0" borderId="0" xfId="0" applyFont="1" applyBorder="1"/>
    <xf numFmtId="170" fontId="15" fillId="0" borderId="12" xfId="0" applyNumberFormat="1" applyFont="1" applyBorder="1"/>
    <xf numFmtId="4" fontId="17" fillId="0" borderId="12" xfId="0" applyNumberFormat="1" applyFont="1" applyBorder="1" applyAlignment="1">
      <alignment horizontal="center"/>
    </xf>
    <xf numFmtId="172" fontId="14" fillId="0" borderId="20" xfId="0" applyNumberFormat="1" applyFont="1" applyBorder="1"/>
    <xf numFmtId="0" fontId="18" fillId="0" borderId="29" xfId="0" applyFont="1" applyBorder="1"/>
    <xf numFmtId="0" fontId="14" fillId="0" borderId="10" xfId="0" applyFont="1" applyBorder="1"/>
    <xf numFmtId="2" fontId="14" fillId="0" borderId="29" xfId="0" applyNumberFormat="1" applyFont="1" applyBorder="1" applyAlignment="1">
      <alignment horizontal="right"/>
    </xf>
    <xf numFmtId="2" fontId="14" fillId="0" borderId="10" xfId="0" applyNumberFormat="1" applyFont="1" applyBorder="1" applyAlignment="1">
      <alignment horizontal="right"/>
    </xf>
    <xf numFmtId="2" fontId="14" fillId="0" borderId="12" xfId="0" applyNumberFormat="1" applyFont="1" applyBorder="1" applyAlignment="1">
      <alignment horizontal="right"/>
    </xf>
    <xf numFmtId="2" fontId="14" fillId="0" borderId="10" xfId="0" applyNumberFormat="1" applyFont="1" applyBorder="1"/>
    <xf numFmtId="2" fontId="14" fillId="0" borderId="12" xfId="0" applyNumberFormat="1" applyFont="1" applyBorder="1"/>
    <xf numFmtId="174" fontId="14" fillId="0" borderId="33" xfId="0" applyNumberFormat="1" applyFont="1" applyBorder="1"/>
    <xf numFmtId="10" fontId="14" fillId="0" borderId="0" xfId="0" applyNumberFormat="1" applyFont="1" applyBorder="1"/>
    <xf numFmtId="166" fontId="14" fillId="0" borderId="33" xfId="0" applyNumberFormat="1" applyFont="1" applyBorder="1"/>
    <xf numFmtId="178" fontId="10" fillId="0" borderId="11" xfId="0" applyNumberFormat="1" applyFont="1" applyBorder="1"/>
    <xf numFmtId="4" fontId="14" fillId="0" borderId="20" xfId="0" applyNumberFormat="1" applyFont="1" applyBorder="1" applyAlignment="1">
      <alignment horizontal="center"/>
    </xf>
    <xf numFmtId="179" fontId="14" fillId="0" borderId="12" xfId="0" applyNumberFormat="1" applyFont="1" applyBorder="1" applyAlignment="1">
      <alignment horizontal="center"/>
    </xf>
    <xf numFmtId="181" fontId="14" fillId="0" borderId="12" xfId="0" applyNumberFormat="1" applyFont="1" applyBorder="1"/>
    <xf numFmtId="4" fontId="14" fillId="0" borderId="0" xfId="0" applyNumberFormat="1" applyFont="1" applyBorder="1"/>
    <xf numFmtId="2" fontId="14" fillId="0" borderId="29" xfId="0" applyNumberFormat="1" applyFont="1" applyBorder="1"/>
    <xf numFmtId="178" fontId="10" fillId="0" borderId="34" xfId="0" applyNumberFormat="1" applyFont="1" applyBorder="1"/>
    <xf numFmtId="0" fontId="14" fillId="0" borderId="18" xfId="0" applyFont="1" applyBorder="1"/>
    <xf numFmtId="0" fontId="10" fillId="0" borderId="31" xfId="0" applyFont="1" applyBorder="1" applyAlignment="1">
      <alignment horizontal="center"/>
    </xf>
    <xf numFmtId="0" fontId="14" fillId="0" borderId="0" xfId="0" applyFont="1"/>
    <xf numFmtId="0" fontId="17" fillId="0" borderId="29" xfId="0" applyFont="1" applyBorder="1"/>
    <xf numFmtId="183" fontId="14" fillId="0" borderId="0" xfId="0" applyNumberFormat="1" applyFont="1" applyBorder="1"/>
    <xf numFmtId="10" fontId="10" fillId="0" borderId="12" xfId="0" applyNumberFormat="1" applyFont="1" applyBorder="1" applyAlignment="1">
      <alignment horizontal="center"/>
    </xf>
    <xf numFmtId="0" fontId="21" fillId="0" borderId="29" xfId="0" applyFont="1" applyBorder="1"/>
    <xf numFmtId="10" fontId="10" fillId="0" borderId="12" xfId="0" applyNumberFormat="1" applyFont="1" applyBorder="1"/>
    <xf numFmtId="184" fontId="14" fillId="0" borderId="12" xfId="0" applyNumberFormat="1" applyFont="1" applyBorder="1"/>
    <xf numFmtId="185" fontId="14" fillId="0" borderId="12" xfId="0" applyNumberFormat="1" applyFont="1" applyBorder="1"/>
    <xf numFmtId="186" fontId="14" fillId="0" borderId="12" xfId="0" applyNumberFormat="1" applyFont="1" applyBorder="1"/>
    <xf numFmtId="10" fontId="10" fillId="0" borderId="35" xfId="0" applyNumberFormat="1" applyFont="1" applyBorder="1"/>
    <xf numFmtId="4" fontId="10" fillId="0" borderId="11" xfId="0" applyNumberFormat="1" applyFont="1" applyBorder="1"/>
    <xf numFmtId="0" fontId="21" fillId="0" borderId="30" xfId="0" applyFont="1" applyBorder="1"/>
    <xf numFmtId="49" fontId="17" fillId="0" borderId="0" xfId="0" applyNumberFormat="1" applyFont="1" applyBorder="1" applyAlignment="1">
      <alignment horizontal="center"/>
    </xf>
    <xf numFmtId="171" fontId="16" fillId="8" borderId="12" xfId="0" applyNumberFormat="1" applyFont="1" applyFill="1" applyBorder="1" applyAlignment="1">
      <alignment horizontal="center"/>
    </xf>
    <xf numFmtId="0" fontId="19" fillId="8" borderId="29" xfId="0" applyFont="1" applyFill="1" applyBorder="1" applyAlignment="1">
      <alignment horizontal="left"/>
    </xf>
    <xf numFmtId="2" fontId="19" fillId="8" borderId="0" xfId="0" applyNumberFormat="1" applyFont="1" applyFill="1" applyBorder="1" applyAlignment="1">
      <alignment horizontal="center"/>
    </xf>
    <xf numFmtId="174" fontId="19" fillId="8" borderId="0" xfId="4" applyFont="1" applyFill="1" applyBorder="1" applyAlignment="1">
      <alignment horizontal="center"/>
    </xf>
    <xf numFmtId="176" fontId="20" fillId="8" borderId="0" xfId="0" applyNumberFormat="1" applyFont="1" applyFill="1" applyBorder="1" applyAlignment="1">
      <alignment horizontal="center"/>
    </xf>
    <xf numFmtId="10" fontId="19" fillId="8" borderId="29" xfId="0" applyNumberFormat="1" applyFont="1" applyFill="1" applyBorder="1" applyAlignment="1">
      <alignment horizontal="left"/>
    </xf>
    <xf numFmtId="167" fontId="19" fillId="8" borderId="0" xfId="4" applyNumberFormat="1" applyFont="1" applyFill="1" applyBorder="1" applyAlignment="1">
      <alignment horizontal="right"/>
    </xf>
    <xf numFmtId="4" fontId="19" fillId="8" borderId="29" xfId="0" applyNumberFormat="1" applyFont="1" applyFill="1" applyBorder="1" applyAlignment="1">
      <alignment horizontal="left"/>
    </xf>
    <xf numFmtId="4" fontId="19" fillId="8" borderId="0" xfId="0" applyNumberFormat="1" applyFont="1" applyFill="1" applyBorder="1" applyAlignment="1">
      <alignment horizontal="center"/>
    </xf>
    <xf numFmtId="167" fontId="19" fillId="8" borderId="0" xfId="0" applyNumberFormat="1" applyFont="1" applyFill="1" applyBorder="1" applyAlignment="1">
      <alignment horizontal="right"/>
    </xf>
    <xf numFmtId="4" fontId="20" fillId="8" borderId="0" xfId="0" applyNumberFormat="1" applyFont="1" applyFill="1" applyBorder="1" applyAlignment="1">
      <alignment horizontal="center"/>
    </xf>
    <xf numFmtId="175" fontId="14" fillId="8" borderId="12" xfId="0" applyNumberFormat="1" applyFont="1" applyFill="1" applyBorder="1" applyAlignment="1">
      <alignment horizontal="center"/>
    </xf>
    <xf numFmtId="173" fontId="14" fillId="8" borderId="12" xfId="0" applyNumberFormat="1" applyFont="1" applyFill="1" applyBorder="1"/>
    <xf numFmtId="177" fontId="14" fillId="8" borderId="12" xfId="0" applyNumberFormat="1" applyFont="1" applyFill="1" applyBorder="1"/>
    <xf numFmtId="173" fontId="14" fillId="8" borderId="12" xfId="0" applyNumberFormat="1" applyFont="1" applyFill="1" applyBorder="1" applyAlignment="1">
      <alignment horizontal="left"/>
    </xf>
    <xf numFmtId="179" fontId="14" fillId="8" borderId="12" xfId="0" applyNumberFormat="1" applyFont="1" applyFill="1" applyBorder="1" applyAlignment="1">
      <alignment horizontal="center"/>
    </xf>
    <xf numFmtId="180" fontId="14" fillId="8" borderId="12" xfId="0" applyNumberFormat="1" applyFont="1" applyFill="1" applyBorder="1" applyAlignment="1">
      <alignment horizontal="left"/>
    </xf>
    <xf numFmtId="181" fontId="14" fillId="8" borderId="12" xfId="0" applyNumberFormat="1" applyFont="1" applyFill="1" applyBorder="1"/>
    <xf numFmtId="182" fontId="14" fillId="8" borderId="12" xfId="0" applyNumberFormat="1" applyFont="1" applyFill="1" applyBorder="1"/>
    <xf numFmtId="0" fontId="14" fillId="8" borderId="12" xfId="0" applyFont="1" applyFill="1" applyBorder="1"/>
    <xf numFmtId="14" fontId="2" fillId="0" borderId="0" xfId="0" applyNumberFormat="1" applyFont="1" applyAlignment="1">
      <alignment horizontal="center" vertical="center"/>
    </xf>
    <xf numFmtId="4" fontId="10" fillId="0" borderId="0" xfId="0" applyNumberFormat="1" applyFont="1" applyBorder="1" applyAlignment="1"/>
    <xf numFmtId="0" fontId="0" fillId="0" borderId="0" xfId="0" applyNumberFormat="1" applyAlignment="1"/>
    <xf numFmtId="0" fontId="10" fillId="0" borderId="0" xfId="0" applyFont="1" applyBorder="1" applyAlignment="1"/>
    <xf numFmtId="0" fontId="0" fillId="0" borderId="0" xfId="0" applyAlignment="1"/>
    <xf numFmtId="0" fontId="14" fillId="0" borderId="18" xfId="0" applyFont="1" applyBorder="1" applyAlignment="1">
      <alignment horizontal="center" vertical="center" wrapText="1"/>
    </xf>
    <xf numFmtId="0" fontId="14" fillId="0" borderId="19" xfId="0" applyFont="1" applyBorder="1" applyAlignment="1">
      <alignment horizontal="center" vertical="center" wrapText="1"/>
    </xf>
    <xf numFmtId="0" fontId="14" fillId="0" borderId="18" xfId="0" applyFont="1" applyBorder="1" applyAlignment="1">
      <alignment horizontal="center" vertical="center"/>
    </xf>
    <xf numFmtId="0" fontId="14" fillId="0" borderId="19" xfId="0" applyFont="1" applyBorder="1" applyAlignment="1">
      <alignment horizontal="center" vertical="center"/>
    </xf>
    <xf numFmtId="0" fontId="0" fillId="0" borderId="0" xfId="0" applyAlignment="1">
      <alignment horizontal="center" vertical="top" wrapText="1"/>
    </xf>
  </cellXfs>
  <cellStyles count="5">
    <cellStyle name="Euro" xfId="4" xr:uid="{BDE91A22-36B6-4E66-8523-B56AB3F86F0F}"/>
    <cellStyle name="Milliers" xfId="1" builtinId="3"/>
    <cellStyle name="Milliers_PREPA" xfId="3" xr:uid="{09BDE9EB-7B54-407B-9660-42565DAA6B81}"/>
    <cellStyle name="Normal" xfId="0" builtinId="0"/>
    <cellStyle name="Normal_PREPA" xfId="2" xr:uid="{76ACB664-C56A-42B1-A286-C8CBBDA9284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5</xdr:col>
      <xdr:colOff>9525</xdr:colOff>
      <xdr:row>56</xdr:row>
      <xdr:rowOff>95250</xdr:rowOff>
    </xdr:from>
    <xdr:to>
      <xdr:col>8</xdr:col>
      <xdr:colOff>9525</xdr:colOff>
      <xdr:row>56</xdr:row>
      <xdr:rowOff>95250</xdr:rowOff>
    </xdr:to>
    <xdr:sp macro="" textlink="">
      <xdr:nvSpPr>
        <xdr:cNvPr id="2" name="Line 2">
          <a:extLst>
            <a:ext uri="{FF2B5EF4-FFF2-40B4-BE49-F238E27FC236}">
              <a16:creationId xmlns:a16="http://schemas.microsoft.com/office/drawing/2014/main" id="{3FE6050B-BF58-442B-83F6-9615AC16B7F5}"/>
            </a:ext>
          </a:extLst>
        </xdr:cNvPr>
        <xdr:cNvSpPr>
          <a:spLocks noChangeShapeType="1"/>
        </xdr:cNvSpPr>
      </xdr:nvSpPr>
      <xdr:spPr bwMode="auto">
        <a:xfrm>
          <a:off x="4619625" y="9448800"/>
          <a:ext cx="2162175"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7</xdr:col>
      <xdr:colOff>657225</xdr:colOff>
      <xdr:row>1</xdr:row>
      <xdr:rowOff>9525</xdr:rowOff>
    </xdr:from>
    <xdr:to>
      <xdr:col>7</xdr:col>
      <xdr:colOff>742950</xdr:colOff>
      <xdr:row>2</xdr:row>
      <xdr:rowOff>19050</xdr:rowOff>
    </xdr:to>
    <xdr:sp macro="" textlink="">
      <xdr:nvSpPr>
        <xdr:cNvPr id="3" name="Line 8">
          <a:extLst>
            <a:ext uri="{FF2B5EF4-FFF2-40B4-BE49-F238E27FC236}">
              <a16:creationId xmlns:a16="http://schemas.microsoft.com/office/drawing/2014/main" id="{2BB250AA-85F9-4189-B003-3CA44A4B6E9D}"/>
            </a:ext>
          </a:extLst>
        </xdr:cNvPr>
        <xdr:cNvSpPr>
          <a:spLocks noChangeShapeType="1"/>
        </xdr:cNvSpPr>
      </xdr:nvSpPr>
      <xdr:spPr bwMode="auto">
        <a:xfrm flipH="1">
          <a:off x="6629400" y="161925"/>
          <a:ext cx="85725" cy="180975"/>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5</xdr:col>
      <xdr:colOff>9525</xdr:colOff>
      <xdr:row>56</xdr:row>
      <xdr:rowOff>95250</xdr:rowOff>
    </xdr:from>
    <xdr:to>
      <xdr:col>8</xdr:col>
      <xdr:colOff>9525</xdr:colOff>
      <xdr:row>56</xdr:row>
      <xdr:rowOff>95250</xdr:rowOff>
    </xdr:to>
    <xdr:sp macro="" textlink="">
      <xdr:nvSpPr>
        <xdr:cNvPr id="5" name="Line 2">
          <a:extLst>
            <a:ext uri="{FF2B5EF4-FFF2-40B4-BE49-F238E27FC236}">
              <a16:creationId xmlns:a16="http://schemas.microsoft.com/office/drawing/2014/main" id="{97869299-6D20-4D9B-9903-8A6D975BB966}"/>
            </a:ext>
          </a:extLst>
        </xdr:cNvPr>
        <xdr:cNvSpPr>
          <a:spLocks noChangeShapeType="1"/>
        </xdr:cNvSpPr>
      </xdr:nvSpPr>
      <xdr:spPr bwMode="auto">
        <a:xfrm>
          <a:off x="4619625" y="9448800"/>
          <a:ext cx="2162175"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5</xdr:col>
      <xdr:colOff>9525</xdr:colOff>
      <xdr:row>56</xdr:row>
      <xdr:rowOff>95250</xdr:rowOff>
    </xdr:from>
    <xdr:to>
      <xdr:col>8</xdr:col>
      <xdr:colOff>9525</xdr:colOff>
      <xdr:row>56</xdr:row>
      <xdr:rowOff>95250</xdr:rowOff>
    </xdr:to>
    <xdr:sp macro="" textlink="">
      <xdr:nvSpPr>
        <xdr:cNvPr id="6" name="Line 2">
          <a:extLst>
            <a:ext uri="{FF2B5EF4-FFF2-40B4-BE49-F238E27FC236}">
              <a16:creationId xmlns:a16="http://schemas.microsoft.com/office/drawing/2014/main" id="{AB7B36CD-6324-415A-A3C7-F2162054DC96}"/>
            </a:ext>
          </a:extLst>
        </xdr:cNvPr>
        <xdr:cNvSpPr>
          <a:spLocks noChangeShapeType="1"/>
        </xdr:cNvSpPr>
      </xdr:nvSpPr>
      <xdr:spPr bwMode="auto">
        <a:xfrm>
          <a:off x="4619625" y="9448800"/>
          <a:ext cx="2162175"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5</xdr:col>
      <xdr:colOff>9525</xdr:colOff>
      <xdr:row>56</xdr:row>
      <xdr:rowOff>95250</xdr:rowOff>
    </xdr:from>
    <xdr:to>
      <xdr:col>8</xdr:col>
      <xdr:colOff>9525</xdr:colOff>
      <xdr:row>56</xdr:row>
      <xdr:rowOff>95250</xdr:rowOff>
    </xdr:to>
    <xdr:sp macro="" textlink="">
      <xdr:nvSpPr>
        <xdr:cNvPr id="7" name="Line 2">
          <a:extLst>
            <a:ext uri="{FF2B5EF4-FFF2-40B4-BE49-F238E27FC236}">
              <a16:creationId xmlns:a16="http://schemas.microsoft.com/office/drawing/2014/main" id="{AC9A8604-A0BE-44AC-951F-BFA616D81B93}"/>
            </a:ext>
          </a:extLst>
        </xdr:cNvPr>
        <xdr:cNvSpPr>
          <a:spLocks noChangeShapeType="1"/>
        </xdr:cNvSpPr>
      </xdr:nvSpPr>
      <xdr:spPr bwMode="auto">
        <a:xfrm>
          <a:off x="4619625" y="9448800"/>
          <a:ext cx="2162175"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5</xdr:col>
      <xdr:colOff>9525</xdr:colOff>
      <xdr:row>56</xdr:row>
      <xdr:rowOff>95250</xdr:rowOff>
    </xdr:from>
    <xdr:to>
      <xdr:col>8</xdr:col>
      <xdr:colOff>9525</xdr:colOff>
      <xdr:row>56</xdr:row>
      <xdr:rowOff>95250</xdr:rowOff>
    </xdr:to>
    <xdr:sp macro="" textlink="">
      <xdr:nvSpPr>
        <xdr:cNvPr id="8" name="Line 2">
          <a:extLst>
            <a:ext uri="{FF2B5EF4-FFF2-40B4-BE49-F238E27FC236}">
              <a16:creationId xmlns:a16="http://schemas.microsoft.com/office/drawing/2014/main" id="{6596326C-87AA-407B-BFF3-EB22AFC4F74B}"/>
            </a:ext>
          </a:extLst>
        </xdr:cNvPr>
        <xdr:cNvSpPr>
          <a:spLocks noChangeShapeType="1"/>
        </xdr:cNvSpPr>
      </xdr:nvSpPr>
      <xdr:spPr bwMode="auto">
        <a:xfrm>
          <a:off x="4619625" y="9448800"/>
          <a:ext cx="2162175"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5</xdr:col>
      <xdr:colOff>9525</xdr:colOff>
      <xdr:row>56</xdr:row>
      <xdr:rowOff>95250</xdr:rowOff>
    </xdr:from>
    <xdr:to>
      <xdr:col>8</xdr:col>
      <xdr:colOff>9525</xdr:colOff>
      <xdr:row>56</xdr:row>
      <xdr:rowOff>95250</xdr:rowOff>
    </xdr:to>
    <xdr:sp macro="" textlink="">
      <xdr:nvSpPr>
        <xdr:cNvPr id="9" name="Line 2">
          <a:extLst>
            <a:ext uri="{FF2B5EF4-FFF2-40B4-BE49-F238E27FC236}">
              <a16:creationId xmlns:a16="http://schemas.microsoft.com/office/drawing/2014/main" id="{BD44E881-73B8-4367-A8BA-599F3FD051DD}"/>
            </a:ext>
          </a:extLst>
        </xdr:cNvPr>
        <xdr:cNvSpPr>
          <a:spLocks noChangeShapeType="1"/>
        </xdr:cNvSpPr>
      </xdr:nvSpPr>
      <xdr:spPr bwMode="auto">
        <a:xfrm>
          <a:off x="4619625" y="9448800"/>
          <a:ext cx="2162175"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5</xdr:col>
      <xdr:colOff>9525</xdr:colOff>
      <xdr:row>56</xdr:row>
      <xdr:rowOff>95250</xdr:rowOff>
    </xdr:from>
    <xdr:to>
      <xdr:col>8</xdr:col>
      <xdr:colOff>9525</xdr:colOff>
      <xdr:row>56</xdr:row>
      <xdr:rowOff>95250</xdr:rowOff>
    </xdr:to>
    <xdr:sp macro="" textlink="">
      <xdr:nvSpPr>
        <xdr:cNvPr id="10" name="Line 2">
          <a:extLst>
            <a:ext uri="{FF2B5EF4-FFF2-40B4-BE49-F238E27FC236}">
              <a16:creationId xmlns:a16="http://schemas.microsoft.com/office/drawing/2014/main" id="{780DFB1F-E91B-48C0-BCCD-0F536DE3A244}"/>
            </a:ext>
          </a:extLst>
        </xdr:cNvPr>
        <xdr:cNvSpPr>
          <a:spLocks noChangeShapeType="1"/>
        </xdr:cNvSpPr>
      </xdr:nvSpPr>
      <xdr:spPr bwMode="auto">
        <a:xfrm>
          <a:off x="4619625" y="9448800"/>
          <a:ext cx="2162175"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5</xdr:col>
      <xdr:colOff>9525</xdr:colOff>
      <xdr:row>56</xdr:row>
      <xdr:rowOff>95250</xdr:rowOff>
    </xdr:from>
    <xdr:to>
      <xdr:col>8</xdr:col>
      <xdr:colOff>9525</xdr:colOff>
      <xdr:row>56</xdr:row>
      <xdr:rowOff>95250</xdr:rowOff>
    </xdr:to>
    <xdr:sp macro="" textlink="">
      <xdr:nvSpPr>
        <xdr:cNvPr id="11" name="Line 2">
          <a:extLst>
            <a:ext uri="{FF2B5EF4-FFF2-40B4-BE49-F238E27FC236}">
              <a16:creationId xmlns:a16="http://schemas.microsoft.com/office/drawing/2014/main" id="{06A79A02-1614-4D3E-B232-F861258E0DB2}"/>
            </a:ext>
          </a:extLst>
        </xdr:cNvPr>
        <xdr:cNvSpPr>
          <a:spLocks noChangeShapeType="1"/>
        </xdr:cNvSpPr>
      </xdr:nvSpPr>
      <xdr:spPr bwMode="auto">
        <a:xfrm>
          <a:off x="4619625" y="9448800"/>
          <a:ext cx="2162175"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7</xdr:col>
      <xdr:colOff>657225</xdr:colOff>
      <xdr:row>1</xdr:row>
      <xdr:rowOff>9525</xdr:rowOff>
    </xdr:from>
    <xdr:to>
      <xdr:col>7</xdr:col>
      <xdr:colOff>742950</xdr:colOff>
      <xdr:row>2</xdr:row>
      <xdr:rowOff>19050</xdr:rowOff>
    </xdr:to>
    <xdr:sp macro="" textlink="">
      <xdr:nvSpPr>
        <xdr:cNvPr id="12" name="Line 8">
          <a:extLst>
            <a:ext uri="{FF2B5EF4-FFF2-40B4-BE49-F238E27FC236}">
              <a16:creationId xmlns:a16="http://schemas.microsoft.com/office/drawing/2014/main" id="{35FB0948-1961-4088-9AEB-0A06493BE5D6}"/>
            </a:ext>
          </a:extLst>
        </xdr:cNvPr>
        <xdr:cNvSpPr>
          <a:spLocks noChangeShapeType="1"/>
        </xdr:cNvSpPr>
      </xdr:nvSpPr>
      <xdr:spPr bwMode="auto">
        <a:xfrm flipH="1">
          <a:off x="6629400" y="161925"/>
          <a:ext cx="85725" cy="180975"/>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5</xdr:col>
      <xdr:colOff>9525</xdr:colOff>
      <xdr:row>56</xdr:row>
      <xdr:rowOff>95250</xdr:rowOff>
    </xdr:from>
    <xdr:to>
      <xdr:col>8</xdr:col>
      <xdr:colOff>9525</xdr:colOff>
      <xdr:row>56</xdr:row>
      <xdr:rowOff>95250</xdr:rowOff>
    </xdr:to>
    <xdr:sp macro="" textlink="">
      <xdr:nvSpPr>
        <xdr:cNvPr id="14" name="Line 2">
          <a:extLst>
            <a:ext uri="{FF2B5EF4-FFF2-40B4-BE49-F238E27FC236}">
              <a16:creationId xmlns:a16="http://schemas.microsoft.com/office/drawing/2014/main" id="{EEC45BDC-3173-4E13-8307-C2B2160C485C}"/>
            </a:ext>
          </a:extLst>
        </xdr:cNvPr>
        <xdr:cNvSpPr>
          <a:spLocks noChangeShapeType="1"/>
        </xdr:cNvSpPr>
      </xdr:nvSpPr>
      <xdr:spPr bwMode="auto">
        <a:xfrm>
          <a:off x="4619625" y="9448800"/>
          <a:ext cx="2162175"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5</xdr:col>
      <xdr:colOff>9525</xdr:colOff>
      <xdr:row>56</xdr:row>
      <xdr:rowOff>95250</xdr:rowOff>
    </xdr:from>
    <xdr:to>
      <xdr:col>8</xdr:col>
      <xdr:colOff>9525</xdr:colOff>
      <xdr:row>56</xdr:row>
      <xdr:rowOff>95250</xdr:rowOff>
    </xdr:to>
    <xdr:sp macro="" textlink="">
      <xdr:nvSpPr>
        <xdr:cNvPr id="15" name="Line 2">
          <a:extLst>
            <a:ext uri="{FF2B5EF4-FFF2-40B4-BE49-F238E27FC236}">
              <a16:creationId xmlns:a16="http://schemas.microsoft.com/office/drawing/2014/main" id="{F744C4BD-1EB3-497E-B53B-971B16E2E578}"/>
            </a:ext>
          </a:extLst>
        </xdr:cNvPr>
        <xdr:cNvSpPr>
          <a:spLocks noChangeShapeType="1"/>
        </xdr:cNvSpPr>
      </xdr:nvSpPr>
      <xdr:spPr bwMode="auto">
        <a:xfrm>
          <a:off x="4619625" y="9448800"/>
          <a:ext cx="2162175"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5</xdr:col>
      <xdr:colOff>9525</xdr:colOff>
      <xdr:row>56</xdr:row>
      <xdr:rowOff>95250</xdr:rowOff>
    </xdr:from>
    <xdr:to>
      <xdr:col>8</xdr:col>
      <xdr:colOff>9525</xdr:colOff>
      <xdr:row>56</xdr:row>
      <xdr:rowOff>95250</xdr:rowOff>
    </xdr:to>
    <xdr:sp macro="" textlink="">
      <xdr:nvSpPr>
        <xdr:cNvPr id="16" name="Line 2">
          <a:extLst>
            <a:ext uri="{FF2B5EF4-FFF2-40B4-BE49-F238E27FC236}">
              <a16:creationId xmlns:a16="http://schemas.microsoft.com/office/drawing/2014/main" id="{AF3FF5C4-40DD-4A1D-9874-FE03E796DD15}"/>
            </a:ext>
          </a:extLst>
        </xdr:cNvPr>
        <xdr:cNvSpPr>
          <a:spLocks noChangeShapeType="1"/>
        </xdr:cNvSpPr>
      </xdr:nvSpPr>
      <xdr:spPr bwMode="auto">
        <a:xfrm>
          <a:off x="4619625" y="9448800"/>
          <a:ext cx="2162175"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5</xdr:col>
      <xdr:colOff>9525</xdr:colOff>
      <xdr:row>56</xdr:row>
      <xdr:rowOff>95250</xdr:rowOff>
    </xdr:from>
    <xdr:to>
      <xdr:col>8</xdr:col>
      <xdr:colOff>9525</xdr:colOff>
      <xdr:row>56</xdr:row>
      <xdr:rowOff>95250</xdr:rowOff>
    </xdr:to>
    <xdr:sp macro="" textlink="">
      <xdr:nvSpPr>
        <xdr:cNvPr id="17" name="Line 2">
          <a:extLst>
            <a:ext uri="{FF2B5EF4-FFF2-40B4-BE49-F238E27FC236}">
              <a16:creationId xmlns:a16="http://schemas.microsoft.com/office/drawing/2014/main" id="{7CAAB575-D9D7-482A-A9F5-4C267055018C}"/>
            </a:ext>
          </a:extLst>
        </xdr:cNvPr>
        <xdr:cNvSpPr>
          <a:spLocks noChangeShapeType="1"/>
        </xdr:cNvSpPr>
      </xdr:nvSpPr>
      <xdr:spPr bwMode="auto">
        <a:xfrm>
          <a:off x="4619625" y="9448800"/>
          <a:ext cx="2162175"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5</xdr:col>
      <xdr:colOff>9525</xdr:colOff>
      <xdr:row>56</xdr:row>
      <xdr:rowOff>95250</xdr:rowOff>
    </xdr:from>
    <xdr:to>
      <xdr:col>8</xdr:col>
      <xdr:colOff>9525</xdr:colOff>
      <xdr:row>56</xdr:row>
      <xdr:rowOff>95250</xdr:rowOff>
    </xdr:to>
    <xdr:sp macro="" textlink="">
      <xdr:nvSpPr>
        <xdr:cNvPr id="18" name="Line 2">
          <a:extLst>
            <a:ext uri="{FF2B5EF4-FFF2-40B4-BE49-F238E27FC236}">
              <a16:creationId xmlns:a16="http://schemas.microsoft.com/office/drawing/2014/main" id="{5C28B507-5CFC-4618-8987-77C74FF6778A}"/>
            </a:ext>
          </a:extLst>
        </xdr:cNvPr>
        <xdr:cNvSpPr>
          <a:spLocks noChangeShapeType="1"/>
        </xdr:cNvSpPr>
      </xdr:nvSpPr>
      <xdr:spPr bwMode="auto">
        <a:xfrm>
          <a:off x="4619625" y="9448800"/>
          <a:ext cx="2162175"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5</xdr:col>
      <xdr:colOff>9525</xdr:colOff>
      <xdr:row>56</xdr:row>
      <xdr:rowOff>95250</xdr:rowOff>
    </xdr:from>
    <xdr:to>
      <xdr:col>8</xdr:col>
      <xdr:colOff>9525</xdr:colOff>
      <xdr:row>56</xdr:row>
      <xdr:rowOff>95250</xdr:rowOff>
    </xdr:to>
    <xdr:sp macro="" textlink="">
      <xdr:nvSpPr>
        <xdr:cNvPr id="19" name="Line 2">
          <a:extLst>
            <a:ext uri="{FF2B5EF4-FFF2-40B4-BE49-F238E27FC236}">
              <a16:creationId xmlns:a16="http://schemas.microsoft.com/office/drawing/2014/main" id="{0EC6E39E-B75C-4747-926B-CD07ABB0C9F6}"/>
            </a:ext>
          </a:extLst>
        </xdr:cNvPr>
        <xdr:cNvSpPr>
          <a:spLocks noChangeShapeType="1"/>
        </xdr:cNvSpPr>
      </xdr:nvSpPr>
      <xdr:spPr bwMode="auto">
        <a:xfrm>
          <a:off x="4619625" y="9448800"/>
          <a:ext cx="2162175"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ETUDE%20-%20CHERBOURG%20-%20ZAC%20AGORA%20-%20LOT%201%20a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érif"/>
      <sheetName val="REVUE"/>
      <sheetName val="FDC"/>
      <sheetName val="DQE Base"/>
      <sheetName val="DQE Var"/>
      <sheetName val="ETUDE TF"/>
      <sheetName val="Métré"/>
      <sheetName val="SDP Reg"/>
      <sheetName val="SDP1"/>
      <sheetName val="SDP11"/>
      <sheetName val="SDP2"/>
      <sheetName val="SDP3"/>
      <sheetName val="SDP5"/>
      <sheetName val="SDP011"/>
      <sheetName val="SDP021"/>
      <sheetName val="SDP111"/>
      <sheetName val="SDP111a"/>
      <sheetName val="SDP112"/>
      <sheetName val="SDP121f"/>
      <sheetName val="SDP121a"/>
      <sheetName val="SDP121b"/>
      <sheetName val="SDP121c"/>
      <sheetName val="SDP121d"/>
      <sheetName val="SDP122"/>
      <sheetName val="SDP122a"/>
      <sheetName val="SDP122b"/>
      <sheetName val="SDP123"/>
      <sheetName val="SDP131"/>
      <sheetName val="SDP132"/>
      <sheetName val="SDP132a"/>
      <sheetName val="SDP141"/>
      <sheetName val="SDP151"/>
      <sheetName val="SDP152"/>
      <sheetName val="SDP211"/>
      <sheetName val="SDP212"/>
      <sheetName val="SDP221v1"/>
      <sheetName val="SDP221v"/>
      <sheetName val="SDP221"/>
      <sheetName val="SDP222"/>
      <sheetName val="SDP222a"/>
      <sheetName val="SDP231"/>
      <sheetName val="SDP232"/>
      <sheetName val="SDP233"/>
      <sheetName val="SDP234"/>
      <sheetName val="SDP235"/>
      <sheetName val="SDP241"/>
      <sheetName val="SDP242"/>
      <sheetName val="SDP243"/>
      <sheetName val="SDP251"/>
      <sheetName val="SDP261"/>
      <sheetName val="SDP262"/>
      <sheetName val="SDP263"/>
      <sheetName val="SDP272"/>
      <sheetName val="SDP271"/>
      <sheetName val="SDP2711"/>
      <sheetName val="SDP274"/>
      <sheetName val="SDP41"/>
      <sheetName val="SDP42"/>
      <sheetName val="SDP43"/>
      <sheetName val="SDP44"/>
      <sheetName val="SDP45"/>
      <sheetName val="SDP46"/>
      <sheetName val="SDP47"/>
      <sheetName val="SDP48"/>
      <sheetName val="SDP50"/>
      <sheetName val="SDP51"/>
      <sheetName val="SDP52"/>
      <sheetName val="SDP53"/>
      <sheetName val="SDP511"/>
      <sheetName val="SDP54"/>
      <sheetName val="SDP55"/>
      <sheetName val="SDP61"/>
      <sheetName val="SDP62"/>
      <sheetName val="SDP63"/>
      <sheetName val="SDP64"/>
      <sheetName val="SDP65"/>
      <sheetName val="SDP66"/>
      <sheetName val="SDP67"/>
      <sheetName val="SDP1311"/>
      <sheetName val="SDP13111"/>
      <sheetName val="SDP13112"/>
      <sheetName val="SDP13113"/>
      <sheetName val="SDP13114"/>
      <sheetName val="SDP13115"/>
      <sheetName val="SDP13116"/>
      <sheetName val="SDP1011"/>
      <sheetName val="SDP1012"/>
      <sheetName val="SDP1013"/>
      <sheetName val="SDP1014"/>
      <sheetName val="SDP1024"/>
      <sheetName val="SDP10224"/>
      <sheetName val="SDP1021"/>
      <sheetName val="SDP10221"/>
      <sheetName val="SDP1111"/>
      <sheetName val="SDP1112"/>
      <sheetName val="SDP1113"/>
      <sheetName val="SDP141b"/>
      <sheetName val="SDP1411"/>
      <sheetName val="SDP1412"/>
      <sheetName val="SDP1413"/>
      <sheetName val="SDP1414"/>
      <sheetName val="SDP1211"/>
      <sheetName val="SDP1212"/>
      <sheetName val="SDP1213"/>
      <sheetName val="SDP1214"/>
      <sheetName val="SDP12141"/>
      <sheetName val="SDP811"/>
      <sheetName val="SDP812"/>
      <sheetName val="SDPv23112"/>
      <sheetName val="SDP8211"/>
      <sheetName val="SDP822"/>
      <sheetName val="SDP8222"/>
      <sheetName val="SDP821"/>
      <sheetName val="SDP823"/>
      <sheetName val="SDP8231"/>
      <sheetName val="SDP824"/>
      <sheetName val="SDP825"/>
      <sheetName val="SDP826"/>
      <sheetName val="SDP827"/>
      <sheetName val="SDP8210"/>
      <sheetName val="SDP851"/>
      <sheetName val="SDP911"/>
      <sheetName val="SDP9121"/>
      <sheetName val="SDP912"/>
      <sheetName val="SDP913"/>
      <sheetName val="SDPv9111"/>
      <sheetName val="SDP914"/>
      <sheetName val="SDP921"/>
      <sheetName val="SDP931"/>
      <sheetName val="SDP841"/>
      <sheetName val="SDPv233111"/>
      <sheetName val="SDPv23311"/>
      <sheetName val="SDPv23312"/>
      <sheetName val="SDPv23313"/>
      <sheetName val="SDP871"/>
      <sheetName val="SDP872"/>
      <sheetName val="SDP873"/>
      <sheetName val="SDP874"/>
      <sheetName val="SDP875"/>
      <sheetName val="SDP321"/>
      <sheetName val="SDP322"/>
      <sheetName val="SDP311"/>
      <sheetName val="SDP312"/>
      <sheetName val="SPD313"/>
      <sheetName val="SDP331"/>
      <sheetName val="SDP2631"/>
      <sheetName val="SDP828"/>
      <sheetName val="SDP829"/>
      <sheetName val="SDP831"/>
      <sheetName val="SDP832"/>
      <sheetName val="SDP833"/>
      <sheetName val="SDP834"/>
      <sheetName val="SDP835"/>
      <sheetName val="SDP836"/>
      <sheetName val="SDP842"/>
      <sheetName val="SDP861"/>
      <sheetName val="SDP862"/>
      <sheetName val="SDP863"/>
      <sheetName val="SDP864"/>
      <sheetName val="SDP865a"/>
      <sheetName val="SPD865"/>
      <sheetName val="SDP866"/>
      <sheetName val="SDP867"/>
      <sheetName val="SD881"/>
      <sheetName val="SDPgeo"/>
      <sheetName val="SDPend"/>
      <sheetName val="SDPv2571"/>
      <sheetName val="SDP1062"/>
      <sheetName val="Commerce"/>
      <sheetName val="CALCUL"/>
      <sheetName val="Données"/>
      <sheetName val="Soustraitance"/>
      <sheetName val="TRANSP"/>
      <sheetName val="Répartition"/>
    </sheetNames>
    <sheetDataSet>
      <sheetData sheetId="0"/>
      <sheetData sheetId="1"/>
      <sheetData sheetId="2">
        <row r="7">
          <cell r="C7">
            <v>1</v>
          </cell>
        </row>
      </sheetData>
      <sheetData sheetId="3"/>
      <sheetData sheetId="4"/>
      <sheetData sheetId="5">
        <row r="1">
          <cell r="N1">
            <v>1.0027381969721667</v>
          </cell>
        </row>
        <row r="2">
          <cell r="L2">
            <v>0.02</v>
          </cell>
          <cell r="N2">
            <v>1.1724137931034484</v>
          </cell>
        </row>
        <row r="3">
          <cell r="L3">
            <v>0.13</v>
          </cell>
        </row>
        <row r="4">
          <cell r="N4">
            <v>1.1299999999999999</v>
          </cell>
        </row>
        <row r="5">
          <cell r="N5">
            <v>1.1299999999999999</v>
          </cell>
        </row>
      </sheetData>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 sheetId="103"/>
      <sheetData sheetId="104"/>
      <sheetData sheetId="105"/>
      <sheetData sheetId="106"/>
      <sheetData sheetId="107"/>
      <sheetData sheetId="108"/>
      <sheetData sheetId="109"/>
      <sheetData sheetId="110"/>
      <sheetData sheetId="111"/>
      <sheetData sheetId="112"/>
      <sheetData sheetId="113"/>
      <sheetData sheetId="114"/>
      <sheetData sheetId="115"/>
      <sheetData sheetId="116"/>
      <sheetData sheetId="117"/>
      <sheetData sheetId="118"/>
      <sheetData sheetId="119"/>
      <sheetData sheetId="120"/>
      <sheetData sheetId="121"/>
      <sheetData sheetId="122"/>
      <sheetData sheetId="123"/>
      <sheetData sheetId="124"/>
      <sheetData sheetId="125"/>
      <sheetData sheetId="126"/>
      <sheetData sheetId="127"/>
      <sheetData sheetId="128"/>
      <sheetData sheetId="129"/>
      <sheetData sheetId="130"/>
      <sheetData sheetId="131"/>
      <sheetData sheetId="132"/>
      <sheetData sheetId="133"/>
      <sheetData sheetId="134"/>
      <sheetData sheetId="135"/>
      <sheetData sheetId="136"/>
      <sheetData sheetId="137"/>
      <sheetData sheetId="138"/>
      <sheetData sheetId="139"/>
      <sheetData sheetId="140"/>
      <sheetData sheetId="141"/>
      <sheetData sheetId="142"/>
      <sheetData sheetId="143"/>
      <sheetData sheetId="144"/>
      <sheetData sheetId="145"/>
      <sheetData sheetId="146"/>
      <sheetData sheetId="147"/>
      <sheetData sheetId="148"/>
      <sheetData sheetId="149"/>
      <sheetData sheetId="150"/>
      <sheetData sheetId="151"/>
      <sheetData sheetId="152"/>
      <sheetData sheetId="153"/>
      <sheetData sheetId="154"/>
      <sheetData sheetId="155"/>
      <sheetData sheetId="156"/>
      <sheetData sheetId="157"/>
      <sheetData sheetId="158"/>
      <sheetData sheetId="159"/>
      <sheetData sheetId="160"/>
      <sheetData sheetId="161"/>
      <sheetData sheetId="162"/>
      <sheetData sheetId="163"/>
      <sheetData sheetId="164"/>
      <sheetData sheetId="165"/>
      <sheetData sheetId="166"/>
      <sheetData sheetId="167"/>
      <sheetData sheetId="168"/>
      <sheetData sheetId="169"/>
      <sheetData sheetId="170">
        <row r="6">
          <cell r="D6">
            <v>20</v>
          </cell>
        </row>
      </sheetData>
      <sheetData sheetId="171"/>
      <sheetData sheetId="172"/>
      <sheetData sheetId="17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39B85DB-B524-4634-8200-0E5D249C971E}">
  <sheetPr codeName="Feuil1"/>
  <dimension ref="A1:L31"/>
  <sheetViews>
    <sheetView tabSelected="1" topLeftCell="A2" workbookViewId="0">
      <selection activeCell="H7" sqref="H7:L19"/>
    </sheetView>
  </sheetViews>
  <sheetFormatPr baseColWidth="10" defaultRowHeight="15" x14ac:dyDescent="0.25"/>
  <cols>
    <col min="1" max="1" width="7.28515625" bestFit="1" customWidth="1"/>
    <col min="2" max="2" width="36.28515625" customWidth="1"/>
    <col min="6" max="6" width="14.28515625" bestFit="1" customWidth="1"/>
  </cols>
  <sheetData>
    <row r="1" spans="1:12" x14ac:dyDescent="0.25">
      <c r="A1" s="1"/>
      <c r="B1" s="2"/>
      <c r="C1" s="1"/>
      <c r="D1" s="3"/>
      <c r="E1" s="1"/>
      <c r="F1" s="1"/>
    </row>
    <row r="2" spans="1:12" x14ac:dyDescent="0.25">
      <c r="A2" s="2"/>
      <c r="B2" s="2"/>
      <c r="C2" s="1"/>
      <c r="D2" s="3"/>
      <c r="E2" s="1"/>
      <c r="F2" s="4">
        <f ca="1">NOW()</f>
        <v>43299.351503819445</v>
      </c>
    </row>
    <row r="3" spans="1:12" x14ac:dyDescent="0.25">
      <c r="A3" s="5"/>
      <c r="B3" s="6"/>
      <c r="C3" s="5"/>
      <c r="D3" s="7"/>
      <c r="E3" s="5"/>
      <c r="F3" s="5"/>
    </row>
    <row r="4" spans="1:12" x14ac:dyDescent="0.25">
      <c r="A4" s="124"/>
      <c r="B4" s="124"/>
      <c r="C4" s="5"/>
      <c r="D4" s="7"/>
      <c r="E4" s="5"/>
      <c r="F4" s="5"/>
    </row>
    <row r="5" spans="1:12" x14ac:dyDescent="0.25">
      <c r="A5" s="5"/>
      <c r="B5" s="8"/>
      <c r="C5" s="5"/>
      <c r="D5" s="7"/>
      <c r="E5" s="5"/>
      <c r="F5" s="5"/>
    </row>
    <row r="6" spans="1:12" ht="15.75" thickBot="1" x14ac:dyDescent="0.3">
      <c r="A6" s="5"/>
      <c r="B6" s="6"/>
      <c r="C6" s="5"/>
      <c r="D6" s="7"/>
      <c r="E6" s="5"/>
      <c r="F6" s="5"/>
    </row>
    <row r="7" spans="1:12" ht="30.75" thickBot="1" x14ac:dyDescent="0.3">
      <c r="A7" s="9" t="s">
        <v>61</v>
      </c>
      <c r="B7" s="10" t="s">
        <v>0</v>
      </c>
      <c r="C7" s="11" t="s">
        <v>1</v>
      </c>
      <c r="D7" s="12" t="s">
        <v>2</v>
      </c>
      <c r="E7" s="13" t="s">
        <v>3</v>
      </c>
      <c r="F7" s="14" t="s">
        <v>4</v>
      </c>
      <c r="H7" s="133" t="s">
        <v>62</v>
      </c>
      <c r="I7" s="133"/>
      <c r="J7" s="133"/>
      <c r="K7" s="133"/>
      <c r="L7" s="133"/>
    </row>
    <row r="8" spans="1:12" x14ac:dyDescent="0.25">
      <c r="A8" s="15"/>
      <c r="B8" s="16"/>
      <c r="C8" s="17" t="s">
        <v>5</v>
      </c>
      <c r="D8" s="18"/>
      <c r="E8" s="19"/>
      <c r="F8" s="20"/>
      <c r="H8" s="133"/>
      <c r="I8" s="133"/>
      <c r="J8" s="133"/>
      <c r="K8" s="133"/>
      <c r="L8" s="133"/>
    </row>
    <row r="9" spans="1:12" x14ac:dyDescent="0.25">
      <c r="A9" s="21">
        <v>1</v>
      </c>
      <c r="B9" s="22" t="s">
        <v>56</v>
      </c>
      <c r="C9" s="23" t="s">
        <v>6</v>
      </c>
      <c r="D9" s="24">
        <v>1</v>
      </c>
      <c r="E9" s="25">
        <f>+'SDP1'!H51</f>
        <v>6.0719999999999992</v>
      </c>
      <c r="F9" s="26">
        <f t="shared" ref="F9:F14" si="0">IF(D9="","",$E9*E9)</f>
        <v>36.86918399999999</v>
      </c>
      <c r="H9" s="133"/>
      <c r="I9" s="133"/>
      <c r="J9" s="133"/>
      <c r="K9" s="133"/>
      <c r="L9" s="133"/>
    </row>
    <row r="10" spans="1:12" x14ac:dyDescent="0.25">
      <c r="A10" s="21">
        <v>2</v>
      </c>
      <c r="B10" s="22" t="s">
        <v>57</v>
      </c>
      <c r="C10" s="23" t="s">
        <v>6</v>
      </c>
      <c r="D10" s="24">
        <v>1</v>
      </c>
      <c r="E10" s="25"/>
      <c r="F10" s="26">
        <f t="shared" si="0"/>
        <v>0</v>
      </c>
      <c r="H10" s="133"/>
      <c r="I10" s="133"/>
      <c r="J10" s="133"/>
      <c r="K10" s="133"/>
      <c r="L10" s="133"/>
    </row>
    <row r="11" spans="1:12" x14ac:dyDescent="0.25">
      <c r="A11" s="21">
        <v>3</v>
      </c>
      <c r="B11" s="22" t="s">
        <v>12</v>
      </c>
      <c r="C11" s="23" t="s">
        <v>7</v>
      </c>
      <c r="D11" s="24">
        <v>1</v>
      </c>
      <c r="E11" s="25"/>
      <c r="F11" s="26">
        <f t="shared" si="0"/>
        <v>0</v>
      </c>
      <c r="H11" s="133"/>
      <c r="I11" s="133"/>
      <c r="J11" s="133"/>
      <c r="K11" s="133"/>
      <c r="L11" s="133"/>
    </row>
    <row r="12" spans="1:12" x14ac:dyDescent="0.25">
      <c r="A12" s="21">
        <v>4</v>
      </c>
      <c r="B12" s="22" t="s">
        <v>12</v>
      </c>
      <c r="C12" s="23" t="s">
        <v>8</v>
      </c>
      <c r="D12" s="24">
        <v>1</v>
      </c>
      <c r="E12" s="25"/>
      <c r="F12" s="26">
        <f t="shared" si="0"/>
        <v>0</v>
      </c>
      <c r="H12" s="133"/>
      <c r="I12" s="133"/>
      <c r="J12" s="133"/>
      <c r="K12" s="133"/>
      <c r="L12" s="133"/>
    </row>
    <row r="13" spans="1:12" x14ac:dyDescent="0.25">
      <c r="A13" s="21">
        <v>5</v>
      </c>
      <c r="B13" s="22" t="s">
        <v>12</v>
      </c>
      <c r="C13" s="23" t="s">
        <v>8</v>
      </c>
      <c r="D13" s="24">
        <v>1</v>
      </c>
      <c r="E13" s="25"/>
      <c r="F13" s="26">
        <f t="shared" si="0"/>
        <v>0</v>
      </c>
      <c r="H13" s="133"/>
      <c r="I13" s="133"/>
      <c r="J13" s="133"/>
      <c r="K13" s="133"/>
      <c r="L13" s="133"/>
    </row>
    <row r="14" spans="1:12" x14ac:dyDescent="0.25">
      <c r="A14" s="21">
        <v>6</v>
      </c>
      <c r="B14" s="22" t="s">
        <v>12</v>
      </c>
      <c r="C14" s="23" t="s">
        <v>8</v>
      </c>
      <c r="D14" s="24">
        <v>1</v>
      </c>
      <c r="E14" s="25"/>
      <c r="F14" s="26">
        <f t="shared" si="0"/>
        <v>0</v>
      </c>
      <c r="H14" s="133"/>
      <c r="I14" s="133"/>
      <c r="J14" s="133"/>
      <c r="K14" s="133"/>
      <c r="L14" s="133"/>
    </row>
    <row r="15" spans="1:12" x14ac:dyDescent="0.25">
      <c r="A15" s="21">
        <v>7</v>
      </c>
      <c r="B15" s="22" t="s">
        <v>12</v>
      </c>
      <c r="C15" s="23" t="s">
        <v>8</v>
      </c>
      <c r="D15" s="24">
        <v>1</v>
      </c>
      <c r="E15" s="19"/>
      <c r="F15" s="20"/>
      <c r="H15" s="133"/>
      <c r="I15" s="133"/>
      <c r="J15" s="133"/>
      <c r="K15" s="133"/>
      <c r="L15" s="133"/>
    </row>
    <row r="16" spans="1:12" x14ac:dyDescent="0.25">
      <c r="A16" s="21">
        <v>8</v>
      </c>
      <c r="B16" s="22" t="s">
        <v>12</v>
      </c>
      <c r="C16" s="23" t="s">
        <v>8</v>
      </c>
      <c r="D16" s="24">
        <v>1</v>
      </c>
      <c r="E16" s="19"/>
      <c r="F16" s="26">
        <f t="shared" ref="F16:F21" si="1">IF(D16="","",$E16*E16)</f>
        <v>0</v>
      </c>
      <c r="H16" s="133"/>
      <c r="I16" s="133"/>
      <c r="J16" s="133"/>
      <c r="K16" s="133"/>
      <c r="L16" s="133"/>
    </row>
    <row r="17" spans="1:12" x14ac:dyDescent="0.25">
      <c r="A17" s="21">
        <v>9</v>
      </c>
      <c r="B17" s="22" t="s">
        <v>12</v>
      </c>
      <c r="C17" s="23" t="s">
        <v>8</v>
      </c>
      <c r="D17" s="24">
        <v>1</v>
      </c>
      <c r="E17" s="25"/>
      <c r="F17" s="26">
        <f t="shared" si="1"/>
        <v>0</v>
      </c>
      <c r="H17" s="133"/>
      <c r="I17" s="133"/>
      <c r="J17" s="133"/>
      <c r="K17" s="133"/>
      <c r="L17" s="133"/>
    </row>
    <row r="18" spans="1:12" x14ac:dyDescent="0.25">
      <c r="A18" s="21">
        <v>10</v>
      </c>
      <c r="B18" s="22" t="s">
        <v>12</v>
      </c>
      <c r="C18" s="23" t="s">
        <v>8</v>
      </c>
      <c r="D18" s="24">
        <v>1</v>
      </c>
      <c r="E18" s="19"/>
      <c r="F18" s="26">
        <f t="shared" si="1"/>
        <v>0</v>
      </c>
      <c r="H18" s="133"/>
      <c r="I18" s="133"/>
      <c r="J18" s="133"/>
      <c r="K18" s="133"/>
      <c r="L18" s="133"/>
    </row>
    <row r="19" spans="1:12" x14ac:dyDescent="0.25">
      <c r="A19" s="21">
        <v>11</v>
      </c>
      <c r="B19" s="22" t="s">
        <v>12</v>
      </c>
      <c r="C19" s="23" t="s">
        <v>8</v>
      </c>
      <c r="D19" s="24">
        <v>1</v>
      </c>
      <c r="E19" s="25"/>
      <c r="F19" s="26">
        <f t="shared" si="1"/>
        <v>0</v>
      </c>
      <c r="H19" s="133"/>
      <c r="I19" s="133"/>
      <c r="J19" s="133"/>
      <c r="K19" s="133"/>
      <c r="L19" s="133"/>
    </row>
    <row r="20" spans="1:12" x14ac:dyDescent="0.25">
      <c r="A20" s="21">
        <v>12</v>
      </c>
      <c r="B20" s="22" t="s">
        <v>12</v>
      </c>
      <c r="C20" s="23" t="s">
        <v>8</v>
      </c>
      <c r="D20" s="24">
        <v>1</v>
      </c>
      <c r="E20" s="19"/>
      <c r="F20" s="26">
        <f t="shared" si="1"/>
        <v>0</v>
      </c>
    </row>
    <row r="21" spans="1:12" x14ac:dyDescent="0.25">
      <c r="A21" s="21">
        <v>13</v>
      </c>
      <c r="B21" s="22" t="s">
        <v>12</v>
      </c>
      <c r="C21" s="23" t="s">
        <v>8</v>
      </c>
      <c r="D21" s="24">
        <v>1</v>
      </c>
      <c r="E21" s="19"/>
      <c r="F21" s="26">
        <f t="shared" si="1"/>
        <v>0</v>
      </c>
    </row>
    <row r="22" spans="1:12" x14ac:dyDescent="0.25">
      <c r="A22" s="21">
        <v>14</v>
      </c>
      <c r="B22" s="22" t="s">
        <v>12</v>
      </c>
      <c r="C22" s="23" t="s">
        <v>8</v>
      </c>
      <c r="D22" s="24">
        <v>1</v>
      </c>
      <c r="E22" s="25"/>
      <c r="F22" s="26">
        <f t="shared" ref="F22" si="2">IF(D22="","",$E22*E22)</f>
        <v>0</v>
      </c>
    </row>
    <row r="23" spans="1:12" x14ac:dyDescent="0.25">
      <c r="A23" s="21">
        <v>15</v>
      </c>
      <c r="B23" s="22" t="s">
        <v>12</v>
      </c>
      <c r="C23" s="23" t="s">
        <v>8</v>
      </c>
      <c r="D23" s="24">
        <v>1</v>
      </c>
      <c r="E23" s="25"/>
      <c r="F23" s="26">
        <f>IF(D23="","",$E23*E23)</f>
        <v>0</v>
      </c>
    </row>
    <row r="24" spans="1:12" x14ac:dyDescent="0.25">
      <c r="A24" s="21">
        <v>16</v>
      </c>
      <c r="B24" s="22" t="s">
        <v>12</v>
      </c>
      <c r="C24" s="23" t="s">
        <v>8</v>
      </c>
      <c r="D24" s="24">
        <v>2</v>
      </c>
      <c r="E24" s="25"/>
      <c r="F24" s="26">
        <f t="shared" ref="F24:F27" si="3">IF(D24="","",$E24*E24)</f>
        <v>0</v>
      </c>
    </row>
    <row r="25" spans="1:12" x14ac:dyDescent="0.25">
      <c r="A25" s="27"/>
      <c r="B25" s="31"/>
      <c r="C25" s="30"/>
      <c r="D25" s="24"/>
      <c r="E25" s="25"/>
      <c r="F25" s="26" t="str">
        <f t="shared" si="3"/>
        <v/>
      </c>
    </row>
    <row r="26" spans="1:12" x14ac:dyDescent="0.25">
      <c r="A26" s="27"/>
      <c r="B26" s="31"/>
      <c r="C26" s="30"/>
      <c r="D26" s="24"/>
      <c r="E26" s="25"/>
      <c r="F26" s="26" t="str">
        <f t="shared" si="3"/>
        <v/>
      </c>
    </row>
    <row r="27" spans="1:12" x14ac:dyDescent="0.25">
      <c r="A27" s="28"/>
      <c r="B27" s="29"/>
      <c r="C27" s="30"/>
      <c r="D27" s="24"/>
      <c r="E27" s="19"/>
      <c r="F27" s="26" t="str">
        <f t="shared" si="3"/>
        <v/>
      </c>
    </row>
    <row r="28" spans="1:12" ht="15.75" thickBot="1" x14ac:dyDescent="0.3">
      <c r="A28" s="33"/>
      <c r="B28" s="34" t="s">
        <v>9</v>
      </c>
      <c r="C28" s="37"/>
      <c r="D28" s="35"/>
      <c r="E28" s="36"/>
      <c r="F28" s="52">
        <f>SUM(F8:F27)</f>
        <v>36.86918399999999</v>
      </c>
    </row>
    <row r="29" spans="1:12" ht="15.75" thickBot="1" x14ac:dyDescent="0.3">
      <c r="A29" s="38"/>
      <c r="B29" s="39" t="s">
        <v>10</v>
      </c>
      <c r="C29" s="40"/>
      <c r="D29" s="41"/>
      <c r="E29" s="42"/>
      <c r="F29" s="43" t="e">
        <f>F26+#REF!+F28</f>
        <v>#VALUE!</v>
      </c>
    </row>
    <row r="30" spans="1:12" ht="15.75" thickBot="1" x14ac:dyDescent="0.3">
      <c r="B30" s="44">
        <f>TVA</f>
        <v>20</v>
      </c>
      <c r="C30" s="45"/>
      <c r="D30" s="46"/>
      <c r="E30" s="47"/>
      <c r="F30" s="48" t="e">
        <f>F29*TVA/100</f>
        <v>#VALUE!</v>
      </c>
    </row>
    <row r="31" spans="1:12" ht="15.75" thickBot="1" x14ac:dyDescent="0.3">
      <c r="B31" s="49" t="s">
        <v>11</v>
      </c>
      <c r="C31" s="45"/>
      <c r="D31" s="46"/>
      <c r="E31" s="50"/>
      <c r="F31" s="51" t="e">
        <f>F29+F30</f>
        <v>#VALUE!</v>
      </c>
    </row>
  </sheetData>
  <protectedRanges>
    <protectedRange sqref="A25:A27" name="Plage1_1"/>
  </protectedRanges>
  <mergeCells count="2">
    <mergeCell ref="A4:B4"/>
    <mergeCell ref="H7:L19"/>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C4ADFA8-B8EB-440F-8FC7-522EF03B7320}">
  <sheetPr codeName="Feuil2"/>
  <dimension ref="A3:B6"/>
  <sheetViews>
    <sheetView workbookViewId="0">
      <selection activeCell="D3" sqref="D3"/>
    </sheetView>
  </sheetViews>
  <sheetFormatPr baseColWidth="10" defaultRowHeight="15" x14ac:dyDescent="0.25"/>
  <cols>
    <col min="1" max="1" width="13.28515625" bestFit="1" customWidth="1"/>
  </cols>
  <sheetData>
    <row r="3" spans="1:2" x14ac:dyDescent="0.25">
      <c r="A3" t="s">
        <v>13</v>
      </c>
      <c r="B3" s="53">
        <v>1.1499999999999999</v>
      </c>
    </row>
    <row r="4" spans="1:2" x14ac:dyDescent="0.25">
      <c r="A4" t="s">
        <v>14</v>
      </c>
      <c r="B4" s="53">
        <v>1.1499999999999999</v>
      </c>
    </row>
    <row r="5" spans="1:2" x14ac:dyDescent="0.25">
      <c r="A5" t="s">
        <v>15</v>
      </c>
      <c r="B5" s="53">
        <v>1.1499999999999999</v>
      </c>
    </row>
    <row r="6" spans="1:2" x14ac:dyDescent="0.25">
      <c r="A6" t="s">
        <v>16</v>
      </c>
      <c r="B6" s="53">
        <v>1.1499999999999999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AF91261-9DB0-4780-B68A-CCFBBFA68D6E}">
  <sheetPr codeName="Feuil3"/>
  <dimension ref="A1:H62"/>
  <sheetViews>
    <sheetView workbookViewId="0">
      <selection activeCell="H55" sqref="H55"/>
    </sheetView>
  </sheetViews>
  <sheetFormatPr baseColWidth="10" defaultRowHeight="15" x14ac:dyDescent="0.25"/>
  <cols>
    <col min="1" max="1" width="18.5703125" style="91" customWidth="1"/>
    <col min="2" max="2" width="10.5703125" style="91" customWidth="1"/>
    <col min="3" max="3" width="11.140625" style="91" customWidth="1"/>
    <col min="4" max="4" width="16.85546875" style="91" customWidth="1"/>
    <col min="5" max="5" width="12" style="91" customWidth="1"/>
    <col min="6" max="6" width="10.7109375" style="91" customWidth="1"/>
    <col min="7" max="7" width="9.7109375" style="91" customWidth="1"/>
    <col min="8" max="8" width="12" style="91" customWidth="1"/>
    <col min="257" max="257" width="18.5703125" customWidth="1"/>
    <col min="258" max="258" width="10.5703125" customWidth="1"/>
    <col min="259" max="259" width="11.140625" customWidth="1"/>
    <col min="260" max="260" width="16.85546875" customWidth="1"/>
    <col min="261" max="261" width="12" customWidth="1"/>
    <col min="262" max="262" width="10.7109375" customWidth="1"/>
    <col min="263" max="263" width="9.7109375" customWidth="1"/>
    <col min="264" max="264" width="12" customWidth="1"/>
    <col min="513" max="513" width="18.5703125" customWidth="1"/>
    <col min="514" max="514" width="10.5703125" customWidth="1"/>
    <col min="515" max="515" width="11.140625" customWidth="1"/>
    <col min="516" max="516" width="16.85546875" customWidth="1"/>
    <col min="517" max="517" width="12" customWidth="1"/>
    <col min="518" max="518" width="10.7109375" customWidth="1"/>
    <col min="519" max="519" width="9.7109375" customWidth="1"/>
    <col min="520" max="520" width="12" customWidth="1"/>
    <col min="769" max="769" width="18.5703125" customWidth="1"/>
    <col min="770" max="770" width="10.5703125" customWidth="1"/>
    <col min="771" max="771" width="11.140625" customWidth="1"/>
    <col min="772" max="772" width="16.85546875" customWidth="1"/>
    <col min="773" max="773" width="12" customWidth="1"/>
    <col min="774" max="774" width="10.7109375" customWidth="1"/>
    <col min="775" max="775" width="9.7109375" customWidth="1"/>
    <col min="776" max="776" width="12" customWidth="1"/>
    <col min="1025" max="1025" width="18.5703125" customWidth="1"/>
    <col min="1026" max="1026" width="10.5703125" customWidth="1"/>
    <col min="1027" max="1027" width="11.140625" customWidth="1"/>
    <col min="1028" max="1028" width="16.85546875" customWidth="1"/>
    <col min="1029" max="1029" width="12" customWidth="1"/>
    <col min="1030" max="1030" width="10.7109375" customWidth="1"/>
    <col min="1031" max="1031" width="9.7109375" customWidth="1"/>
    <col min="1032" max="1032" width="12" customWidth="1"/>
    <col min="1281" max="1281" width="18.5703125" customWidth="1"/>
    <col min="1282" max="1282" width="10.5703125" customWidth="1"/>
    <col min="1283" max="1283" width="11.140625" customWidth="1"/>
    <col min="1284" max="1284" width="16.85546875" customWidth="1"/>
    <col min="1285" max="1285" width="12" customWidth="1"/>
    <col min="1286" max="1286" width="10.7109375" customWidth="1"/>
    <col min="1287" max="1287" width="9.7109375" customWidth="1"/>
    <col min="1288" max="1288" width="12" customWidth="1"/>
    <col min="1537" max="1537" width="18.5703125" customWidth="1"/>
    <col min="1538" max="1538" width="10.5703125" customWidth="1"/>
    <col min="1539" max="1539" width="11.140625" customWidth="1"/>
    <col min="1540" max="1540" width="16.85546875" customWidth="1"/>
    <col min="1541" max="1541" width="12" customWidth="1"/>
    <col min="1542" max="1542" width="10.7109375" customWidth="1"/>
    <col min="1543" max="1543" width="9.7109375" customWidth="1"/>
    <col min="1544" max="1544" width="12" customWidth="1"/>
    <col min="1793" max="1793" width="18.5703125" customWidth="1"/>
    <col min="1794" max="1794" width="10.5703125" customWidth="1"/>
    <col min="1795" max="1795" width="11.140625" customWidth="1"/>
    <col min="1796" max="1796" width="16.85546875" customWidth="1"/>
    <col min="1797" max="1797" width="12" customWidth="1"/>
    <col min="1798" max="1798" width="10.7109375" customWidth="1"/>
    <col min="1799" max="1799" width="9.7109375" customWidth="1"/>
    <col min="1800" max="1800" width="12" customWidth="1"/>
    <col min="2049" max="2049" width="18.5703125" customWidth="1"/>
    <col min="2050" max="2050" width="10.5703125" customWidth="1"/>
    <col min="2051" max="2051" width="11.140625" customWidth="1"/>
    <col min="2052" max="2052" width="16.85546875" customWidth="1"/>
    <col min="2053" max="2053" width="12" customWidth="1"/>
    <col min="2054" max="2054" width="10.7109375" customWidth="1"/>
    <col min="2055" max="2055" width="9.7109375" customWidth="1"/>
    <col min="2056" max="2056" width="12" customWidth="1"/>
    <col min="2305" max="2305" width="18.5703125" customWidth="1"/>
    <col min="2306" max="2306" width="10.5703125" customWidth="1"/>
    <col min="2307" max="2307" width="11.140625" customWidth="1"/>
    <col min="2308" max="2308" width="16.85546875" customWidth="1"/>
    <col min="2309" max="2309" width="12" customWidth="1"/>
    <col min="2310" max="2310" width="10.7109375" customWidth="1"/>
    <col min="2311" max="2311" width="9.7109375" customWidth="1"/>
    <col min="2312" max="2312" width="12" customWidth="1"/>
    <col min="2561" max="2561" width="18.5703125" customWidth="1"/>
    <col min="2562" max="2562" width="10.5703125" customWidth="1"/>
    <col min="2563" max="2563" width="11.140625" customWidth="1"/>
    <col min="2564" max="2564" width="16.85546875" customWidth="1"/>
    <col min="2565" max="2565" width="12" customWidth="1"/>
    <col min="2566" max="2566" width="10.7109375" customWidth="1"/>
    <col min="2567" max="2567" width="9.7109375" customWidth="1"/>
    <col min="2568" max="2568" width="12" customWidth="1"/>
    <col min="2817" max="2817" width="18.5703125" customWidth="1"/>
    <col min="2818" max="2818" width="10.5703125" customWidth="1"/>
    <col min="2819" max="2819" width="11.140625" customWidth="1"/>
    <col min="2820" max="2820" width="16.85546875" customWidth="1"/>
    <col min="2821" max="2821" width="12" customWidth="1"/>
    <col min="2822" max="2822" width="10.7109375" customWidth="1"/>
    <col min="2823" max="2823" width="9.7109375" customWidth="1"/>
    <col min="2824" max="2824" width="12" customWidth="1"/>
    <col min="3073" max="3073" width="18.5703125" customWidth="1"/>
    <col min="3074" max="3074" width="10.5703125" customWidth="1"/>
    <col min="3075" max="3075" width="11.140625" customWidth="1"/>
    <col min="3076" max="3076" width="16.85546875" customWidth="1"/>
    <col min="3077" max="3077" width="12" customWidth="1"/>
    <col min="3078" max="3078" width="10.7109375" customWidth="1"/>
    <col min="3079" max="3079" width="9.7109375" customWidth="1"/>
    <col min="3080" max="3080" width="12" customWidth="1"/>
    <col min="3329" max="3329" width="18.5703125" customWidth="1"/>
    <col min="3330" max="3330" width="10.5703125" customWidth="1"/>
    <col min="3331" max="3331" width="11.140625" customWidth="1"/>
    <col min="3332" max="3332" width="16.85546875" customWidth="1"/>
    <col min="3333" max="3333" width="12" customWidth="1"/>
    <col min="3334" max="3334" width="10.7109375" customWidth="1"/>
    <col min="3335" max="3335" width="9.7109375" customWidth="1"/>
    <col min="3336" max="3336" width="12" customWidth="1"/>
    <col min="3585" max="3585" width="18.5703125" customWidth="1"/>
    <col min="3586" max="3586" width="10.5703125" customWidth="1"/>
    <col min="3587" max="3587" width="11.140625" customWidth="1"/>
    <col min="3588" max="3588" width="16.85546875" customWidth="1"/>
    <col min="3589" max="3589" width="12" customWidth="1"/>
    <col min="3590" max="3590" width="10.7109375" customWidth="1"/>
    <col min="3591" max="3591" width="9.7109375" customWidth="1"/>
    <col min="3592" max="3592" width="12" customWidth="1"/>
    <col min="3841" max="3841" width="18.5703125" customWidth="1"/>
    <col min="3842" max="3842" width="10.5703125" customWidth="1"/>
    <col min="3843" max="3843" width="11.140625" customWidth="1"/>
    <col min="3844" max="3844" width="16.85546875" customWidth="1"/>
    <col min="3845" max="3845" width="12" customWidth="1"/>
    <col min="3846" max="3846" width="10.7109375" customWidth="1"/>
    <col min="3847" max="3847" width="9.7109375" customWidth="1"/>
    <col min="3848" max="3848" width="12" customWidth="1"/>
    <col min="4097" max="4097" width="18.5703125" customWidth="1"/>
    <col min="4098" max="4098" width="10.5703125" customWidth="1"/>
    <col min="4099" max="4099" width="11.140625" customWidth="1"/>
    <col min="4100" max="4100" width="16.85546875" customWidth="1"/>
    <col min="4101" max="4101" width="12" customWidth="1"/>
    <col min="4102" max="4102" width="10.7109375" customWidth="1"/>
    <col min="4103" max="4103" width="9.7109375" customWidth="1"/>
    <col min="4104" max="4104" width="12" customWidth="1"/>
    <col min="4353" max="4353" width="18.5703125" customWidth="1"/>
    <col min="4354" max="4354" width="10.5703125" customWidth="1"/>
    <col min="4355" max="4355" width="11.140625" customWidth="1"/>
    <col min="4356" max="4356" width="16.85546875" customWidth="1"/>
    <col min="4357" max="4357" width="12" customWidth="1"/>
    <col min="4358" max="4358" width="10.7109375" customWidth="1"/>
    <col min="4359" max="4359" width="9.7109375" customWidth="1"/>
    <col min="4360" max="4360" width="12" customWidth="1"/>
    <col min="4609" max="4609" width="18.5703125" customWidth="1"/>
    <col min="4610" max="4610" width="10.5703125" customWidth="1"/>
    <col min="4611" max="4611" width="11.140625" customWidth="1"/>
    <col min="4612" max="4612" width="16.85546875" customWidth="1"/>
    <col min="4613" max="4613" width="12" customWidth="1"/>
    <col min="4614" max="4614" width="10.7109375" customWidth="1"/>
    <col min="4615" max="4615" width="9.7109375" customWidth="1"/>
    <col min="4616" max="4616" width="12" customWidth="1"/>
    <col min="4865" max="4865" width="18.5703125" customWidth="1"/>
    <col min="4866" max="4866" width="10.5703125" customWidth="1"/>
    <col min="4867" max="4867" width="11.140625" customWidth="1"/>
    <col min="4868" max="4868" width="16.85546875" customWidth="1"/>
    <col min="4869" max="4869" width="12" customWidth="1"/>
    <col min="4870" max="4870" width="10.7109375" customWidth="1"/>
    <col min="4871" max="4871" width="9.7109375" customWidth="1"/>
    <col min="4872" max="4872" width="12" customWidth="1"/>
    <col min="5121" max="5121" width="18.5703125" customWidth="1"/>
    <col min="5122" max="5122" width="10.5703125" customWidth="1"/>
    <col min="5123" max="5123" width="11.140625" customWidth="1"/>
    <col min="5124" max="5124" width="16.85546875" customWidth="1"/>
    <col min="5125" max="5125" width="12" customWidth="1"/>
    <col min="5126" max="5126" width="10.7109375" customWidth="1"/>
    <col min="5127" max="5127" width="9.7109375" customWidth="1"/>
    <col min="5128" max="5128" width="12" customWidth="1"/>
    <col min="5377" max="5377" width="18.5703125" customWidth="1"/>
    <col min="5378" max="5378" width="10.5703125" customWidth="1"/>
    <col min="5379" max="5379" width="11.140625" customWidth="1"/>
    <col min="5380" max="5380" width="16.85546875" customWidth="1"/>
    <col min="5381" max="5381" width="12" customWidth="1"/>
    <col min="5382" max="5382" width="10.7109375" customWidth="1"/>
    <col min="5383" max="5383" width="9.7109375" customWidth="1"/>
    <col min="5384" max="5384" width="12" customWidth="1"/>
    <col min="5633" max="5633" width="18.5703125" customWidth="1"/>
    <col min="5634" max="5634" width="10.5703125" customWidth="1"/>
    <col min="5635" max="5635" width="11.140625" customWidth="1"/>
    <col min="5636" max="5636" width="16.85546875" customWidth="1"/>
    <col min="5637" max="5637" width="12" customWidth="1"/>
    <col min="5638" max="5638" width="10.7109375" customWidth="1"/>
    <col min="5639" max="5639" width="9.7109375" customWidth="1"/>
    <col min="5640" max="5640" width="12" customWidth="1"/>
    <col min="5889" max="5889" width="18.5703125" customWidth="1"/>
    <col min="5890" max="5890" width="10.5703125" customWidth="1"/>
    <col min="5891" max="5891" width="11.140625" customWidth="1"/>
    <col min="5892" max="5892" width="16.85546875" customWidth="1"/>
    <col min="5893" max="5893" width="12" customWidth="1"/>
    <col min="5894" max="5894" width="10.7109375" customWidth="1"/>
    <col min="5895" max="5895" width="9.7109375" customWidth="1"/>
    <col min="5896" max="5896" width="12" customWidth="1"/>
    <col min="6145" max="6145" width="18.5703125" customWidth="1"/>
    <col min="6146" max="6146" width="10.5703125" customWidth="1"/>
    <col min="6147" max="6147" width="11.140625" customWidth="1"/>
    <col min="6148" max="6148" width="16.85546875" customWidth="1"/>
    <col min="6149" max="6149" width="12" customWidth="1"/>
    <col min="6150" max="6150" width="10.7109375" customWidth="1"/>
    <col min="6151" max="6151" width="9.7109375" customWidth="1"/>
    <col min="6152" max="6152" width="12" customWidth="1"/>
    <col min="6401" max="6401" width="18.5703125" customWidth="1"/>
    <col min="6402" max="6402" width="10.5703125" customWidth="1"/>
    <col min="6403" max="6403" width="11.140625" customWidth="1"/>
    <col min="6404" max="6404" width="16.85546875" customWidth="1"/>
    <col min="6405" max="6405" width="12" customWidth="1"/>
    <col min="6406" max="6406" width="10.7109375" customWidth="1"/>
    <col min="6407" max="6407" width="9.7109375" customWidth="1"/>
    <col min="6408" max="6408" width="12" customWidth="1"/>
    <col min="6657" max="6657" width="18.5703125" customWidth="1"/>
    <col min="6658" max="6658" width="10.5703125" customWidth="1"/>
    <col min="6659" max="6659" width="11.140625" customWidth="1"/>
    <col min="6660" max="6660" width="16.85546875" customWidth="1"/>
    <col min="6661" max="6661" width="12" customWidth="1"/>
    <col min="6662" max="6662" width="10.7109375" customWidth="1"/>
    <col min="6663" max="6663" width="9.7109375" customWidth="1"/>
    <col min="6664" max="6664" width="12" customWidth="1"/>
    <col min="6913" max="6913" width="18.5703125" customWidth="1"/>
    <col min="6914" max="6914" width="10.5703125" customWidth="1"/>
    <col min="6915" max="6915" width="11.140625" customWidth="1"/>
    <col min="6916" max="6916" width="16.85546875" customWidth="1"/>
    <col min="6917" max="6917" width="12" customWidth="1"/>
    <col min="6918" max="6918" width="10.7109375" customWidth="1"/>
    <col min="6919" max="6919" width="9.7109375" customWidth="1"/>
    <col min="6920" max="6920" width="12" customWidth="1"/>
    <col min="7169" max="7169" width="18.5703125" customWidth="1"/>
    <col min="7170" max="7170" width="10.5703125" customWidth="1"/>
    <col min="7171" max="7171" width="11.140625" customWidth="1"/>
    <col min="7172" max="7172" width="16.85546875" customWidth="1"/>
    <col min="7173" max="7173" width="12" customWidth="1"/>
    <col min="7174" max="7174" width="10.7109375" customWidth="1"/>
    <col min="7175" max="7175" width="9.7109375" customWidth="1"/>
    <col min="7176" max="7176" width="12" customWidth="1"/>
    <col min="7425" max="7425" width="18.5703125" customWidth="1"/>
    <col min="7426" max="7426" width="10.5703125" customWidth="1"/>
    <col min="7427" max="7427" width="11.140625" customWidth="1"/>
    <col min="7428" max="7428" width="16.85546875" customWidth="1"/>
    <col min="7429" max="7429" width="12" customWidth="1"/>
    <col min="7430" max="7430" width="10.7109375" customWidth="1"/>
    <col min="7431" max="7431" width="9.7109375" customWidth="1"/>
    <col min="7432" max="7432" width="12" customWidth="1"/>
    <col min="7681" max="7681" width="18.5703125" customWidth="1"/>
    <col min="7682" max="7682" width="10.5703125" customWidth="1"/>
    <col min="7683" max="7683" width="11.140625" customWidth="1"/>
    <col min="7684" max="7684" width="16.85546875" customWidth="1"/>
    <col min="7685" max="7685" width="12" customWidth="1"/>
    <col min="7686" max="7686" width="10.7109375" customWidth="1"/>
    <col min="7687" max="7687" width="9.7109375" customWidth="1"/>
    <col min="7688" max="7688" width="12" customWidth="1"/>
    <col min="7937" max="7937" width="18.5703125" customWidth="1"/>
    <col min="7938" max="7938" width="10.5703125" customWidth="1"/>
    <col min="7939" max="7939" width="11.140625" customWidth="1"/>
    <col min="7940" max="7940" width="16.85546875" customWidth="1"/>
    <col min="7941" max="7941" width="12" customWidth="1"/>
    <col min="7942" max="7942" width="10.7109375" customWidth="1"/>
    <col min="7943" max="7943" width="9.7109375" customWidth="1"/>
    <col min="7944" max="7944" width="12" customWidth="1"/>
    <col min="8193" max="8193" width="18.5703125" customWidth="1"/>
    <col min="8194" max="8194" width="10.5703125" customWidth="1"/>
    <col min="8195" max="8195" width="11.140625" customWidth="1"/>
    <col min="8196" max="8196" width="16.85546875" customWidth="1"/>
    <col min="8197" max="8197" width="12" customWidth="1"/>
    <col min="8198" max="8198" width="10.7109375" customWidth="1"/>
    <col min="8199" max="8199" width="9.7109375" customWidth="1"/>
    <col min="8200" max="8200" width="12" customWidth="1"/>
    <col min="8449" max="8449" width="18.5703125" customWidth="1"/>
    <col min="8450" max="8450" width="10.5703125" customWidth="1"/>
    <col min="8451" max="8451" width="11.140625" customWidth="1"/>
    <col min="8452" max="8452" width="16.85546875" customWidth="1"/>
    <col min="8453" max="8453" width="12" customWidth="1"/>
    <col min="8454" max="8454" width="10.7109375" customWidth="1"/>
    <col min="8455" max="8455" width="9.7109375" customWidth="1"/>
    <col min="8456" max="8456" width="12" customWidth="1"/>
    <col min="8705" max="8705" width="18.5703125" customWidth="1"/>
    <col min="8706" max="8706" width="10.5703125" customWidth="1"/>
    <col min="8707" max="8707" width="11.140625" customWidth="1"/>
    <col min="8708" max="8708" width="16.85546875" customWidth="1"/>
    <col min="8709" max="8709" width="12" customWidth="1"/>
    <col min="8710" max="8710" width="10.7109375" customWidth="1"/>
    <col min="8711" max="8711" width="9.7109375" customWidth="1"/>
    <col min="8712" max="8712" width="12" customWidth="1"/>
    <col min="8961" max="8961" width="18.5703125" customWidth="1"/>
    <col min="8962" max="8962" width="10.5703125" customWidth="1"/>
    <col min="8963" max="8963" width="11.140625" customWidth="1"/>
    <col min="8964" max="8964" width="16.85546875" customWidth="1"/>
    <col min="8965" max="8965" width="12" customWidth="1"/>
    <col min="8966" max="8966" width="10.7109375" customWidth="1"/>
    <col min="8967" max="8967" width="9.7109375" customWidth="1"/>
    <col min="8968" max="8968" width="12" customWidth="1"/>
    <col min="9217" max="9217" width="18.5703125" customWidth="1"/>
    <col min="9218" max="9218" width="10.5703125" customWidth="1"/>
    <col min="9219" max="9219" width="11.140625" customWidth="1"/>
    <col min="9220" max="9220" width="16.85546875" customWidth="1"/>
    <col min="9221" max="9221" width="12" customWidth="1"/>
    <col min="9222" max="9222" width="10.7109375" customWidth="1"/>
    <col min="9223" max="9223" width="9.7109375" customWidth="1"/>
    <col min="9224" max="9224" width="12" customWidth="1"/>
    <col min="9473" max="9473" width="18.5703125" customWidth="1"/>
    <col min="9474" max="9474" width="10.5703125" customWidth="1"/>
    <col min="9475" max="9475" width="11.140625" customWidth="1"/>
    <col min="9476" max="9476" width="16.85546875" customWidth="1"/>
    <col min="9477" max="9477" width="12" customWidth="1"/>
    <col min="9478" max="9478" width="10.7109375" customWidth="1"/>
    <col min="9479" max="9479" width="9.7109375" customWidth="1"/>
    <col min="9480" max="9480" width="12" customWidth="1"/>
    <col min="9729" max="9729" width="18.5703125" customWidth="1"/>
    <col min="9730" max="9730" width="10.5703125" customWidth="1"/>
    <col min="9731" max="9731" width="11.140625" customWidth="1"/>
    <col min="9732" max="9732" width="16.85546875" customWidth="1"/>
    <col min="9733" max="9733" width="12" customWidth="1"/>
    <col min="9734" max="9734" width="10.7109375" customWidth="1"/>
    <col min="9735" max="9735" width="9.7109375" customWidth="1"/>
    <col min="9736" max="9736" width="12" customWidth="1"/>
    <col min="9985" max="9985" width="18.5703125" customWidth="1"/>
    <col min="9986" max="9986" width="10.5703125" customWidth="1"/>
    <col min="9987" max="9987" width="11.140625" customWidth="1"/>
    <col min="9988" max="9988" width="16.85546875" customWidth="1"/>
    <col min="9989" max="9989" width="12" customWidth="1"/>
    <col min="9990" max="9990" width="10.7109375" customWidth="1"/>
    <col min="9991" max="9991" width="9.7109375" customWidth="1"/>
    <col min="9992" max="9992" width="12" customWidth="1"/>
    <col min="10241" max="10241" width="18.5703125" customWidth="1"/>
    <col min="10242" max="10242" width="10.5703125" customWidth="1"/>
    <col min="10243" max="10243" width="11.140625" customWidth="1"/>
    <col min="10244" max="10244" width="16.85546875" customWidth="1"/>
    <col min="10245" max="10245" width="12" customWidth="1"/>
    <col min="10246" max="10246" width="10.7109375" customWidth="1"/>
    <col min="10247" max="10247" width="9.7109375" customWidth="1"/>
    <col min="10248" max="10248" width="12" customWidth="1"/>
    <col min="10497" max="10497" width="18.5703125" customWidth="1"/>
    <col min="10498" max="10498" width="10.5703125" customWidth="1"/>
    <col min="10499" max="10499" width="11.140625" customWidth="1"/>
    <col min="10500" max="10500" width="16.85546875" customWidth="1"/>
    <col min="10501" max="10501" width="12" customWidth="1"/>
    <col min="10502" max="10502" width="10.7109375" customWidth="1"/>
    <col min="10503" max="10503" width="9.7109375" customWidth="1"/>
    <col min="10504" max="10504" width="12" customWidth="1"/>
    <col min="10753" max="10753" width="18.5703125" customWidth="1"/>
    <col min="10754" max="10754" width="10.5703125" customWidth="1"/>
    <col min="10755" max="10755" width="11.140625" customWidth="1"/>
    <col min="10756" max="10756" width="16.85546875" customWidth="1"/>
    <col min="10757" max="10757" width="12" customWidth="1"/>
    <col min="10758" max="10758" width="10.7109375" customWidth="1"/>
    <col min="10759" max="10759" width="9.7109375" customWidth="1"/>
    <col min="10760" max="10760" width="12" customWidth="1"/>
    <col min="11009" max="11009" width="18.5703125" customWidth="1"/>
    <col min="11010" max="11010" width="10.5703125" customWidth="1"/>
    <col min="11011" max="11011" width="11.140625" customWidth="1"/>
    <col min="11012" max="11012" width="16.85546875" customWidth="1"/>
    <col min="11013" max="11013" width="12" customWidth="1"/>
    <col min="11014" max="11014" width="10.7109375" customWidth="1"/>
    <col min="11015" max="11015" width="9.7109375" customWidth="1"/>
    <col min="11016" max="11016" width="12" customWidth="1"/>
    <col min="11265" max="11265" width="18.5703125" customWidth="1"/>
    <col min="11266" max="11266" width="10.5703125" customWidth="1"/>
    <col min="11267" max="11267" width="11.140625" customWidth="1"/>
    <col min="11268" max="11268" width="16.85546875" customWidth="1"/>
    <col min="11269" max="11269" width="12" customWidth="1"/>
    <col min="11270" max="11270" width="10.7109375" customWidth="1"/>
    <col min="11271" max="11271" width="9.7109375" customWidth="1"/>
    <col min="11272" max="11272" width="12" customWidth="1"/>
    <col min="11521" max="11521" width="18.5703125" customWidth="1"/>
    <col min="11522" max="11522" width="10.5703125" customWidth="1"/>
    <col min="11523" max="11523" width="11.140625" customWidth="1"/>
    <col min="11524" max="11524" width="16.85546875" customWidth="1"/>
    <col min="11525" max="11525" width="12" customWidth="1"/>
    <col min="11526" max="11526" width="10.7109375" customWidth="1"/>
    <col min="11527" max="11527" width="9.7109375" customWidth="1"/>
    <col min="11528" max="11528" width="12" customWidth="1"/>
    <col min="11777" max="11777" width="18.5703125" customWidth="1"/>
    <col min="11778" max="11778" width="10.5703125" customWidth="1"/>
    <col min="11779" max="11779" width="11.140625" customWidth="1"/>
    <col min="11780" max="11780" width="16.85546875" customWidth="1"/>
    <col min="11781" max="11781" width="12" customWidth="1"/>
    <col min="11782" max="11782" width="10.7109375" customWidth="1"/>
    <col min="11783" max="11783" width="9.7109375" customWidth="1"/>
    <col min="11784" max="11784" width="12" customWidth="1"/>
    <col min="12033" max="12033" width="18.5703125" customWidth="1"/>
    <col min="12034" max="12034" width="10.5703125" customWidth="1"/>
    <col min="12035" max="12035" width="11.140625" customWidth="1"/>
    <col min="12036" max="12036" width="16.85546875" customWidth="1"/>
    <col min="12037" max="12037" width="12" customWidth="1"/>
    <col min="12038" max="12038" width="10.7109375" customWidth="1"/>
    <col min="12039" max="12039" width="9.7109375" customWidth="1"/>
    <col min="12040" max="12040" width="12" customWidth="1"/>
    <col min="12289" max="12289" width="18.5703125" customWidth="1"/>
    <col min="12290" max="12290" width="10.5703125" customWidth="1"/>
    <col min="12291" max="12291" width="11.140625" customWidth="1"/>
    <col min="12292" max="12292" width="16.85546875" customWidth="1"/>
    <col min="12293" max="12293" width="12" customWidth="1"/>
    <col min="12294" max="12294" width="10.7109375" customWidth="1"/>
    <col min="12295" max="12295" width="9.7109375" customWidth="1"/>
    <col min="12296" max="12296" width="12" customWidth="1"/>
    <col min="12545" max="12545" width="18.5703125" customWidth="1"/>
    <col min="12546" max="12546" width="10.5703125" customWidth="1"/>
    <col min="12547" max="12547" width="11.140625" customWidth="1"/>
    <col min="12548" max="12548" width="16.85546875" customWidth="1"/>
    <col min="12549" max="12549" width="12" customWidth="1"/>
    <col min="12550" max="12550" width="10.7109375" customWidth="1"/>
    <col min="12551" max="12551" width="9.7109375" customWidth="1"/>
    <col min="12552" max="12552" width="12" customWidth="1"/>
    <col min="12801" max="12801" width="18.5703125" customWidth="1"/>
    <col min="12802" max="12802" width="10.5703125" customWidth="1"/>
    <col min="12803" max="12803" width="11.140625" customWidth="1"/>
    <col min="12804" max="12804" width="16.85546875" customWidth="1"/>
    <col min="12805" max="12805" width="12" customWidth="1"/>
    <col min="12806" max="12806" width="10.7109375" customWidth="1"/>
    <col min="12807" max="12807" width="9.7109375" customWidth="1"/>
    <col min="12808" max="12808" width="12" customWidth="1"/>
    <col min="13057" max="13057" width="18.5703125" customWidth="1"/>
    <col min="13058" max="13058" width="10.5703125" customWidth="1"/>
    <col min="13059" max="13059" width="11.140625" customWidth="1"/>
    <col min="13060" max="13060" width="16.85546875" customWidth="1"/>
    <col min="13061" max="13061" width="12" customWidth="1"/>
    <col min="13062" max="13062" width="10.7109375" customWidth="1"/>
    <col min="13063" max="13063" width="9.7109375" customWidth="1"/>
    <col min="13064" max="13064" width="12" customWidth="1"/>
    <col min="13313" max="13313" width="18.5703125" customWidth="1"/>
    <col min="13314" max="13314" width="10.5703125" customWidth="1"/>
    <col min="13315" max="13315" width="11.140625" customWidth="1"/>
    <col min="13316" max="13316" width="16.85546875" customWidth="1"/>
    <col min="13317" max="13317" width="12" customWidth="1"/>
    <col min="13318" max="13318" width="10.7109375" customWidth="1"/>
    <col min="13319" max="13319" width="9.7109375" customWidth="1"/>
    <col min="13320" max="13320" width="12" customWidth="1"/>
    <col min="13569" max="13569" width="18.5703125" customWidth="1"/>
    <col min="13570" max="13570" width="10.5703125" customWidth="1"/>
    <col min="13571" max="13571" width="11.140625" customWidth="1"/>
    <col min="13572" max="13572" width="16.85546875" customWidth="1"/>
    <col min="13573" max="13573" width="12" customWidth="1"/>
    <col min="13574" max="13574" width="10.7109375" customWidth="1"/>
    <col min="13575" max="13575" width="9.7109375" customWidth="1"/>
    <col min="13576" max="13576" width="12" customWidth="1"/>
    <col min="13825" max="13825" width="18.5703125" customWidth="1"/>
    <col min="13826" max="13826" width="10.5703125" customWidth="1"/>
    <col min="13827" max="13827" width="11.140625" customWidth="1"/>
    <col min="13828" max="13828" width="16.85546875" customWidth="1"/>
    <col min="13829" max="13829" width="12" customWidth="1"/>
    <col min="13830" max="13830" width="10.7109375" customWidth="1"/>
    <col min="13831" max="13831" width="9.7109375" customWidth="1"/>
    <col min="13832" max="13832" width="12" customWidth="1"/>
    <col min="14081" max="14081" width="18.5703125" customWidth="1"/>
    <col min="14082" max="14082" width="10.5703125" customWidth="1"/>
    <col min="14083" max="14083" width="11.140625" customWidth="1"/>
    <col min="14084" max="14084" width="16.85546875" customWidth="1"/>
    <col min="14085" max="14085" width="12" customWidth="1"/>
    <col min="14086" max="14086" width="10.7109375" customWidth="1"/>
    <col min="14087" max="14087" width="9.7109375" customWidth="1"/>
    <col min="14088" max="14088" width="12" customWidth="1"/>
    <col min="14337" max="14337" width="18.5703125" customWidth="1"/>
    <col min="14338" max="14338" width="10.5703125" customWidth="1"/>
    <col min="14339" max="14339" width="11.140625" customWidth="1"/>
    <col min="14340" max="14340" width="16.85546875" customWidth="1"/>
    <col min="14341" max="14341" width="12" customWidth="1"/>
    <col min="14342" max="14342" width="10.7109375" customWidth="1"/>
    <col min="14343" max="14343" width="9.7109375" customWidth="1"/>
    <col min="14344" max="14344" width="12" customWidth="1"/>
    <col min="14593" max="14593" width="18.5703125" customWidth="1"/>
    <col min="14594" max="14594" width="10.5703125" customWidth="1"/>
    <col min="14595" max="14595" width="11.140625" customWidth="1"/>
    <col min="14596" max="14596" width="16.85546875" customWidth="1"/>
    <col min="14597" max="14597" width="12" customWidth="1"/>
    <col min="14598" max="14598" width="10.7109375" customWidth="1"/>
    <col min="14599" max="14599" width="9.7109375" customWidth="1"/>
    <col min="14600" max="14600" width="12" customWidth="1"/>
    <col min="14849" max="14849" width="18.5703125" customWidth="1"/>
    <col min="14850" max="14850" width="10.5703125" customWidth="1"/>
    <col min="14851" max="14851" width="11.140625" customWidth="1"/>
    <col min="14852" max="14852" width="16.85546875" customWidth="1"/>
    <col min="14853" max="14853" width="12" customWidth="1"/>
    <col min="14854" max="14854" width="10.7109375" customWidth="1"/>
    <col min="14855" max="14855" width="9.7109375" customWidth="1"/>
    <col min="14856" max="14856" width="12" customWidth="1"/>
    <col min="15105" max="15105" width="18.5703125" customWidth="1"/>
    <col min="15106" max="15106" width="10.5703125" customWidth="1"/>
    <col min="15107" max="15107" width="11.140625" customWidth="1"/>
    <col min="15108" max="15108" width="16.85546875" customWidth="1"/>
    <col min="15109" max="15109" width="12" customWidth="1"/>
    <col min="15110" max="15110" width="10.7109375" customWidth="1"/>
    <col min="15111" max="15111" width="9.7109375" customWidth="1"/>
    <col min="15112" max="15112" width="12" customWidth="1"/>
    <col min="15361" max="15361" width="18.5703125" customWidth="1"/>
    <col min="15362" max="15362" width="10.5703125" customWidth="1"/>
    <col min="15363" max="15363" width="11.140625" customWidth="1"/>
    <col min="15364" max="15364" width="16.85546875" customWidth="1"/>
    <col min="15365" max="15365" width="12" customWidth="1"/>
    <col min="15366" max="15366" width="10.7109375" customWidth="1"/>
    <col min="15367" max="15367" width="9.7109375" customWidth="1"/>
    <col min="15368" max="15368" width="12" customWidth="1"/>
    <col min="15617" max="15617" width="18.5703125" customWidth="1"/>
    <col min="15618" max="15618" width="10.5703125" customWidth="1"/>
    <col min="15619" max="15619" width="11.140625" customWidth="1"/>
    <col min="15620" max="15620" width="16.85546875" customWidth="1"/>
    <col min="15621" max="15621" width="12" customWidth="1"/>
    <col min="15622" max="15622" width="10.7109375" customWidth="1"/>
    <col min="15623" max="15623" width="9.7109375" customWidth="1"/>
    <col min="15624" max="15624" width="12" customWidth="1"/>
    <col min="15873" max="15873" width="18.5703125" customWidth="1"/>
    <col min="15874" max="15874" width="10.5703125" customWidth="1"/>
    <col min="15875" max="15875" width="11.140625" customWidth="1"/>
    <col min="15876" max="15876" width="16.85546875" customWidth="1"/>
    <col min="15877" max="15877" width="12" customWidth="1"/>
    <col min="15878" max="15878" width="10.7109375" customWidth="1"/>
    <col min="15879" max="15879" width="9.7109375" customWidth="1"/>
    <col min="15880" max="15880" width="12" customWidth="1"/>
    <col min="16129" max="16129" width="18.5703125" customWidth="1"/>
    <col min="16130" max="16130" width="10.5703125" customWidth="1"/>
    <col min="16131" max="16131" width="11.140625" customWidth="1"/>
    <col min="16132" max="16132" width="16.85546875" customWidth="1"/>
    <col min="16133" max="16133" width="12" customWidth="1"/>
    <col min="16134" max="16134" width="10.7109375" customWidth="1"/>
    <col min="16135" max="16135" width="9.7109375" customWidth="1"/>
    <col min="16136" max="16136" width="12" customWidth="1"/>
  </cols>
  <sheetData>
    <row r="1" spans="1:8" ht="12" customHeight="1" thickBot="1" x14ac:dyDescent="0.3">
      <c r="A1" s="54"/>
      <c r="B1" s="55"/>
      <c r="C1" s="55"/>
      <c r="D1" s="55"/>
      <c r="E1" s="55"/>
      <c r="F1" s="55"/>
      <c r="G1" s="55"/>
      <c r="H1" s="56"/>
    </row>
    <row r="2" spans="1:8" ht="15.75" thickBot="1" x14ac:dyDescent="0.3">
      <c r="A2" s="57"/>
      <c r="B2" s="58"/>
      <c r="C2" s="58"/>
      <c r="D2" s="59" t="s">
        <v>17</v>
      </c>
      <c r="E2" s="58"/>
      <c r="F2" s="58"/>
      <c r="G2" s="58"/>
      <c r="H2" s="60" t="s">
        <v>18</v>
      </c>
    </row>
    <row r="3" spans="1:8" x14ac:dyDescent="0.25">
      <c r="A3" s="61"/>
      <c r="B3" s="62"/>
      <c r="C3" s="62"/>
      <c r="D3" s="62"/>
      <c r="E3" s="62"/>
      <c r="F3" s="62"/>
      <c r="G3" s="62"/>
      <c r="H3" s="63"/>
    </row>
    <row r="4" spans="1:8" x14ac:dyDescent="0.25">
      <c r="A4" s="64"/>
      <c r="B4" s="58"/>
      <c r="C4" s="58"/>
      <c r="D4" s="58"/>
      <c r="E4" s="58"/>
      <c r="F4" s="58"/>
      <c r="G4" s="58"/>
      <c r="H4" s="65"/>
    </row>
    <row r="5" spans="1:8" x14ac:dyDescent="0.25">
      <c r="A5" s="66" t="s">
        <v>19</v>
      </c>
      <c r="B5" s="67"/>
      <c r="C5" s="68" t="s">
        <v>20</v>
      </c>
      <c r="D5" s="68"/>
      <c r="E5" s="67"/>
      <c r="F5" s="67"/>
      <c r="G5" s="68" t="s">
        <v>21</v>
      </c>
      <c r="H5" s="69">
        <f ca="1">+TODAY()</f>
        <v>43299</v>
      </c>
    </row>
    <row r="6" spans="1:8" x14ac:dyDescent="0.25">
      <c r="A6" s="61"/>
      <c r="B6" s="62"/>
      <c r="C6" s="62"/>
      <c r="D6" s="62"/>
      <c r="E6" s="62"/>
      <c r="F6" s="62"/>
      <c r="G6" s="62"/>
      <c r="H6" s="63"/>
    </row>
    <row r="7" spans="1:8" x14ac:dyDescent="0.25">
      <c r="A7" s="64"/>
      <c r="B7" s="58"/>
      <c r="C7" s="68"/>
      <c r="D7" s="68" t="s">
        <v>22</v>
      </c>
      <c r="E7" s="58"/>
      <c r="F7" s="58"/>
      <c r="G7" s="68" t="s">
        <v>23</v>
      </c>
      <c r="H7" s="104">
        <v>100</v>
      </c>
    </row>
    <row r="8" spans="1:8" x14ac:dyDescent="0.25">
      <c r="A8" s="66" t="s">
        <v>24</v>
      </c>
      <c r="B8" s="61"/>
      <c r="C8" s="125" t="str">
        <f>+DQE!B9</f>
        <v>stabilsation</v>
      </c>
      <c r="D8" s="126"/>
      <c r="E8" s="126"/>
      <c r="F8" s="126"/>
      <c r="G8" s="103" t="str">
        <f>+DQE!C9</f>
        <v>FOR</v>
      </c>
      <c r="H8" s="70">
        <f>+DQE!D9</f>
        <v>1</v>
      </c>
    </row>
    <row r="9" spans="1:8" x14ac:dyDescent="0.25">
      <c r="A9" s="61"/>
      <c r="B9" s="62"/>
      <c r="C9" s="127"/>
      <c r="D9" s="128"/>
      <c r="E9" s="128"/>
      <c r="F9" s="128"/>
      <c r="G9" s="62"/>
      <c r="H9" s="71">
        <f>H8/H7</f>
        <v>0.01</v>
      </c>
    </row>
    <row r="10" spans="1:8" x14ac:dyDescent="0.25">
      <c r="A10" s="54"/>
      <c r="B10" s="55"/>
      <c r="C10" s="55"/>
      <c r="D10" s="55"/>
      <c r="E10" s="55"/>
      <c r="F10" s="129" t="s">
        <v>25</v>
      </c>
      <c r="G10" s="131" t="s">
        <v>26</v>
      </c>
      <c r="H10" s="129" t="s">
        <v>27</v>
      </c>
    </row>
    <row r="11" spans="1:8" x14ac:dyDescent="0.25">
      <c r="A11" s="61"/>
      <c r="B11" s="62"/>
      <c r="C11" s="62"/>
      <c r="D11" s="62"/>
      <c r="E11" s="62"/>
      <c r="F11" s="130"/>
      <c r="G11" s="132"/>
      <c r="H11" s="130"/>
    </row>
    <row r="12" spans="1:8" ht="15.75" x14ac:dyDescent="0.25">
      <c r="A12" s="72" t="s">
        <v>28</v>
      </c>
      <c r="B12" s="58"/>
      <c r="C12" s="58"/>
      <c r="D12" s="58" t="s">
        <v>29</v>
      </c>
      <c r="E12" s="118">
        <v>0.2</v>
      </c>
      <c r="F12" s="64"/>
      <c r="G12" s="73"/>
      <c r="H12" s="65"/>
    </row>
    <row r="13" spans="1:8" x14ac:dyDescent="0.25">
      <c r="A13" s="64" t="s">
        <v>30</v>
      </c>
      <c r="B13" s="58" t="s">
        <v>31</v>
      </c>
      <c r="C13" s="58" t="s">
        <v>32</v>
      </c>
      <c r="D13" s="58" t="s">
        <v>33</v>
      </c>
      <c r="E13" s="65" t="s">
        <v>34</v>
      </c>
      <c r="F13" s="74"/>
      <c r="G13" s="75"/>
      <c r="H13" s="76"/>
    </row>
    <row r="14" spans="1:8" x14ac:dyDescent="0.25">
      <c r="A14" s="105" t="s">
        <v>35</v>
      </c>
      <c r="B14" s="106">
        <v>1</v>
      </c>
      <c r="C14" s="107">
        <v>0</v>
      </c>
      <c r="D14" s="107">
        <f>B14*C14</f>
        <v>0</v>
      </c>
      <c r="E14" s="115">
        <v>35</v>
      </c>
      <c r="F14" s="74"/>
      <c r="G14" s="75"/>
      <c r="H14" s="76"/>
    </row>
    <row r="15" spans="1:8" x14ac:dyDescent="0.25">
      <c r="A15" s="105" t="s">
        <v>36</v>
      </c>
      <c r="B15" s="108">
        <v>1</v>
      </c>
      <c r="C15" s="107"/>
      <c r="D15" s="107">
        <f>B15*C15</f>
        <v>0</v>
      </c>
      <c r="E15" s="116">
        <f>E14*E12*2</f>
        <v>14</v>
      </c>
      <c r="F15" s="64"/>
      <c r="G15" s="77"/>
      <c r="H15" s="78"/>
    </row>
    <row r="16" spans="1:8" ht="15.75" thickBot="1" x14ac:dyDescent="0.3">
      <c r="A16" s="109">
        <v>0</v>
      </c>
      <c r="B16" s="106"/>
      <c r="C16" s="110"/>
      <c r="D16" s="107">
        <f>B16*C16</f>
        <v>0</v>
      </c>
      <c r="E16" s="117">
        <f>(B14)*B15*D42*8</f>
        <v>100</v>
      </c>
      <c r="F16" s="74"/>
      <c r="G16" s="75"/>
      <c r="H16" s="76"/>
    </row>
    <row r="17" spans="1:8" x14ac:dyDescent="0.25">
      <c r="A17" s="64"/>
      <c r="B17" s="58" t="s">
        <v>33</v>
      </c>
      <c r="C17" s="58"/>
      <c r="D17" s="79">
        <f>SUM(D14:D16)</f>
        <v>0</v>
      </c>
      <c r="E17" s="65"/>
      <c r="F17" s="64"/>
      <c r="G17" s="73"/>
      <c r="H17" s="65"/>
    </row>
    <row r="18" spans="1:8" ht="15.75" thickBot="1" x14ac:dyDescent="0.3">
      <c r="A18" s="64"/>
      <c r="B18" s="58" t="s">
        <v>37</v>
      </c>
      <c r="C18" s="80"/>
      <c r="D18" s="80">
        <v>0</v>
      </c>
      <c r="E18" s="65"/>
      <c r="F18" s="64"/>
      <c r="G18" s="77"/>
      <c r="H18" s="78"/>
    </row>
    <row r="19" spans="1:8" ht="15.75" thickBot="1" x14ac:dyDescent="0.3">
      <c r="A19" s="64"/>
      <c r="B19" s="58"/>
      <c r="C19" s="58"/>
      <c r="D19" s="81">
        <f>D17*(1+D18)</f>
        <v>0</v>
      </c>
      <c r="E19" s="65"/>
      <c r="F19" s="64"/>
      <c r="G19" s="73"/>
      <c r="H19" s="78"/>
    </row>
    <row r="20" spans="1:8" ht="15.75" thickBot="1" x14ac:dyDescent="0.3">
      <c r="A20" s="61"/>
      <c r="B20" s="62"/>
      <c r="C20" s="62"/>
      <c r="D20" s="62"/>
      <c r="E20" s="62"/>
      <c r="F20" s="82">
        <f>D19</f>
        <v>0</v>
      </c>
      <c r="G20" s="83">
        <f>+COEF!B3</f>
        <v>1.1499999999999999</v>
      </c>
      <c r="H20" s="82">
        <f>F20*G20</f>
        <v>0</v>
      </c>
    </row>
    <row r="21" spans="1:8" ht="15.75" x14ac:dyDescent="0.25">
      <c r="A21" s="72" t="s">
        <v>38</v>
      </c>
      <c r="B21" s="58"/>
      <c r="C21" s="58"/>
      <c r="D21" s="58"/>
      <c r="E21" s="65"/>
      <c r="F21" s="64"/>
      <c r="G21" s="73"/>
      <c r="H21" s="65"/>
    </row>
    <row r="22" spans="1:8" x14ac:dyDescent="0.25">
      <c r="A22" s="64"/>
      <c r="B22" s="58" t="s">
        <v>31</v>
      </c>
      <c r="C22" s="58" t="s">
        <v>39</v>
      </c>
      <c r="D22" s="58" t="s">
        <v>40</v>
      </c>
      <c r="E22" s="65" t="s">
        <v>41</v>
      </c>
      <c r="F22" s="64"/>
      <c r="G22" s="73"/>
      <c r="H22" s="65"/>
    </row>
    <row r="23" spans="1:8" x14ac:dyDescent="0.25">
      <c r="A23" s="111" t="s">
        <v>58</v>
      </c>
      <c r="B23" s="112">
        <v>1</v>
      </c>
      <c r="C23" s="113">
        <v>10</v>
      </c>
      <c r="D23" s="107">
        <f>B23*C23</f>
        <v>10</v>
      </c>
      <c r="E23" s="119">
        <f>B23*H$8/D$35</f>
        <v>0.08</v>
      </c>
      <c r="F23" s="64"/>
      <c r="G23" s="73"/>
      <c r="H23" s="65"/>
    </row>
    <row r="24" spans="1:8" x14ac:dyDescent="0.25">
      <c r="A24" s="111" t="s">
        <v>42</v>
      </c>
      <c r="B24" s="114">
        <f>ROUNDUP((D$35*8)*B$14/(E24*E$14),0)</f>
        <v>1</v>
      </c>
      <c r="C24" s="113">
        <v>10</v>
      </c>
      <c r="D24" s="107">
        <f>B24*C24</f>
        <v>10</v>
      </c>
      <c r="E24" s="120">
        <f>16/B15</f>
        <v>16</v>
      </c>
      <c r="F24" s="64"/>
      <c r="G24" s="73"/>
      <c r="H24" s="65"/>
    </row>
    <row r="25" spans="1:8" x14ac:dyDescent="0.25">
      <c r="A25" s="111" t="s">
        <v>59</v>
      </c>
      <c r="B25" s="114">
        <f>ROUNDUP((D$35*8)*B14/(E25*E$14),0)*0</f>
        <v>0</v>
      </c>
      <c r="C25" s="113">
        <v>10</v>
      </c>
      <c r="D25" s="107">
        <f>B25*C25</f>
        <v>0</v>
      </c>
      <c r="E25" s="120">
        <v>12</v>
      </c>
      <c r="F25" s="64"/>
      <c r="G25" s="73"/>
      <c r="H25" s="65"/>
    </row>
    <row r="26" spans="1:8" x14ac:dyDescent="0.25">
      <c r="A26" s="111" t="s">
        <v>60</v>
      </c>
      <c r="B26" s="112">
        <v>0</v>
      </c>
      <c r="C26" s="113">
        <v>10</v>
      </c>
      <c r="D26" s="107">
        <f>B26*C26</f>
        <v>0</v>
      </c>
      <c r="E26" s="121">
        <f>B24*E24+B25*E25</f>
        <v>16</v>
      </c>
      <c r="F26" s="64"/>
      <c r="G26" s="73"/>
      <c r="H26" s="65"/>
    </row>
    <row r="27" spans="1:8" x14ac:dyDescent="0.25">
      <c r="A27" s="111"/>
      <c r="B27" s="112">
        <v>1</v>
      </c>
      <c r="C27" s="113">
        <v>10</v>
      </c>
      <c r="D27" s="107">
        <f>B27*C27</f>
        <v>10</v>
      </c>
      <c r="E27" s="122">
        <f>(D24+D25)/(D35*B15)</f>
        <v>0.8</v>
      </c>
      <c r="F27" s="64"/>
      <c r="G27" s="73"/>
      <c r="H27" s="65"/>
    </row>
    <row r="28" spans="1:8" x14ac:dyDescent="0.25">
      <c r="A28" s="111"/>
      <c r="B28" s="112">
        <v>0</v>
      </c>
      <c r="C28" s="113">
        <v>10</v>
      </c>
      <c r="D28" s="107">
        <f t="shared" ref="D28:D33" si="0">B28*C28</f>
        <v>0</v>
      </c>
      <c r="E28" s="123"/>
      <c r="F28" s="64"/>
      <c r="G28" s="73"/>
      <c r="H28" s="65"/>
    </row>
    <row r="29" spans="1:8" x14ac:dyDescent="0.25">
      <c r="A29" s="111"/>
      <c r="B29" s="112">
        <v>0</v>
      </c>
      <c r="C29" s="110">
        <v>10</v>
      </c>
      <c r="D29" s="107">
        <f>B29*C29</f>
        <v>0</v>
      </c>
      <c r="E29" s="123"/>
      <c r="F29" s="64"/>
      <c r="G29" s="73"/>
      <c r="H29" s="65"/>
    </row>
    <row r="30" spans="1:8" x14ac:dyDescent="0.25">
      <c r="A30" s="111"/>
      <c r="B30" s="112">
        <v>1</v>
      </c>
      <c r="C30" s="110">
        <v>10</v>
      </c>
      <c r="D30" s="107">
        <f>B30*C30</f>
        <v>10</v>
      </c>
      <c r="E30" s="123"/>
      <c r="F30" s="64"/>
      <c r="G30" s="73"/>
      <c r="H30" s="65"/>
    </row>
    <row r="31" spans="1:8" x14ac:dyDescent="0.25">
      <c r="A31" s="111"/>
      <c r="B31" s="112">
        <v>0</v>
      </c>
      <c r="C31" s="113">
        <v>1</v>
      </c>
      <c r="D31" s="107">
        <f t="shared" si="0"/>
        <v>0</v>
      </c>
      <c r="E31" s="123"/>
      <c r="F31" s="64"/>
      <c r="G31" s="73"/>
      <c r="H31" s="65"/>
    </row>
    <row r="32" spans="1:8" x14ac:dyDescent="0.25">
      <c r="A32" s="111"/>
      <c r="B32" s="112">
        <v>0</v>
      </c>
      <c r="C32" s="113">
        <v>10</v>
      </c>
      <c r="D32" s="107">
        <f t="shared" si="0"/>
        <v>0</v>
      </c>
      <c r="E32" s="123"/>
      <c r="F32" s="64"/>
      <c r="G32" s="73"/>
      <c r="H32" s="65"/>
    </row>
    <row r="33" spans="1:8" ht="15.75" thickBot="1" x14ac:dyDescent="0.3">
      <c r="A33" s="111"/>
      <c r="B33" s="112">
        <v>1</v>
      </c>
      <c r="C33" s="113">
        <v>10</v>
      </c>
      <c r="D33" s="107">
        <f t="shared" si="0"/>
        <v>10</v>
      </c>
      <c r="E33" s="123"/>
      <c r="F33" s="64"/>
      <c r="G33" s="73"/>
      <c r="H33" s="65"/>
    </row>
    <row r="34" spans="1:8" x14ac:dyDescent="0.25">
      <c r="A34" s="64"/>
      <c r="B34" s="58" t="s">
        <v>40</v>
      </c>
      <c r="C34" s="58"/>
      <c r="D34" s="79">
        <f>SUM(D23:D33)</f>
        <v>50</v>
      </c>
      <c r="E34" s="65"/>
      <c r="F34" s="64"/>
      <c r="G34" s="73"/>
      <c r="H34" s="65"/>
    </row>
    <row r="35" spans="1:8" ht="15.75" thickBot="1" x14ac:dyDescent="0.3">
      <c r="A35" s="64"/>
      <c r="B35" s="58" t="s">
        <v>43</v>
      </c>
      <c r="C35" s="58"/>
      <c r="D35" s="86">
        <f>C$62</f>
        <v>12.5</v>
      </c>
      <c r="E35" s="65"/>
      <c r="F35" s="64"/>
      <c r="G35" s="73"/>
      <c r="H35" s="65"/>
    </row>
    <row r="36" spans="1:8" ht="15.75" thickBot="1" x14ac:dyDescent="0.3">
      <c r="A36" s="64"/>
      <c r="B36" s="58"/>
      <c r="C36" s="58"/>
      <c r="D36" s="58"/>
      <c r="E36" s="65"/>
      <c r="F36" s="82">
        <f>D34/D35</f>
        <v>4</v>
      </c>
      <c r="G36" s="83">
        <f>+COEF!B4</f>
        <v>1.1499999999999999</v>
      </c>
      <c r="H36" s="82">
        <f>F36*G36</f>
        <v>4.5999999999999996</v>
      </c>
    </row>
    <row r="37" spans="1:8" ht="15.75" x14ac:dyDescent="0.25">
      <c r="A37" s="72" t="s">
        <v>44</v>
      </c>
      <c r="B37" s="58"/>
      <c r="C37" s="58"/>
      <c r="D37" s="58"/>
      <c r="E37" s="65"/>
      <c r="F37" s="64"/>
      <c r="G37" s="73"/>
      <c r="H37" s="65"/>
    </row>
    <row r="38" spans="1:8" x14ac:dyDescent="0.25">
      <c r="A38" s="64"/>
      <c r="B38" s="58" t="s">
        <v>31</v>
      </c>
      <c r="C38" s="58" t="s">
        <v>39</v>
      </c>
      <c r="D38" s="58" t="s">
        <v>40</v>
      </c>
      <c r="E38" s="65" t="s">
        <v>41</v>
      </c>
      <c r="F38" s="87"/>
      <c r="G38" s="77"/>
      <c r="H38" s="78"/>
    </row>
    <row r="39" spans="1:8" x14ac:dyDescent="0.25">
      <c r="A39" s="105" t="s">
        <v>45</v>
      </c>
      <c r="B39" s="106">
        <v>1</v>
      </c>
      <c r="C39" s="107">
        <v>12</v>
      </c>
      <c r="D39" s="107">
        <v>8</v>
      </c>
      <c r="E39" s="84">
        <f>B39*H$8/D$42</f>
        <v>0.08</v>
      </c>
      <c r="F39" s="64"/>
      <c r="G39" s="73"/>
      <c r="H39" s="65"/>
    </row>
    <row r="40" spans="1:8" ht="15.75" thickBot="1" x14ac:dyDescent="0.3">
      <c r="A40" s="105" t="s">
        <v>15</v>
      </c>
      <c r="B40" s="106">
        <v>2</v>
      </c>
      <c r="C40" s="107">
        <v>12</v>
      </c>
      <c r="D40" s="107">
        <v>8</v>
      </c>
      <c r="E40" s="65"/>
      <c r="F40" s="64"/>
      <c r="G40" s="73"/>
      <c r="H40" s="65"/>
    </row>
    <row r="41" spans="1:8" x14ac:dyDescent="0.25">
      <c r="A41" s="64"/>
      <c r="B41" s="58" t="s">
        <v>40</v>
      </c>
      <c r="C41" s="58"/>
      <c r="D41" s="79">
        <f>SUM(D39:D40)</f>
        <v>16</v>
      </c>
      <c r="E41" s="65"/>
      <c r="F41" s="64"/>
      <c r="G41" s="73"/>
      <c r="H41" s="65"/>
    </row>
    <row r="42" spans="1:8" ht="15.75" thickBot="1" x14ac:dyDescent="0.3">
      <c r="A42" s="64"/>
      <c r="B42" s="58" t="s">
        <v>43</v>
      </c>
      <c r="C42" s="58"/>
      <c r="D42" s="86">
        <f>C$62</f>
        <v>12.5</v>
      </c>
      <c r="E42" s="65"/>
      <c r="F42" s="64"/>
      <c r="G42" s="73"/>
      <c r="H42" s="65"/>
    </row>
    <row r="43" spans="1:8" ht="15.75" thickBot="1" x14ac:dyDescent="0.3">
      <c r="A43" s="61"/>
      <c r="B43" s="62"/>
      <c r="C43" s="62"/>
      <c r="D43" s="62"/>
      <c r="E43" s="63"/>
      <c r="F43" s="88">
        <f>D41/D42</f>
        <v>1.28</v>
      </c>
      <c r="G43" s="83">
        <f>+COEF!B5</f>
        <v>1.1499999999999999</v>
      </c>
      <c r="H43" s="82">
        <f>F43*G43</f>
        <v>1.472</v>
      </c>
    </row>
    <row r="44" spans="1:8" ht="15.75" x14ac:dyDescent="0.25">
      <c r="A44" s="72" t="s">
        <v>46</v>
      </c>
      <c r="B44" s="58"/>
      <c r="C44" s="58"/>
      <c r="D44" s="58"/>
      <c r="E44" s="65"/>
      <c r="F44" s="64"/>
      <c r="G44" s="73"/>
      <c r="H44" s="65"/>
    </row>
    <row r="45" spans="1:8" x14ac:dyDescent="0.25">
      <c r="A45" s="64"/>
      <c r="B45" s="58" t="s">
        <v>31</v>
      </c>
      <c r="C45" s="58" t="s">
        <v>32</v>
      </c>
      <c r="D45" s="58" t="s">
        <v>33</v>
      </c>
      <c r="E45" s="65"/>
      <c r="F45" s="87"/>
      <c r="G45" s="77"/>
      <c r="H45" s="78"/>
    </row>
    <row r="46" spans="1:8" x14ac:dyDescent="0.25">
      <c r="A46" s="105"/>
      <c r="B46" s="106">
        <v>1</v>
      </c>
      <c r="C46" s="107">
        <v>0</v>
      </c>
      <c r="D46" s="107">
        <f>B46*C46</f>
        <v>0</v>
      </c>
      <c r="E46" s="65"/>
      <c r="F46" s="64"/>
      <c r="G46" s="73"/>
      <c r="H46" s="65"/>
    </row>
    <row r="47" spans="1:8" x14ac:dyDescent="0.25">
      <c r="A47" s="105"/>
      <c r="B47" s="106"/>
      <c r="C47" s="107"/>
      <c r="D47" s="107">
        <f>B47*C47</f>
        <v>0</v>
      </c>
      <c r="E47" s="65"/>
      <c r="F47" s="64"/>
      <c r="G47" s="73"/>
      <c r="H47" s="78"/>
    </row>
    <row r="48" spans="1:8" ht="15.75" thickBot="1" x14ac:dyDescent="0.3">
      <c r="A48" s="105"/>
      <c r="B48" s="106"/>
      <c r="C48" s="107"/>
      <c r="D48" s="107">
        <f>B48*C48</f>
        <v>0</v>
      </c>
      <c r="E48" s="65"/>
      <c r="F48" s="64"/>
      <c r="G48" s="73"/>
      <c r="H48" s="65"/>
    </row>
    <row r="49" spans="1:8" ht="15.75" thickBot="1" x14ac:dyDescent="0.3">
      <c r="A49" s="64"/>
      <c r="B49" s="58"/>
      <c r="C49" s="58"/>
      <c r="D49" s="81">
        <f>SUM(D46:D48)</f>
        <v>0</v>
      </c>
      <c r="E49" s="65"/>
      <c r="F49" s="88">
        <f>D49</f>
        <v>0</v>
      </c>
      <c r="G49" s="83">
        <f>+COEF!B6</f>
        <v>1.1499999999999999</v>
      </c>
      <c r="H49" s="82">
        <f>F49*G49</f>
        <v>0</v>
      </c>
    </row>
    <row r="50" spans="1:8" ht="15.75" thickBot="1" x14ac:dyDescent="0.3">
      <c r="A50" s="64"/>
      <c r="B50" s="58"/>
      <c r="C50" s="58"/>
      <c r="D50" s="58"/>
      <c r="E50" s="65"/>
      <c r="F50" s="73"/>
      <c r="G50" s="73"/>
      <c r="H50" s="89"/>
    </row>
    <row r="51" spans="1:8" ht="15.75" thickBot="1" x14ac:dyDescent="0.3">
      <c r="A51" s="61"/>
      <c r="B51" s="62"/>
      <c r="C51" s="62"/>
      <c r="D51" s="62"/>
      <c r="E51" s="90" t="s">
        <v>47</v>
      </c>
      <c r="F51" s="32">
        <f>F43+F36+F20+F49</f>
        <v>5.28</v>
      </c>
      <c r="H51" s="32">
        <f>H43+H36+H20+H49</f>
        <v>6.0719999999999992</v>
      </c>
    </row>
    <row r="52" spans="1:8" x14ac:dyDescent="0.25">
      <c r="A52" s="54"/>
      <c r="B52" s="55"/>
      <c r="C52" s="56"/>
      <c r="D52" s="54"/>
      <c r="E52" s="65"/>
      <c r="F52" s="54"/>
      <c r="G52" s="55"/>
      <c r="H52" s="56"/>
    </row>
    <row r="53" spans="1:8" x14ac:dyDescent="0.25">
      <c r="A53" s="92" t="s">
        <v>48</v>
      </c>
      <c r="B53" s="58"/>
      <c r="C53" s="65"/>
      <c r="D53" s="92" t="s">
        <v>49</v>
      </c>
      <c r="E53" s="65"/>
      <c r="F53" s="92" t="s">
        <v>50</v>
      </c>
      <c r="G53" s="58"/>
      <c r="H53" s="65"/>
    </row>
    <row r="54" spans="1:8" x14ac:dyDescent="0.25">
      <c r="A54" s="64"/>
      <c r="B54" s="58"/>
      <c r="C54" s="65"/>
      <c r="D54" s="64"/>
      <c r="E54" s="65"/>
      <c r="F54" s="64"/>
      <c r="G54" s="58"/>
      <c r="H54" s="65"/>
    </row>
    <row r="55" spans="1:8" x14ac:dyDescent="0.25">
      <c r="A55" s="64">
        <v>0</v>
      </c>
      <c r="B55" s="93">
        <v>30</v>
      </c>
      <c r="C55" s="85">
        <f>IF(A55="","",B55*A55)</f>
        <v>0</v>
      </c>
      <c r="D55" s="64"/>
      <c r="E55" s="94"/>
      <c r="F55" s="95" t="s">
        <v>51</v>
      </c>
      <c r="G55" s="58"/>
      <c r="H55" s="96">
        <f>FST-1</f>
        <v>0.12999999999999989</v>
      </c>
    </row>
    <row r="56" spans="1:8" x14ac:dyDescent="0.25">
      <c r="A56" s="64">
        <v>0</v>
      </c>
      <c r="B56" s="93">
        <v>50</v>
      </c>
      <c r="C56" s="97">
        <f>IF(A56="","",B56*A56)</f>
        <v>0</v>
      </c>
      <c r="D56" s="64"/>
      <c r="E56" s="65"/>
      <c r="F56" s="95" t="s">
        <v>52</v>
      </c>
      <c r="G56" s="58"/>
      <c r="H56" s="96">
        <f>FFO-1</f>
        <v>0.12999999999999989</v>
      </c>
    </row>
    <row r="57" spans="1:8" x14ac:dyDescent="0.25">
      <c r="A57" s="64">
        <v>1</v>
      </c>
      <c r="B57" s="93">
        <v>90</v>
      </c>
      <c r="C57" s="98">
        <f>IF(A57="","",B57*A57)</f>
        <v>90</v>
      </c>
      <c r="D57" s="64"/>
      <c r="E57" s="65"/>
      <c r="F57" s="95"/>
      <c r="G57" s="58"/>
      <c r="H57" s="65"/>
    </row>
    <row r="58" spans="1:8" x14ac:dyDescent="0.25">
      <c r="A58" s="64">
        <v>0</v>
      </c>
      <c r="B58" s="93">
        <v>20</v>
      </c>
      <c r="C58" s="99">
        <f>IF(A58="","",B58*A58)</f>
        <v>0</v>
      </c>
      <c r="D58" s="64"/>
      <c r="E58" s="65"/>
      <c r="F58" s="95" t="s">
        <v>53</v>
      </c>
      <c r="G58" s="58"/>
      <c r="H58" s="96">
        <f>redg</f>
        <v>0.13</v>
      </c>
    </row>
    <row r="59" spans="1:8" x14ac:dyDescent="0.25">
      <c r="A59" s="64"/>
      <c r="B59" s="58"/>
      <c r="C59" s="65"/>
      <c r="D59" s="64"/>
      <c r="E59" s="65"/>
      <c r="F59" s="95" t="s">
        <v>54</v>
      </c>
      <c r="G59" s="58"/>
      <c r="H59" s="96">
        <f>FC-1</f>
        <v>2.7381969721667065E-3</v>
      </c>
    </row>
    <row r="60" spans="1:8" ht="15.75" thickBot="1" x14ac:dyDescent="0.3">
      <c r="A60" s="64"/>
      <c r="B60" s="58"/>
      <c r="C60" s="65"/>
      <c r="D60" s="64"/>
      <c r="E60" s="65"/>
      <c r="F60" s="95" t="s">
        <v>55</v>
      </c>
      <c r="G60" s="58"/>
      <c r="H60" s="96">
        <f>AB</f>
        <v>0.02</v>
      </c>
    </row>
    <row r="61" spans="1:8" ht="15.75" thickBot="1" x14ac:dyDescent="0.3">
      <c r="A61" s="64"/>
      <c r="B61" s="58"/>
      <c r="C61" s="65"/>
      <c r="D61" s="64"/>
      <c r="E61" s="65"/>
      <c r="F61" s="95"/>
      <c r="G61" s="58"/>
      <c r="H61" s="100">
        <f>SUM(H58:H60)</f>
        <v>0.1527381969721667</v>
      </c>
    </row>
    <row r="62" spans="1:8" ht="15.75" thickBot="1" x14ac:dyDescent="0.3">
      <c r="A62" s="61"/>
      <c r="B62" s="62"/>
      <c r="C62" s="101">
        <f>H7/8</f>
        <v>12.5</v>
      </c>
      <c r="D62" s="61"/>
      <c r="E62" s="63"/>
      <c r="F62" s="102"/>
      <c r="G62" s="62"/>
      <c r="H62" s="63"/>
    </row>
  </sheetData>
  <mergeCells count="5">
    <mergeCell ref="C8:F8"/>
    <mergeCell ref="C9:F9"/>
    <mergeCell ref="F10:F11"/>
    <mergeCell ref="G10:G11"/>
    <mergeCell ref="H10:H11"/>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DQE</vt:lpstr>
      <vt:lpstr>COEF</vt:lpstr>
      <vt:lpstr>SDP1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Sebastien CARLIER</dc:creator>
  <cp:lastModifiedBy>hugob</cp:lastModifiedBy>
  <dcterms:created xsi:type="dcterms:W3CDTF">2018-07-17T15:08:51Z</dcterms:created>
  <dcterms:modified xsi:type="dcterms:W3CDTF">2018-07-18T08:26:10Z</dcterms:modified>
</cp:coreProperties>
</file>