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72" windowWidth="15864" windowHeight="5604"/>
  </bookViews>
  <sheets>
    <sheet name="Stock Lot" sheetId="7" r:id="rId1"/>
    <sheet name="Stock Valeur" sheetId="8" r:id="rId2"/>
  </sheets>
  <definedNames>
    <definedName name="_xlnm._FilterDatabase" localSheetId="0" hidden="1">'Stock Lot'!$C$4:$M$14</definedName>
    <definedName name="_xlnm._FilterDatabase" localSheetId="1" hidden="1">'Stock Valeur'!$B$4:$H$110</definedName>
    <definedName name="Articles">#REF!</definedName>
    <definedName name="Clients">#REF!</definedName>
    <definedName name="Fournisseur">#REF!</definedName>
  </definedNames>
  <calcPr calcId="125725"/>
</workbook>
</file>

<file path=xl/calcChain.xml><?xml version="1.0" encoding="utf-8"?>
<calcChain xmlns="http://schemas.openxmlformats.org/spreadsheetml/2006/main">
  <c r="K8" i="7"/>
  <c r="K6"/>
  <c r="M6" s="1"/>
  <c r="K7"/>
  <c r="M7" s="1"/>
  <c r="K9"/>
  <c r="M9" s="1"/>
  <c r="M8" l="1"/>
  <c r="J8"/>
  <c r="J7"/>
  <c r="J6"/>
  <c r="J9"/>
  <c r="M91" i="8" l="1"/>
  <c r="M66"/>
  <c r="M34"/>
  <c r="M104"/>
  <c r="M75"/>
  <c r="M43"/>
  <c r="M11"/>
  <c r="M100"/>
  <c r="M96"/>
  <c r="M92"/>
  <c r="M88"/>
  <c r="M84"/>
  <c r="M80"/>
  <c r="M76"/>
  <c r="M72"/>
  <c r="M68"/>
  <c r="M64"/>
  <c r="M60"/>
  <c r="M56"/>
  <c r="M52"/>
  <c r="M48"/>
  <c r="M44"/>
  <c r="M40"/>
  <c r="M36"/>
  <c r="M32"/>
  <c r="M28"/>
  <c r="M24"/>
  <c r="M20"/>
  <c r="M16"/>
  <c r="M12"/>
  <c r="M8"/>
  <c r="M106"/>
  <c r="M102"/>
  <c r="M108"/>
  <c r="M97"/>
  <c r="M93"/>
  <c r="M89"/>
  <c r="M85"/>
  <c r="M81"/>
  <c r="M77"/>
  <c r="M73"/>
  <c r="M69"/>
  <c r="M65"/>
  <c r="M61"/>
  <c r="M57"/>
  <c r="M53"/>
  <c r="M49"/>
  <c r="M45"/>
  <c r="M41"/>
  <c r="M37"/>
  <c r="M33"/>
  <c r="M29"/>
  <c r="M25"/>
  <c r="M21"/>
  <c r="M17"/>
  <c r="M13"/>
  <c r="M9"/>
  <c r="M107"/>
  <c r="M103"/>
  <c r="M109"/>
  <c r="M98"/>
  <c r="M94"/>
  <c r="M90"/>
  <c r="M86"/>
  <c r="M82"/>
  <c r="M78"/>
  <c r="M74"/>
  <c r="M70"/>
  <c r="M62"/>
  <c r="M58"/>
  <c r="M54"/>
  <c r="M50"/>
  <c r="M46"/>
  <c r="M42"/>
  <c r="M38"/>
  <c r="M30"/>
  <c r="M26"/>
  <c r="M22"/>
  <c r="M18"/>
  <c r="M14"/>
  <c r="M10"/>
  <c r="M6"/>
  <c r="M110"/>
  <c r="M99"/>
  <c r="M95"/>
  <c r="M87"/>
  <c r="M83"/>
  <c r="M79"/>
  <c r="M71"/>
  <c r="M67"/>
  <c r="M63"/>
  <c r="M59"/>
  <c r="M55"/>
  <c r="M51"/>
  <c r="M47"/>
  <c r="M39"/>
  <c r="M35"/>
  <c r="M31"/>
  <c r="M27"/>
  <c r="M23"/>
  <c r="M19"/>
  <c r="M15"/>
  <c r="M7"/>
  <c r="M105"/>
  <c r="M101"/>
  <c r="M5" l="1"/>
  <c r="K12" i="7" l="1"/>
  <c r="K13"/>
  <c r="M13" s="1"/>
  <c r="K10"/>
  <c r="K11"/>
  <c r="K14"/>
  <c r="F80" i="8"/>
  <c r="F56"/>
  <c r="F40"/>
  <c r="F20"/>
  <c r="F97"/>
  <c r="F73"/>
  <c r="F45"/>
  <c r="F17"/>
  <c r="F94"/>
  <c r="F78"/>
  <c r="F62"/>
  <c r="F46"/>
  <c r="F30"/>
  <c r="F14"/>
  <c r="F110"/>
  <c r="F60"/>
  <c r="F108"/>
  <c r="F69"/>
  <c r="F29"/>
  <c r="F109"/>
  <c r="F87"/>
  <c r="F71"/>
  <c r="F55"/>
  <c r="F39"/>
  <c r="F23"/>
  <c r="F88"/>
  <c r="F64"/>
  <c r="F44"/>
  <c r="F28"/>
  <c r="F102"/>
  <c r="F77"/>
  <c r="F53"/>
  <c r="F21"/>
  <c r="F98"/>
  <c r="F82"/>
  <c r="F66"/>
  <c r="F50"/>
  <c r="F34"/>
  <c r="F18"/>
  <c r="F104"/>
  <c r="F72"/>
  <c r="F106"/>
  <c r="F81"/>
  <c r="F41"/>
  <c r="F107"/>
  <c r="F91"/>
  <c r="F75"/>
  <c r="F59"/>
  <c r="F43"/>
  <c r="F27"/>
  <c r="F92"/>
  <c r="F68"/>
  <c r="F48"/>
  <c r="F32"/>
  <c r="F85"/>
  <c r="F57"/>
  <c r="F103"/>
  <c r="F86"/>
  <c r="F70"/>
  <c r="F54"/>
  <c r="F38"/>
  <c r="F22"/>
  <c r="F84"/>
  <c r="F12"/>
  <c r="F89"/>
  <c r="F49"/>
  <c r="F13"/>
  <c r="F101"/>
  <c r="F100"/>
  <c r="F52"/>
  <c r="F16"/>
  <c r="F42"/>
  <c r="F24"/>
  <c r="F83"/>
  <c r="F51"/>
  <c r="F19"/>
  <c r="F33"/>
  <c r="F95"/>
  <c r="F79"/>
  <c r="F63"/>
  <c r="F47"/>
  <c r="F31"/>
  <c r="F15"/>
  <c r="F76"/>
  <c r="F36"/>
  <c r="F93"/>
  <c r="F65"/>
  <c r="F37"/>
  <c r="F90"/>
  <c r="F74"/>
  <c r="F58"/>
  <c r="F26"/>
  <c r="F96"/>
  <c r="F61"/>
  <c r="F25"/>
  <c r="F99"/>
  <c r="F67"/>
  <c r="F35"/>
  <c r="F105"/>
  <c r="M12" i="7" l="1"/>
  <c r="J12"/>
  <c r="M11"/>
  <c r="F8" i="8"/>
  <c r="F9"/>
  <c r="M14" i="7"/>
  <c r="F11" i="8"/>
  <c r="J14" i="7"/>
  <c r="M10"/>
  <c r="J10"/>
  <c r="F7" i="8"/>
  <c r="J13" i="7"/>
  <c r="F10" i="8"/>
  <c r="J11" i="7"/>
  <c r="G25" i="8"/>
  <c r="G37"/>
  <c r="G63"/>
  <c r="G89"/>
  <c r="G103"/>
  <c r="G81"/>
  <c r="G82"/>
  <c r="G64"/>
  <c r="G109"/>
  <c r="G46"/>
  <c r="G20"/>
  <c r="G26"/>
  <c r="G36"/>
  <c r="G33"/>
  <c r="G52"/>
  <c r="G49"/>
  <c r="G86"/>
  <c r="G92"/>
  <c r="G41"/>
  <c r="G66"/>
  <c r="G44"/>
  <c r="G87"/>
  <c r="G30"/>
  <c r="G97"/>
  <c r="G67"/>
  <c r="G96"/>
  <c r="G90"/>
  <c r="G93"/>
  <c r="G31"/>
  <c r="G95"/>
  <c r="G83"/>
  <c r="G16"/>
  <c r="G13"/>
  <c r="G84"/>
  <c r="G70"/>
  <c r="G85"/>
  <c r="G68"/>
  <c r="G43"/>
  <c r="G107"/>
  <c r="G72"/>
  <c r="G50"/>
  <c r="G21"/>
  <c r="G28"/>
  <c r="G71"/>
  <c r="G69"/>
  <c r="G14"/>
  <c r="G78"/>
  <c r="G73"/>
  <c r="G56"/>
  <c r="G105"/>
  <c r="G58"/>
  <c r="G76"/>
  <c r="G19"/>
  <c r="G100"/>
  <c r="G38"/>
  <c r="G32"/>
  <c r="G75"/>
  <c r="G18"/>
  <c r="G77"/>
  <c r="G39"/>
  <c r="G60"/>
  <c r="G17"/>
  <c r="G99"/>
  <c r="G47"/>
  <c r="G24"/>
  <c r="G22"/>
  <c r="G59"/>
  <c r="G104"/>
  <c r="G53"/>
  <c r="G23"/>
  <c r="G108"/>
  <c r="G94"/>
  <c r="G80"/>
  <c r="G35"/>
  <c r="G61"/>
  <c r="G74"/>
  <c r="G65"/>
  <c r="G15"/>
  <c r="G79"/>
  <c r="G51"/>
  <c r="G42"/>
  <c r="G101"/>
  <c r="G12"/>
  <c r="G54"/>
  <c r="G57"/>
  <c r="G48"/>
  <c r="G27"/>
  <c r="G91"/>
  <c r="G106"/>
  <c r="G34"/>
  <c r="G98"/>
  <c r="G102"/>
  <c r="G88"/>
  <c r="G55"/>
  <c r="G29"/>
  <c r="G110"/>
  <c r="G62"/>
  <c r="G45"/>
  <c r="G40"/>
  <c r="F6"/>
  <c r="H108"/>
  <c r="H42"/>
  <c r="H31"/>
  <c r="H12"/>
  <c r="H76"/>
  <c r="H35"/>
  <c r="H99"/>
  <c r="H58"/>
  <c r="H37"/>
  <c r="H56"/>
  <c r="H79"/>
  <c r="H86"/>
  <c r="H106"/>
  <c r="H43"/>
  <c r="H34"/>
  <c r="H98"/>
  <c r="H24"/>
  <c r="H47"/>
  <c r="H70"/>
  <c r="H68"/>
  <c r="H91"/>
  <c r="H48"/>
  <c r="H71"/>
  <c r="H30"/>
  <c r="H94"/>
  <c r="H33"/>
  <c r="H73"/>
  <c r="H49"/>
  <c r="H25"/>
  <c r="H19"/>
  <c r="H18"/>
  <c r="H15"/>
  <c r="H52"/>
  <c r="H96"/>
  <c r="H78"/>
  <c r="H107"/>
  <c r="H44"/>
  <c r="H61"/>
  <c r="H104"/>
  <c r="H66"/>
  <c r="H53"/>
  <c r="H72"/>
  <c r="H22"/>
  <c r="H20"/>
  <c r="H27"/>
  <c r="H16"/>
  <c r="H80"/>
  <c r="H39"/>
  <c r="H110"/>
  <c r="H62"/>
  <c r="H45"/>
  <c r="H97"/>
  <c r="H89"/>
  <c r="H60"/>
  <c r="H83"/>
  <c r="H103"/>
  <c r="H54"/>
  <c r="H93"/>
  <c r="H100"/>
  <c r="H82"/>
  <c r="H85"/>
  <c r="H38"/>
  <c r="H59"/>
  <c r="H32"/>
  <c r="H55"/>
  <c r="H14"/>
  <c r="H77"/>
  <c r="H81"/>
  <c r="H57"/>
  <c r="H105"/>
  <c r="H67"/>
  <c r="H26"/>
  <c r="H90"/>
  <c r="H101"/>
  <c r="H84"/>
  <c r="H28"/>
  <c r="H92"/>
  <c r="H51"/>
  <c r="H74"/>
  <c r="H69"/>
  <c r="H88"/>
  <c r="H95"/>
  <c r="H29"/>
  <c r="H36"/>
  <c r="H75"/>
  <c r="H50"/>
  <c r="H21"/>
  <c r="H40"/>
  <c r="H63"/>
  <c r="H109"/>
  <c r="H102"/>
  <c r="H64"/>
  <c r="H23"/>
  <c r="H87"/>
  <c r="H46"/>
  <c r="H13"/>
  <c r="H65"/>
  <c r="H41"/>
  <c r="H17"/>
  <c r="G9" l="1"/>
  <c r="H9" s="1"/>
  <c r="G11"/>
  <c r="H11" s="1"/>
  <c r="G7"/>
  <c r="H7" s="1"/>
  <c r="G10"/>
  <c r="H10" s="1"/>
  <c r="G8"/>
  <c r="H8" s="1"/>
  <c r="G6"/>
  <c r="H6" s="1"/>
  <c r="K5" i="7" l="1"/>
  <c r="F5" i="8" s="1"/>
  <c r="M5" i="7" l="1"/>
  <c r="J5"/>
  <c r="G5" i="8" s="1"/>
  <c r="G2" s="1"/>
  <c r="H5" l="1"/>
</calcChain>
</file>

<file path=xl/sharedStrings.xml><?xml version="1.0" encoding="utf-8"?>
<sst xmlns="http://schemas.openxmlformats.org/spreadsheetml/2006/main" count="173" uniqueCount="61">
  <si>
    <t>Amethyst</t>
  </si>
  <si>
    <t>U</t>
  </si>
  <si>
    <t>Famille</t>
  </si>
  <si>
    <t>Article</t>
  </si>
  <si>
    <t>Stock</t>
  </si>
  <si>
    <t>Prix U Moyen</t>
  </si>
  <si>
    <t>Référence / Lot</t>
  </si>
  <si>
    <t>Produit</t>
  </si>
  <si>
    <t>N° Four.</t>
  </si>
  <si>
    <t>U Ach.</t>
  </si>
  <si>
    <t>U Log.</t>
  </si>
  <si>
    <t>Montant</t>
  </si>
  <si>
    <t>Qt Exp.</t>
  </si>
  <si>
    <t>Valorisation du Stock USD :</t>
  </si>
  <si>
    <t>Situation       du Lot</t>
  </si>
  <si>
    <t>STOCK  VALORISE</t>
  </si>
  <si>
    <t>Réception</t>
  </si>
  <si>
    <t>Sortie</t>
  </si>
  <si>
    <t>Qt Stock</t>
  </si>
  <si>
    <t>Stock Réception Lot</t>
  </si>
  <si>
    <t>Amethyst RE F04 180901 092010</t>
  </si>
  <si>
    <t>Amethyst RE F06 180901 092519</t>
  </si>
  <si>
    <t>Amethyst RE F01 180901 102641</t>
  </si>
  <si>
    <t>Amethyst RE F01 180901 162436</t>
  </si>
  <si>
    <t>Apatite RE F01 180901 162436</t>
  </si>
  <si>
    <t>Aquamarine RE F01 180901 162436</t>
  </si>
  <si>
    <t>Citrine RE F01 180901 162436</t>
  </si>
  <si>
    <t>Cordierite / Iolite RE F01 180901 162436</t>
  </si>
  <si>
    <t>Garnet RE F01 180901 162436</t>
  </si>
  <si>
    <t>Labradorite / Spectrolite RE F01 180901 162436</t>
  </si>
  <si>
    <t>MIN</t>
  </si>
  <si>
    <t>F04</t>
  </si>
  <si>
    <t>Gr</t>
  </si>
  <si>
    <t>Kg</t>
  </si>
  <si>
    <t>F06</t>
  </si>
  <si>
    <t>F01</t>
  </si>
  <si>
    <t>Apatite</t>
  </si>
  <si>
    <t>Aquamarine</t>
  </si>
  <si>
    <t>Citrine</t>
  </si>
  <si>
    <t>Cordierite / Iolite</t>
  </si>
  <si>
    <t>Garnet</t>
  </si>
  <si>
    <t>Labradorite / Spectrolite</t>
  </si>
  <si>
    <t>Attendu de Réception</t>
  </si>
  <si>
    <t>Prix U Réception</t>
  </si>
  <si>
    <t xml:space="preserve">Vanille Black Gourmet 1(Grade A 17+) </t>
  </si>
  <si>
    <t>SPI</t>
  </si>
  <si>
    <t xml:space="preserve">Vanille Black Gourmet 2(Grade A 14 - 16) </t>
  </si>
  <si>
    <t xml:space="preserve">Vanille Brown or TK </t>
  </si>
  <si>
    <t xml:space="preserve">Vanille Cuts </t>
  </si>
  <si>
    <t>Vanille Red American quality EB 1(13+)</t>
  </si>
  <si>
    <t>Vanille Red American quality EB 2(10 - 12,5)</t>
  </si>
  <si>
    <t>Vanille Red American quality ENB 1(13+)</t>
  </si>
  <si>
    <t>Vanille Red American quality ENB 2(10 - 12,5)</t>
  </si>
  <si>
    <t>Vanille Red Fox (Eur. qual) EB 1(13+)</t>
  </si>
  <si>
    <t xml:space="preserve">Vanille Red Fox (Eur. qual) EB 2(10 - 12,5) </t>
  </si>
  <si>
    <t>Vanille Red Fox (Eur. qual) ENB 1(13+)</t>
  </si>
  <si>
    <t xml:space="preserve">Vanille Red Fox (Eur. qual) ENB 2(10 - 12,5) </t>
  </si>
  <si>
    <t>Boite à Vanille Palissandre 20 x 6 x 6,5 cm</t>
  </si>
  <si>
    <t>ART</t>
  </si>
  <si>
    <t>Boite Noire</t>
  </si>
  <si>
    <t>Boite Rouge</t>
  </si>
</sst>
</file>

<file path=xl/styles.xml><?xml version="1.0" encoding="utf-8"?>
<styleSheet xmlns="http://schemas.openxmlformats.org/spreadsheetml/2006/main">
  <numFmts count="3">
    <numFmt numFmtId="170" formatCode="[$$-409]#,##0.00"/>
    <numFmt numFmtId="172" formatCode="[$$-409]#,##0.000"/>
    <numFmt numFmtId="177" formatCode="[$$-409]#,##0.000000"/>
  </numFmts>
  <fonts count="9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0"/>
      <name val="Arial"/>
      <family val="2"/>
    </font>
    <font>
      <sz val="10"/>
      <color theme="1"/>
      <name val="Arial Unicode MS"/>
      <family val="2"/>
    </font>
    <font>
      <sz val="10"/>
      <color rgb="FF008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1" fillId="0" borderId="2" xfId="0" applyFont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left" vertical="center" wrapText="1"/>
      <protection hidden="1"/>
    </xf>
    <xf numFmtId="0" fontId="6" fillId="2" borderId="2" xfId="0" applyFont="1" applyFill="1" applyBorder="1" applyAlignment="1" applyProtection="1">
      <alignment horizontal="center" vertical="center" wrapText="1"/>
      <protection hidden="1"/>
    </xf>
    <xf numFmtId="177" fontId="1" fillId="0" borderId="4" xfId="0" applyNumberFormat="1" applyFont="1" applyBorder="1" applyAlignment="1" applyProtection="1">
      <alignment horizontal="center" vertical="center" wrapText="1"/>
      <protection hidden="1"/>
    </xf>
    <xf numFmtId="0" fontId="1" fillId="2" borderId="10" xfId="0" applyFont="1" applyFill="1" applyBorder="1" applyAlignment="1" applyProtection="1">
      <alignment horizontal="center" vertical="center" wrapText="1"/>
      <protection hidden="1"/>
    </xf>
    <xf numFmtId="0" fontId="1" fillId="2" borderId="11" xfId="0" applyFont="1" applyFill="1" applyBorder="1" applyAlignment="1" applyProtection="1">
      <alignment horizontal="center" vertical="center" wrapText="1"/>
      <protection hidden="1"/>
    </xf>
    <xf numFmtId="0" fontId="1" fillId="0" borderId="14" xfId="0" applyFont="1" applyBorder="1" applyAlignment="1" applyProtection="1">
      <alignment horizontal="center" vertical="center" wrapText="1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77" fontId="0" fillId="0" borderId="0" xfId="0" applyNumberFormat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177" fontId="0" fillId="0" borderId="0" xfId="0" applyNumberFormat="1" applyAlignment="1" applyProtection="1">
      <alignment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16" xfId="0" applyFont="1" applyBorder="1" applyAlignment="1" applyProtection="1">
      <alignment horizontal="center" vertic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 wrapText="1"/>
      <protection hidden="1"/>
    </xf>
    <xf numFmtId="170" fontId="0" fillId="0" borderId="0" xfId="0" applyNumberFormat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locked="0" hidden="1"/>
    </xf>
    <xf numFmtId="172" fontId="0" fillId="0" borderId="0" xfId="0" applyNumberForma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170" fontId="1" fillId="4" borderId="12" xfId="0" applyNumberFormat="1" applyFont="1" applyFill="1" applyBorder="1" applyAlignment="1" applyProtection="1">
      <alignment horizontal="center" vertical="center"/>
      <protection hidden="1"/>
    </xf>
    <xf numFmtId="0" fontId="1" fillId="0" borderId="13" xfId="0" applyFont="1" applyBorder="1" applyAlignment="1" applyProtection="1">
      <alignment horizontal="center" vertical="center"/>
      <protection hidden="1"/>
    </xf>
    <xf numFmtId="0" fontId="1" fillId="0" borderId="20" xfId="0" applyFont="1" applyBorder="1" applyAlignment="1" applyProtection="1">
      <alignment horizontal="center" vertical="center"/>
      <protection hidden="1"/>
    </xf>
    <xf numFmtId="0" fontId="1" fillId="0" borderId="14" xfId="0" applyFont="1" applyBorder="1" applyAlignment="1" applyProtection="1">
      <alignment horizontal="center" vertical="center"/>
      <protection hidden="1"/>
    </xf>
    <xf numFmtId="172" fontId="1" fillId="0" borderId="14" xfId="0" applyNumberFormat="1" applyFont="1" applyBorder="1" applyAlignment="1" applyProtection="1">
      <alignment horizontal="center" vertical="center"/>
      <protection hidden="1"/>
    </xf>
    <xf numFmtId="172" fontId="1" fillId="0" borderId="15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170" fontId="0" fillId="0" borderId="6" xfId="0" applyNumberFormat="1" applyBorder="1" applyAlignment="1" applyProtection="1">
      <alignment horizontal="center" vertical="center"/>
      <protection hidden="1"/>
    </xf>
    <xf numFmtId="172" fontId="0" fillId="0" borderId="17" xfId="0" applyNumberForma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170" fontId="0" fillId="0" borderId="1" xfId="0" applyNumberFormat="1" applyBorder="1" applyAlignment="1" applyProtection="1">
      <alignment horizontal="center" vertical="center"/>
      <protection hidden="1"/>
    </xf>
    <xf numFmtId="172" fontId="0" fillId="0" borderId="18" xfId="0" applyNumberFormat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170" fontId="0" fillId="0" borderId="9" xfId="0" applyNumberFormat="1" applyBorder="1" applyAlignment="1" applyProtection="1">
      <alignment horizontal="center" vertical="center"/>
      <protection hidden="1"/>
    </xf>
    <xf numFmtId="172" fontId="0" fillId="0" borderId="19" xfId="0" applyNumberFormat="1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1" fillId="0" borderId="12" xfId="0" applyFont="1" applyBorder="1" applyAlignment="1" applyProtection="1">
      <alignment horizontal="center" vertical="center"/>
      <protection hidden="1"/>
    </xf>
    <xf numFmtId="177" fontId="0" fillId="0" borderId="0" xfId="0" applyNumberFormat="1" applyAlignment="1" applyProtection="1">
      <alignment horizontal="left" vertical="center"/>
      <protection hidden="1"/>
    </xf>
    <xf numFmtId="0" fontId="7" fillId="0" borderId="0" xfId="0" applyFont="1"/>
    <xf numFmtId="0" fontId="0" fillId="0" borderId="0" xfId="0" applyNumberFormat="1" applyAlignment="1" applyProtection="1">
      <alignment horizontal="left" vertical="center"/>
      <protection hidden="1"/>
    </xf>
    <xf numFmtId="0" fontId="8" fillId="0" borderId="0" xfId="0" applyFont="1"/>
    <xf numFmtId="0" fontId="0" fillId="0" borderId="0" xfId="0" applyAlignment="1" applyProtection="1">
      <alignment horizontal="left" vertical="center"/>
      <protection hidden="1"/>
    </xf>
    <xf numFmtId="0" fontId="8" fillId="0" borderId="0" xfId="0" applyFont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177" fontId="0" fillId="3" borderId="0" xfId="0" applyNumberFormat="1" applyFill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1" fillId="0" borderId="3" xfId="0" applyFont="1" applyBorder="1" applyAlignment="1" applyProtection="1">
      <alignment horizontal="right" vertical="center"/>
      <protection hidden="1"/>
    </xf>
    <xf numFmtId="0" fontId="1" fillId="3" borderId="4" xfId="0" applyNumberFormat="1" applyFont="1" applyFill="1" applyBorder="1" applyAlignment="1" applyProtection="1">
      <alignment horizontal="center" vertical="center" wrapText="1"/>
      <protection locked="0" hidden="1"/>
    </xf>
  </cellXfs>
  <cellStyles count="2">
    <cellStyle name="Normal" xfId="0" builtinId="0"/>
    <cellStyle name="Normal 3" xfId="1"/>
  </cellStyles>
  <dxfs count="42"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fill>
        <patternFill>
          <bgColor rgb="FFFF0000"/>
        </patternFill>
      </fill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fill>
        <patternFill>
          <bgColor rgb="FFFF0000"/>
        </patternFill>
      </fill>
    </dxf>
    <dxf>
      <numFmt numFmtId="167" formatCode="#,##0.000"/>
    </dxf>
    <dxf>
      <numFmt numFmtId="167" formatCode="#,##0.000"/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  <dxf>
      <numFmt numFmtId="3" formatCode="#,##0"/>
    </dxf>
    <dxf>
      <numFmt numFmtId="167" formatCode="#,##0.000"/>
    </dxf>
    <dxf>
      <numFmt numFmtId="167" formatCode="#,##0.000"/>
    </dxf>
  </dxfs>
  <tableStyles count="0" defaultTableStyle="TableStyleMedium9" defaultPivotStyle="PivotStyleLight16"/>
  <colors>
    <mruColors>
      <color rgb="FFFFFFCC"/>
      <color rgb="FFFCDBC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1:O14"/>
  <sheetViews>
    <sheetView showGridLines="0" tabSelected="1" workbookViewId="0">
      <selection activeCell="B17" sqref="B17"/>
    </sheetView>
  </sheetViews>
  <sheetFormatPr baseColWidth="10" defaultRowHeight="13.2"/>
  <cols>
    <col min="1" max="1" width="2.109375" style="10" customWidth="1"/>
    <col min="2" max="2" width="40.77734375" style="10" bestFit="1" customWidth="1"/>
    <col min="3" max="3" width="11.44140625" style="10" bestFit="1" customWidth="1"/>
    <col min="4" max="4" width="25.33203125" style="10" bestFit="1" customWidth="1"/>
    <col min="5" max="5" width="8.33203125" style="11" bestFit="1" customWidth="1"/>
    <col min="6" max="6" width="6.77734375" style="11" bestFit="1" customWidth="1"/>
    <col min="7" max="7" width="6.77734375" style="11" customWidth="1"/>
    <col min="8" max="8" width="13.109375" style="11" bestFit="1" customWidth="1"/>
    <col min="9" max="9" width="13.5546875" style="12" bestFit="1" customWidth="1"/>
    <col min="10" max="10" width="14.6640625" style="11" customWidth="1"/>
    <col min="11" max="11" width="11.5546875" style="11"/>
    <col min="12" max="12" width="13.21875" style="22" bestFit="1" customWidth="1"/>
    <col min="13" max="13" width="11.5546875" style="15"/>
    <col min="14" max="16384" width="11.5546875" style="10"/>
  </cols>
  <sheetData>
    <row r="1" spans="2:15" ht="15">
      <c r="H1" s="52"/>
      <c r="I1" s="49"/>
      <c r="J1" s="13"/>
      <c r="K1" s="14"/>
    </row>
    <row r="2" spans="2:15" ht="21">
      <c r="C2" s="16"/>
      <c r="D2" s="17" t="s">
        <v>19</v>
      </c>
      <c r="H2" s="48"/>
      <c r="J2" s="12"/>
      <c r="K2" s="22"/>
    </row>
    <row r="3" spans="2:15" ht="13.8" thickBot="1">
      <c r="L3" s="53"/>
    </row>
    <row r="4" spans="2:15" s="20" customFormat="1" ht="27" thickBot="1">
      <c r="B4" s="18" t="s">
        <v>6</v>
      </c>
      <c r="C4" s="7" t="s">
        <v>2</v>
      </c>
      <c r="D4" s="3" t="s">
        <v>7</v>
      </c>
      <c r="E4" s="4" t="s">
        <v>8</v>
      </c>
      <c r="F4" s="1" t="s">
        <v>9</v>
      </c>
      <c r="G4" s="1" t="s">
        <v>10</v>
      </c>
      <c r="H4" s="2" t="s">
        <v>42</v>
      </c>
      <c r="I4" s="5" t="s">
        <v>43</v>
      </c>
      <c r="J4" s="6" t="s">
        <v>11</v>
      </c>
      <c r="K4" s="7" t="s">
        <v>4</v>
      </c>
      <c r="L4" s="60" t="s">
        <v>12</v>
      </c>
      <c r="M4" s="19" t="s">
        <v>14</v>
      </c>
      <c r="O4" s="51"/>
    </row>
    <row r="5" spans="2:15">
      <c r="B5" s="10" t="s">
        <v>20</v>
      </c>
      <c r="C5" s="11" t="s">
        <v>30</v>
      </c>
      <c r="D5" s="10" t="s">
        <v>0</v>
      </c>
      <c r="E5" s="11" t="s">
        <v>31</v>
      </c>
      <c r="F5" s="11" t="s">
        <v>32</v>
      </c>
      <c r="G5" s="11" t="s">
        <v>33</v>
      </c>
      <c r="H5" s="14">
        <v>3.5</v>
      </c>
      <c r="I5" s="12">
        <v>0.81550800000000001</v>
      </c>
      <c r="J5" s="21">
        <f>IF(B5=0,"",IF(F5="Gr",K5*I5*1000,IF(F5="Kg",K5*I5,IF(F5="U",K5*I5,""))))</f>
        <v>0</v>
      </c>
      <c r="K5" s="14">
        <f t="shared" ref="K5:K14" si="0">IF(B5=0,"",H5-L5)</f>
        <v>0</v>
      </c>
      <c r="L5" s="56">
        <v>3.5</v>
      </c>
      <c r="M5" s="9" t="str">
        <f>IF(B5=0,"",IF(K5=0,"Clos",IF(K5&lt;&gt;"","Actif",)))</f>
        <v>Clos</v>
      </c>
    </row>
    <row r="6" spans="2:15">
      <c r="B6" s="10" t="s">
        <v>21</v>
      </c>
      <c r="C6" s="11" t="s">
        <v>30</v>
      </c>
      <c r="D6" s="10" t="s">
        <v>0</v>
      </c>
      <c r="E6" s="11" t="s">
        <v>34</v>
      </c>
      <c r="F6" s="11" t="s">
        <v>32</v>
      </c>
      <c r="G6" s="11" t="s">
        <v>33</v>
      </c>
      <c r="H6" s="14">
        <v>1.5629999999999999</v>
      </c>
      <c r="I6" s="12">
        <v>0.84571200000000002</v>
      </c>
      <c r="J6" s="21">
        <f t="shared" ref="J6:J14" si="1">IF(B6=0,"",IF(F6="Gr",K6*I6*1000,IF(F6="Kg",K6*I6,IF(F6="U",K6*I6,""))))</f>
        <v>1321.8478560000001</v>
      </c>
      <c r="K6" s="14">
        <f>IF(B6=0,"",H6-L6)</f>
        <v>1.5629999999999999</v>
      </c>
      <c r="L6" s="56"/>
      <c r="M6" s="9" t="str">
        <f t="shared" ref="M6:M14" si="2">IF(B6=0,"",IF(K6=0,"Clos",IF(K6&lt;&gt;"","Actif",)))</f>
        <v>Actif</v>
      </c>
      <c r="O6" s="50"/>
    </row>
    <row r="7" spans="2:15">
      <c r="B7" s="10" t="s">
        <v>22</v>
      </c>
      <c r="C7" s="11" t="s">
        <v>30</v>
      </c>
      <c r="D7" s="10" t="s">
        <v>0</v>
      </c>
      <c r="E7" s="11" t="s">
        <v>35</v>
      </c>
      <c r="F7" s="11" t="s">
        <v>32</v>
      </c>
      <c r="G7" s="11" t="s">
        <v>33</v>
      </c>
      <c r="H7" s="14">
        <v>2.52</v>
      </c>
      <c r="I7" s="12">
        <v>0.87591600000000003</v>
      </c>
      <c r="J7" s="21">
        <f t="shared" si="1"/>
        <v>2207.3083200000001</v>
      </c>
      <c r="K7" s="14">
        <f t="shared" si="0"/>
        <v>2.52</v>
      </c>
      <c r="L7" s="56"/>
      <c r="M7" s="9" t="str">
        <f t="shared" si="2"/>
        <v>Actif</v>
      </c>
    </row>
    <row r="8" spans="2:15">
      <c r="B8" s="10" t="s">
        <v>23</v>
      </c>
      <c r="C8" s="11" t="s">
        <v>30</v>
      </c>
      <c r="D8" s="10" t="s">
        <v>0</v>
      </c>
      <c r="E8" s="11" t="s">
        <v>35</v>
      </c>
      <c r="F8" s="11" t="s">
        <v>32</v>
      </c>
      <c r="G8" s="11" t="s">
        <v>33</v>
      </c>
      <c r="H8" s="14">
        <v>1.5629999999999999</v>
      </c>
      <c r="I8" s="12">
        <v>0.87861299999999998</v>
      </c>
      <c r="J8" s="21">
        <f>IF(B8=0,"",IF(F8="Gr",K8*I8*1000,IF(F8="Kg",K8*I8,IF(F8="U",K8*I8,""))))</f>
        <v>1373.272119</v>
      </c>
      <c r="K8" s="14">
        <f t="shared" si="0"/>
        <v>1.5629999999999999</v>
      </c>
      <c r="L8" s="56"/>
      <c r="M8" s="9" t="str">
        <f t="shared" si="2"/>
        <v>Actif</v>
      </c>
    </row>
    <row r="9" spans="2:15">
      <c r="B9" s="10" t="s">
        <v>24</v>
      </c>
      <c r="C9" s="11" t="s">
        <v>30</v>
      </c>
      <c r="D9" s="10" t="s">
        <v>36</v>
      </c>
      <c r="E9" s="11" t="s">
        <v>35</v>
      </c>
      <c r="F9" s="11" t="s">
        <v>32</v>
      </c>
      <c r="G9" s="11" t="s">
        <v>33</v>
      </c>
      <c r="H9" s="14">
        <v>1.325</v>
      </c>
      <c r="I9" s="12">
        <v>0.42415800000000004</v>
      </c>
      <c r="J9" s="21">
        <f t="shared" si="1"/>
        <v>562.00935000000004</v>
      </c>
      <c r="K9" s="14">
        <f t="shared" si="0"/>
        <v>1.325</v>
      </c>
      <c r="L9" s="56"/>
      <c r="M9" s="9" t="str">
        <f t="shared" si="2"/>
        <v>Actif</v>
      </c>
    </row>
    <row r="10" spans="2:15">
      <c r="B10" s="10" t="s">
        <v>25</v>
      </c>
      <c r="C10" s="11" t="s">
        <v>30</v>
      </c>
      <c r="D10" s="10" t="s">
        <v>37</v>
      </c>
      <c r="E10" s="11" t="s">
        <v>35</v>
      </c>
      <c r="F10" s="11" t="s">
        <v>32</v>
      </c>
      <c r="G10" s="11" t="s">
        <v>33</v>
      </c>
      <c r="H10" s="14">
        <v>0.247</v>
      </c>
      <c r="I10" s="12">
        <v>11.51286</v>
      </c>
      <c r="J10" s="21">
        <f t="shared" si="1"/>
        <v>1381.5431999999998</v>
      </c>
      <c r="K10" s="14">
        <f t="shared" si="0"/>
        <v>0.12</v>
      </c>
      <c r="L10" s="56">
        <v>0.127</v>
      </c>
      <c r="M10" s="9" t="str">
        <f t="shared" si="2"/>
        <v>Actif</v>
      </c>
    </row>
    <row r="11" spans="2:15">
      <c r="B11" s="10" t="s">
        <v>26</v>
      </c>
      <c r="C11" s="11" t="s">
        <v>30</v>
      </c>
      <c r="D11" s="10" t="s">
        <v>38</v>
      </c>
      <c r="E11" s="11" t="s">
        <v>35</v>
      </c>
      <c r="F11" s="11" t="s">
        <v>32</v>
      </c>
      <c r="G11" s="11" t="s">
        <v>33</v>
      </c>
      <c r="H11" s="14">
        <v>0.876</v>
      </c>
      <c r="I11" s="12">
        <v>0.57564300000000002</v>
      </c>
      <c r="J11" s="21">
        <f t="shared" si="1"/>
        <v>504.26326799999998</v>
      </c>
      <c r="K11" s="14">
        <f t="shared" si="0"/>
        <v>0.876</v>
      </c>
      <c r="L11" s="56"/>
      <c r="M11" s="9" t="str">
        <f t="shared" si="2"/>
        <v>Actif</v>
      </c>
    </row>
    <row r="12" spans="2:15">
      <c r="B12" s="10" t="s">
        <v>27</v>
      </c>
      <c r="C12" s="11" t="s">
        <v>30</v>
      </c>
      <c r="D12" s="10" t="s">
        <v>39</v>
      </c>
      <c r="E12" s="11" t="s">
        <v>35</v>
      </c>
      <c r="F12" s="11" t="s">
        <v>32</v>
      </c>
      <c r="G12" s="11" t="s">
        <v>33</v>
      </c>
      <c r="H12" s="14">
        <v>1.6739999999999999</v>
      </c>
      <c r="I12" s="12">
        <v>0.60594000000000003</v>
      </c>
      <c r="J12" s="21">
        <f t="shared" si="1"/>
        <v>1014.3435599999999</v>
      </c>
      <c r="K12" s="14">
        <f t="shared" si="0"/>
        <v>1.6739999999999999</v>
      </c>
      <c r="L12" s="56"/>
      <c r="M12" s="9" t="str">
        <f t="shared" si="2"/>
        <v>Actif</v>
      </c>
    </row>
    <row r="13" spans="2:15">
      <c r="B13" s="10" t="s">
        <v>28</v>
      </c>
      <c r="C13" s="11" t="s">
        <v>30</v>
      </c>
      <c r="D13" s="10" t="s">
        <v>40</v>
      </c>
      <c r="E13" s="11" t="s">
        <v>35</v>
      </c>
      <c r="F13" s="11" t="s">
        <v>32</v>
      </c>
      <c r="G13" s="11" t="s">
        <v>33</v>
      </c>
      <c r="H13" s="14">
        <v>3.75</v>
      </c>
      <c r="I13" s="12">
        <v>0.48475200000000002</v>
      </c>
      <c r="J13" s="21">
        <f t="shared" si="1"/>
        <v>1817.82</v>
      </c>
      <c r="K13" s="14">
        <f t="shared" si="0"/>
        <v>3.75</v>
      </c>
      <c r="L13" s="56"/>
      <c r="M13" s="9" t="str">
        <f t="shared" si="2"/>
        <v>Actif</v>
      </c>
    </row>
    <row r="14" spans="2:15">
      <c r="B14" s="10" t="s">
        <v>29</v>
      </c>
      <c r="C14" s="11" t="s">
        <v>30</v>
      </c>
      <c r="D14" s="10" t="s">
        <v>41</v>
      </c>
      <c r="E14" s="11" t="s">
        <v>35</v>
      </c>
      <c r="F14" s="11" t="s">
        <v>33</v>
      </c>
      <c r="G14" s="11" t="s">
        <v>33</v>
      </c>
      <c r="H14" s="14">
        <v>10.356</v>
      </c>
      <c r="I14" s="12">
        <v>3.63564</v>
      </c>
      <c r="J14" s="21">
        <f t="shared" si="1"/>
        <v>37.650687839999996</v>
      </c>
      <c r="K14" s="14">
        <f t="shared" si="0"/>
        <v>10.356</v>
      </c>
      <c r="L14" s="57"/>
      <c r="M14" s="9" t="str">
        <f t="shared" si="2"/>
        <v>Actif</v>
      </c>
    </row>
  </sheetData>
  <autoFilter ref="C4:M14"/>
  <conditionalFormatting sqref="H1:H1048576 L5:L14">
    <cfRule type="expression" dxfId="30" priority="46">
      <formula>F1="ML"</formula>
    </cfRule>
    <cfRule type="expression" dxfId="29" priority="47">
      <formula>F1="L"</formula>
    </cfRule>
    <cfRule type="expression" dxfId="28" priority="48">
      <formula>F1="U"</formula>
    </cfRule>
    <cfRule type="expression" dxfId="27" priority="49">
      <formula>F1="Kg"</formula>
    </cfRule>
    <cfRule type="expression" dxfId="26" priority="50">
      <formula>F1="Gr"</formula>
    </cfRule>
  </conditionalFormatting>
  <conditionalFormatting sqref="K1:K1048576">
    <cfRule type="expression" dxfId="25" priority="36">
      <formula>F1="ML"</formula>
    </cfRule>
    <cfRule type="expression" dxfId="24" priority="37">
      <formula>F1="L"</formula>
    </cfRule>
    <cfRule type="expression" dxfId="23" priority="38">
      <formula>F1="U"</formula>
    </cfRule>
    <cfRule type="expression" dxfId="22" priority="39">
      <formula>F1="Kg"</formula>
    </cfRule>
    <cfRule type="expression" dxfId="21" priority="40">
      <formula>F1="Gr"</formula>
    </cfRule>
  </conditionalFormatting>
  <conditionalFormatting sqref="L1 L4:L1048576">
    <cfRule type="expression" dxfId="20" priority="30">
      <formula>F1="ML"</formula>
    </cfRule>
    <cfRule type="expression" dxfId="19" priority="31">
      <formula>F1="L"</formula>
    </cfRule>
    <cfRule type="expression" dxfId="18" priority="32">
      <formula>L1="U"</formula>
    </cfRule>
    <cfRule type="expression" dxfId="17" priority="33">
      <formula>F1="Kg"</formula>
    </cfRule>
    <cfRule type="expression" dxfId="16" priority="34">
      <formula>F1="Gr"</formula>
    </cfRule>
  </conditionalFormatting>
  <conditionalFormatting sqref="M5:M14">
    <cfRule type="expression" dxfId="15" priority="29">
      <formula>M5="Clos"</formula>
    </cfRule>
  </conditionalFormatting>
  <conditionalFormatting sqref="K2">
    <cfRule type="expression" dxfId="14" priority="11">
      <formula>E2="ML"</formula>
    </cfRule>
    <cfRule type="expression" dxfId="13" priority="12">
      <formula>E2="L"</formula>
    </cfRule>
    <cfRule type="expression" dxfId="12" priority="13">
      <formula>K2="U"</formula>
    </cfRule>
    <cfRule type="expression" dxfId="11" priority="14">
      <formula>E2="Kg"</formula>
    </cfRule>
    <cfRule type="expression" dxfId="10" priority="15">
      <formula>E2="Gr"</formula>
    </cfRule>
  </conditionalFormatting>
  <conditionalFormatting sqref="L5:L13">
    <cfRule type="expression" dxfId="9" priority="6">
      <formula>J5="ML"</formula>
    </cfRule>
    <cfRule type="expression" dxfId="8" priority="7">
      <formula>J5="L"</formula>
    </cfRule>
    <cfRule type="expression" dxfId="7" priority="8">
      <formula>J5="U"</formula>
    </cfRule>
    <cfRule type="expression" dxfId="6" priority="9">
      <formula>J5="Kg"</formula>
    </cfRule>
    <cfRule type="expression" dxfId="5" priority="10">
      <formula>J5="Gr"</formula>
    </cfRule>
  </conditionalFormatting>
  <conditionalFormatting sqref="L5:L13">
    <cfRule type="expression" dxfId="4" priority="1">
      <formula>J5="ML"</formula>
    </cfRule>
    <cfRule type="expression" dxfId="3" priority="2">
      <formula>J5="L"</formula>
    </cfRule>
    <cfRule type="expression" dxfId="2" priority="3">
      <formula>J5="U"</formula>
    </cfRule>
    <cfRule type="expression" dxfId="1" priority="4">
      <formula>J5="Kg"</formula>
    </cfRule>
    <cfRule type="expression" dxfId="0" priority="5">
      <formula>J5="Gr"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M111"/>
  <sheetViews>
    <sheetView showGridLines="0" workbookViewId="0">
      <selection activeCell="O5" sqref="O5"/>
    </sheetView>
  </sheetViews>
  <sheetFormatPr baseColWidth="10" defaultRowHeight="13.2"/>
  <cols>
    <col min="1" max="1" width="3.6640625" style="10" customWidth="1"/>
    <col min="2" max="2" width="41.33203125" style="10" customWidth="1"/>
    <col min="3" max="3" width="9" style="11" customWidth="1"/>
    <col min="4" max="4" width="9.88671875" style="10" customWidth="1"/>
    <col min="5" max="5" width="11.21875" style="10" bestFit="1" customWidth="1"/>
    <col min="6" max="6" width="11.5546875" style="10"/>
    <col min="7" max="7" width="15.88671875" style="23" customWidth="1"/>
    <col min="8" max="8" width="17" style="23" bestFit="1" customWidth="1"/>
    <col min="9" max="9" width="2.77734375" style="10" customWidth="1"/>
    <col min="10" max="11" width="9.77734375" style="10" customWidth="1"/>
    <col min="12" max="12" width="2.77734375" style="10" customWidth="1"/>
    <col min="13" max="13" width="11.77734375" style="11" customWidth="1"/>
    <col min="14" max="16384" width="11.5546875" style="10"/>
  </cols>
  <sheetData>
    <row r="1" spans="2:13" ht="13.8" thickBot="1">
      <c r="J1" s="14"/>
    </row>
    <row r="2" spans="2:13" ht="18.600000000000001" thickTop="1" thickBot="1">
      <c r="B2" s="24" t="s">
        <v>15</v>
      </c>
      <c r="D2" s="58" t="s">
        <v>13</v>
      </c>
      <c r="E2" s="58"/>
      <c r="F2" s="59"/>
      <c r="G2" s="25">
        <f>SUM(G5:G110)</f>
        <v>10220.058360839999</v>
      </c>
    </row>
    <row r="3" spans="2:13" ht="14.4" thickTop="1" thickBot="1">
      <c r="B3" s="11">
        <v>1</v>
      </c>
      <c r="C3" s="11">
        <v>2</v>
      </c>
      <c r="D3" s="11">
        <v>3</v>
      </c>
      <c r="E3" s="11">
        <v>4</v>
      </c>
      <c r="F3" s="11">
        <v>5</v>
      </c>
      <c r="G3" s="11">
        <v>6</v>
      </c>
      <c r="H3" s="11">
        <v>7</v>
      </c>
      <c r="I3" s="11">
        <v>8</v>
      </c>
      <c r="J3" s="11">
        <v>9</v>
      </c>
      <c r="K3" s="11">
        <v>10</v>
      </c>
      <c r="L3" s="11">
        <v>11</v>
      </c>
      <c r="M3" s="11">
        <v>12</v>
      </c>
    </row>
    <row r="4" spans="2:13" s="31" customFormat="1" ht="14.4" thickTop="1" thickBot="1">
      <c r="B4" s="26" t="s">
        <v>3</v>
      </c>
      <c r="C4" s="27" t="s">
        <v>2</v>
      </c>
      <c r="D4" s="8" t="s">
        <v>9</v>
      </c>
      <c r="E4" s="8" t="s">
        <v>10</v>
      </c>
      <c r="F4" s="28" t="s">
        <v>18</v>
      </c>
      <c r="G4" s="29" t="s">
        <v>11</v>
      </c>
      <c r="H4" s="30" t="s">
        <v>5</v>
      </c>
      <c r="J4" s="47" t="s">
        <v>17</v>
      </c>
      <c r="K4" s="47" t="s">
        <v>16</v>
      </c>
      <c r="L4" s="54"/>
      <c r="M4" s="47" t="s">
        <v>4</v>
      </c>
    </row>
    <row r="5" spans="2:13" ht="13.8" thickTop="1">
      <c r="B5" s="32" t="s">
        <v>0</v>
      </c>
      <c r="C5" s="33" t="s">
        <v>30</v>
      </c>
      <c r="D5" s="33" t="s">
        <v>32</v>
      </c>
      <c r="E5" s="33" t="s">
        <v>33</v>
      </c>
      <c r="F5" s="33">
        <f>SUMIF('Stock Lot'!$D$5:$D$9010,B5,'Stock Lot'!$K$5:$K$9010)</f>
        <v>5.6459999999999999</v>
      </c>
      <c r="G5" s="34">
        <f>IF(F5=0,"",SUMIF('Stock Lot'!$D$5:$D$9010,B5,'Stock Lot'!$J$5:$J$9010))</f>
        <v>4902.4282950000006</v>
      </c>
      <c r="H5" s="35">
        <f>IF(F5=0,"",IF(D5="Gr",G5/F5/1000,IF(D5="Kg",G5/F5,IF(D5="U",G5/F5,""))))</f>
        <v>0.86830115037194489</v>
      </c>
      <c r="J5" s="44">
        <v>3.5</v>
      </c>
      <c r="K5" s="45">
        <v>9.1460000000000008</v>
      </c>
      <c r="L5" s="55"/>
      <c r="M5" s="44">
        <f>+K5-J5</f>
        <v>5.6460000000000008</v>
      </c>
    </row>
    <row r="6" spans="2:13">
      <c r="B6" s="36" t="s">
        <v>36</v>
      </c>
      <c r="C6" s="37" t="s">
        <v>30</v>
      </c>
      <c r="D6" s="37" t="s">
        <v>32</v>
      </c>
      <c r="E6" s="37" t="s">
        <v>33</v>
      </c>
      <c r="F6" s="37">
        <f>SUMIF('Stock Lot'!$D$5:$D$9010,B6,'Stock Lot'!$K$5:$K$9010)</f>
        <v>1.325</v>
      </c>
      <c r="G6" s="38">
        <f>IF(F6=0,"",SUMIF('Stock Lot'!$D$5:$D$9010,B6,'Stock Lot'!$J$5:$J$9010))</f>
        <v>562.00935000000004</v>
      </c>
      <c r="H6" s="39">
        <f t="shared" ref="H6:H69" si="0">IF(F6=0,"",IF(D6="Gr",G6/F6/1000,IF(D6="Kg",G6/F6,IF(D6="U",G6/F6,""))))</f>
        <v>0.42415800000000009</v>
      </c>
      <c r="J6" s="45">
        <v>0</v>
      </c>
      <c r="K6" s="45">
        <v>1.325</v>
      </c>
      <c r="L6" s="55"/>
      <c r="M6" s="45">
        <f t="shared" ref="M6:M69" si="1">+K6-J6</f>
        <v>1.325</v>
      </c>
    </row>
    <row r="7" spans="2:13">
      <c r="B7" s="36" t="s">
        <v>37</v>
      </c>
      <c r="C7" s="37" t="s">
        <v>30</v>
      </c>
      <c r="D7" s="37" t="s">
        <v>32</v>
      </c>
      <c r="E7" s="37" t="s">
        <v>33</v>
      </c>
      <c r="F7" s="37">
        <f>SUMIF('Stock Lot'!$D$5:$D$9010,B7,'Stock Lot'!$K$5:$K$9010)</f>
        <v>0.12</v>
      </c>
      <c r="G7" s="38">
        <f>IF(F7=0,"",SUMIF('Stock Lot'!$D$5:$D$9010,B7,'Stock Lot'!$J$5:$J$9010))</f>
        <v>1381.5431999999998</v>
      </c>
      <c r="H7" s="39">
        <f t="shared" si="0"/>
        <v>11.512859999999998</v>
      </c>
      <c r="J7" s="45">
        <v>0.127</v>
      </c>
      <c r="K7" s="45">
        <v>0.247</v>
      </c>
      <c r="L7" s="55"/>
      <c r="M7" s="45">
        <f t="shared" si="1"/>
        <v>0.12</v>
      </c>
    </row>
    <row r="8" spans="2:13">
      <c r="B8" s="36" t="s">
        <v>38</v>
      </c>
      <c r="C8" s="37" t="s">
        <v>30</v>
      </c>
      <c r="D8" s="37" t="s">
        <v>32</v>
      </c>
      <c r="E8" s="37" t="s">
        <v>33</v>
      </c>
      <c r="F8" s="37">
        <f>SUMIF('Stock Lot'!$D$5:$D$9010,B8,'Stock Lot'!$K$5:$K$9010)</f>
        <v>0.876</v>
      </c>
      <c r="G8" s="38">
        <f>IF(F8=0,"",SUMIF('Stock Lot'!$D$5:$D$9010,B8,'Stock Lot'!$J$5:$J$9010))</f>
        <v>504.26326799999998</v>
      </c>
      <c r="H8" s="39">
        <f t="shared" si="0"/>
        <v>0.57564300000000002</v>
      </c>
      <c r="J8" s="45">
        <v>0</v>
      </c>
      <c r="K8" s="45">
        <v>0.876</v>
      </c>
      <c r="L8" s="55"/>
      <c r="M8" s="45">
        <f t="shared" si="1"/>
        <v>0.876</v>
      </c>
    </row>
    <row r="9" spans="2:13">
      <c r="B9" s="36" t="s">
        <v>39</v>
      </c>
      <c r="C9" s="37" t="s">
        <v>30</v>
      </c>
      <c r="D9" s="37" t="s">
        <v>32</v>
      </c>
      <c r="E9" s="37" t="s">
        <v>33</v>
      </c>
      <c r="F9" s="37">
        <f>SUMIF('Stock Lot'!$D$5:$D$9010,B9,'Stock Lot'!$K$5:$K$9010)</f>
        <v>1.6739999999999999</v>
      </c>
      <c r="G9" s="38">
        <f>IF(F9=0,"",SUMIF('Stock Lot'!$D$5:$D$9010,B9,'Stock Lot'!$J$5:$J$9010))</f>
        <v>1014.3435599999999</v>
      </c>
      <c r="H9" s="39">
        <f t="shared" si="0"/>
        <v>0.60593999999999992</v>
      </c>
      <c r="J9" s="45">
        <v>0</v>
      </c>
      <c r="K9" s="45">
        <v>1.6739999999999999</v>
      </c>
      <c r="L9" s="55"/>
      <c r="M9" s="45">
        <f t="shared" si="1"/>
        <v>1.6739999999999999</v>
      </c>
    </row>
    <row r="10" spans="2:13">
      <c r="B10" s="36" t="s">
        <v>40</v>
      </c>
      <c r="C10" s="37" t="s">
        <v>30</v>
      </c>
      <c r="D10" s="37" t="s">
        <v>32</v>
      </c>
      <c r="E10" s="37" t="s">
        <v>33</v>
      </c>
      <c r="F10" s="37">
        <f>SUMIF('Stock Lot'!$D$5:$D$9010,B10,'Stock Lot'!$K$5:$K$9010)</f>
        <v>3.75</v>
      </c>
      <c r="G10" s="38">
        <f>IF(F10=0,"",SUMIF('Stock Lot'!$D$5:$D$9010,B10,'Stock Lot'!$J$5:$J$9010))</f>
        <v>1817.82</v>
      </c>
      <c r="H10" s="39">
        <f t="shared" si="0"/>
        <v>0.48475200000000002</v>
      </c>
      <c r="J10" s="45">
        <v>0</v>
      </c>
      <c r="K10" s="45">
        <v>3.75</v>
      </c>
      <c r="L10" s="55"/>
      <c r="M10" s="45">
        <f t="shared" si="1"/>
        <v>3.75</v>
      </c>
    </row>
    <row r="11" spans="2:13">
      <c r="B11" s="36" t="s">
        <v>41</v>
      </c>
      <c r="C11" s="37" t="s">
        <v>30</v>
      </c>
      <c r="D11" s="37" t="s">
        <v>33</v>
      </c>
      <c r="E11" s="37" t="s">
        <v>33</v>
      </c>
      <c r="F11" s="37">
        <f>SUMIF('Stock Lot'!$D$5:$D$9010,B11,'Stock Lot'!$K$5:$K$9010)</f>
        <v>10.356</v>
      </c>
      <c r="G11" s="38">
        <f>IF(F11=0,"",SUMIF('Stock Lot'!$D$5:$D$9010,B11,'Stock Lot'!$J$5:$J$9010))</f>
        <v>37.650687839999996</v>
      </c>
      <c r="H11" s="39">
        <f>IF(F11=0,"",IF(D11="Gr",G11/F11/1000,IF(D11="Kg",G11/F11,IF(D11="U",G11/F11,""))))</f>
        <v>3.6356399999999995</v>
      </c>
      <c r="J11" s="45">
        <v>0</v>
      </c>
      <c r="K11" s="45">
        <v>10.356</v>
      </c>
      <c r="L11" s="55"/>
      <c r="M11" s="45">
        <f t="shared" si="1"/>
        <v>10.356</v>
      </c>
    </row>
    <row r="12" spans="2:13">
      <c r="B12" s="36" t="s">
        <v>44</v>
      </c>
      <c r="C12" s="37" t="s">
        <v>45</v>
      </c>
      <c r="D12" s="37" t="s">
        <v>33</v>
      </c>
      <c r="E12" s="37" t="s">
        <v>33</v>
      </c>
      <c r="F12" s="37">
        <f>SUMIF('Stock Lot'!$D$5:$D$9010,B12,'Stock Lot'!$K$5:$K$9010)</f>
        <v>0</v>
      </c>
      <c r="G12" s="38" t="str">
        <f>IF(F12=0,"",SUMIF('Stock Lot'!$D$5:$D$9010,B12,'Stock Lot'!$J$5:$J$9010))</f>
        <v/>
      </c>
      <c r="H12" s="39" t="str">
        <f t="shared" si="0"/>
        <v/>
      </c>
      <c r="J12" s="45">
        <v>0</v>
      </c>
      <c r="K12" s="45">
        <v>0</v>
      </c>
      <c r="L12" s="55"/>
      <c r="M12" s="45">
        <f t="shared" si="1"/>
        <v>0</v>
      </c>
    </row>
    <row r="13" spans="2:13">
      <c r="B13" s="36" t="s">
        <v>46</v>
      </c>
      <c r="C13" s="37" t="s">
        <v>45</v>
      </c>
      <c r="D13" s="37" t="s">
        <v>33</v>
      </c>
      <c r="E13" s="37" t="s">
        <v>33</v>
      </c>
      <c r="F13" s="37">
        <f>SUMIF('Stock Lot'!$D$5:$D$9010,B13,'Stock Lot'!$K$5:$K$9010)</f>
        <v>0</v>
      </c>
      <c r="G13" s="38" t="str">
        <f>IF(F13=0,"",SUMIF('Stock Lot'!$D$5:$D$9010,B13,'Stock Lot'!$J$5:$J$9010))</f>
        <v/>
      </c>
      <c r="H13" s="39" t="str">
        <f t="shared" si="0"/>
        <v/>
      </c>
      <c r="J13" s="45">
        <v>0</v>
      </c>
      <c r="K13" s="45">
        <v>0</v>
      </c>
      <c r="L13" s="55"/>
      <c r="M13" s="45">
        <f t="shared" si="1"/>
        <v>0</v>
      </c>
    </row>
    <row r="14" spans="2:13">
      <c r="B14" s="36" t="s">
        <v>47</v>
      </c>
      <c r="C14" s="37" t="s">
        <v>45</v>
      </c>
      <c r="D14" s="37" t="s">
        <v>33</v>
      </c>
      <c r="E14" s="37" t="s">
        <v>33</v>
      </c>
      <c r="F14" s="37">
        <f>SUMIF('Stock Lot'!$D$5:$D$9010,B14,'Stock Lot'!$K$5:$K$9010)</f>
        <v>0</v>
      </c>
      <c r="G14" s="38" t="str">
        <f>IF(F14=0,"",SUMIF('Stock Lot'!$D$5:$D$9010,B14,'Stock Lot'!$J$5:$J$9010))</f>
        <v/>
      </c>
      <c r="H14" s="39" t="str">
        <f t="shared" si="0"/>
        <v/>
      </c>
      <c r="J14" s="45">
        <v>0</v>
      </c>
      <c r="K14" s="45">
        <v>0</v>
      </c>
      <c r="L14" s="55"/>
      <c r="M14" s="45">
        <f t="shared" si="1"/>
        <v>0</v>
      </c>
    </row>
    <row r="15" spans="2:13">
      <c r="B15" s="36" t="s">
        <v>48</v>
      </c>
      <c r="C15" s="37" t="s">
        <v>45</v>
      </c>
      <c r="D15" s="37" t="s">
        <v>33</v>
      </c>
      <c r="E15" s="37" t="s">
        <v>33</v>
      </c>
      <c r="F15" s="37">
        <f>SUMIF('Stock Lot'!$D$5:$D$9010,B15,'Stock Lot'!$K$5:$K$9010)</f>
        <v>0</v>
      </c>
      <c r="G15" s="38" t="str">
        <f>IF(F15=0,"",SUMIF('Stock Lot'!$D$5:$D$9010,B15,'Stock Lot'!$J$5:$J$9010))</f>
        <v/>
      </c>
      <c r="H15" s="39" t="str">
        <f t="shared" si="0"/>
        <v/>
      </c>
      <c r="J15" s="45">
        <v>0</v>
      </c>
      <c r="K15" s="45">
        <v>0</v>
      </c>
      <c r="L15" s="55"/>
      <c r="M15" s="45">
        <f t="shared" si="1"/>
        <v>0</v>
      </c>
    </row>
    <row r="16" spans="2:13">
      <c r="B16" s="36" t="s">
        <v>49</v>
      </c>
      <c r="C16" s="37" t="s">
        <v>45</v>
      </c>
      <c r="D16" s="37" t="s">
        <v>33</v>
      </c>
      <c r="E16" s="37" t="s">
        <v>33</v>
      </c>
      <c r="F16" s="37">
        <f>SUMIF('Stock Lot'!$D$5:$D$9010,B16,'Stock Lot'!$K$5:$K$9010)</f>
        <v>0</v>
      </c>
      <c r="G16" s="38" t="str">
        <f>IF(F16=0,"",SUMIF('Stock Lot'!$D$5:$D$9010,B16,'Stock Lot'!$J$5:$J$9010))</f>
        <v/>
      </c>
      <c r="H16" s="39" t="str">
        <f t="shared" si="0"/>
        <v/>
      </c>
      <c r="J16" s="45">
        <v>0</v>
      </c>
      <c r="K16" s="45">
        <v>0</v>
      </c>
      <c r="L16" s="55"/>
      <c r="M16" s="45">
        <f t="shared" si="1"/>
        <v>0</v>
      </c>
    </row>
    <row r="17" spans="2:13">
      <c r="B17" s="36" t="s">
        <v>50</v>
      </c>
      <c r="C17" s="37" t="s">
        <v>45</v>
      </c>
      <c r="D17" s="37" t="s">
        <v>33</v>
      </c>
      <c r="E17" s="37" t="s">
        <v>33</v>
      </c>
      <c r="F17" s="37">
        <f>SUMIF('Stock Lot'!$D$5:$D$9010,B17,'Stock Lot'!$K$5:$K$9010)</f>
        <v>0</v>
      </c>
      <c r="G17" s="38" t="str">
        <f>IF(F17=0,"",SUMIF('Stock Lot'!$D$5:$D$9010,B17,'Stock Lot'!$J$5:$J$9010))</f>
        <v/>
      </c>
      <c r="H17" s="39" t="str">
        <f t="shared" si="0"/>
        <v/>
      </c>
      <c r="J17" s="45">
        <v>0</v>
      </c>
      <c r="K17" s="45">
        <v>0</v>
      </c>
      <c r="L17" s="55"/>
      <c r="M17" s="45">
        <f t="shared" si="1"/>
        <v>0</v>
      </c>
    </row>
    <row r="18" spans="2:13">
      <c r="B18" s="36" t="s">
        <v>51</v>
      </c>
      <c r="C18" s="37" t="s">
        <v>45</v>
      </c>
      <c r="D18" s="37" t="s">
        <v>33</v>
      </c>
      <c r="E18" s="37" t="s">
        <v>33</v>
      </c>
      <c r="F18" s="37">
        <f>SUMIF('Stock Lot'!$D$5:$D$9010,B18,'Stock Lot'!$K$5:$K$9010)</f>
        <v>0</v>
      </c>
      <c r="G18" s="38" t="str">
        <f>IF(F18=0,"",SUMIF('Stock Lot'!$D$5:$D$9010,B18,'Stock Lot'!$J$5:$J$9010))</f>
        <v/>
      </c>
      <c r="H18" s="39" t="str">
        <f t="shared" si="0"/>
        <v/>
      </c>
      <c r="J18" s="45">
        <v>0</v>
      </c>
      <c r="K18" s="45">
        <v>0</v>
      </c>
      <c r="L18" s="55"/>
      <c r="M18" s="45">
        <f t="shared" si="1"/>
        <v>0</v>
      </c>
    </row>
    <row r="19" spans="2:13">
      <c r="B19" s="36" t="s">
        <v>52</v>
      </c>
      <c r="C19" s="37" t="s">
        <v>45</v>
      </c>
      <c r="D19" s="37" t="s">
        <v>33</v>
      </c>
      <c r="E19" s="37" t="s">
        <v>33</v>
      </c>
      <c r="F19" s="37">
        <f>SUMIF('Stock Lot'!$D$5:$D$9010,B19,'Stock Lot'!$K$5:$K$9010)</f>
        <v>0</v>
      </c>
      <c r="G19" s="38" t="str">
        <f>IF(F19=0,"",SUMIF('Stock Lot'!$D$5:$D$9010,B19,'Stock Lot'!$J$5:$J$9010))</f>
        <v/>
      </c>
      <c r="H19" s="39" t="str">
        <f t="shared" si="0"/>
        <v/>
      </c>
      <c r="J19" s="45">
        <v>0</v>
      </c>
      <c r="K19" s="45">
        <v>0</v>
      </c>
      <c r="L19" s="55"/>
      <c r="M19" s="45">
        <f t="shared" si="1"/>
        <v>0</v>
      </c>
    </row>
    <row r="20" spans="2:13">
      <c r="B20" s="36" t="s">
        <v>53</v>
      </c>
      <c r="C20" s="37" t="s">
        <v>45</v>
      </c>
      <c r="D20" s="37" t="s">
        <v>33</v>
      </c>
      <c r="E20" s="37" t="s">
        <v>33</v>
      </c>
      <c r="F20" s="37">
        <f>SUMIF('Stock Lot'!$D$5:$D$9010,B20,'Stock Lot'!$K$5:$K$9010)</f>
        <v>0</v>
      </c>
      <c r="G20" s="38" t="str">
        <f>IF(F20=0,"",SUMIF('Stock Lot'!$D$5:$D$9010,B20,'Stock Lot'!$J$5:$J$9010))</f>
        <v/>
      </c>
      <c r="H20" s="39" t="str">
        <f t="shared" si="0"/>
        <v/>
      </c>
      <c r="J20" s="45">
        <v>0</v>
      </c>
      <c r="K20" s="45">
        <v>0</v>
      </c>
      <c r="L20" s="55"/>
      <c r="M20" s="45">
        <f t="shared" si="1"/>
        <v>0</v>
      </c>
    </row>
    <row r="21" spans="2:13">
      <c r="B21" s="36" t="s">
        <v>54</v>
      </c>
      <c r="C21" s="37" t="s">
        <v>45</v>
      </c>
      <c r="D21" s="37" t="s">
        <v>33</v>
      </c>
      <c r="E21" s="37" t="s">
        <v>33</v>
      </c>
      <c r="F21" s="37">
        <f>SUMIF('Stock Lot'!$D$5:$D$9010,B21,'Stock Lot'!$K$5:$K$9010)</f>
        <v>0</v>
      </c>
      <c r="G21" s="38" t="str">
        <f>IF(F21=0,"",SUMIF('Stock Lot'!$D$5:$D$9010,B21,'Stock Lot'!$J$5:$J$9010))</f>
        <v/>
      </c>
      <c r="H21" s="39" t="str">
        <f t="shared" si="0"/>
        <v/>
      </c>
      <c r="J21" s="45">
        <v>0</v>
      </c>
      <c r="K21" s="45">
        <v>0</v>
      </c>
      <c r="L21" s="55"/>
      <c r="M21" s="45">
        <f t="shared" si="1"/>
        <v>0</v>
      </c>
    </row>
    <row r="22" spans="2:13">
      <c r="B22" s="36" t="s">
        <v>55</v>
      </c>
      <c r="C22" s="37" t="s">
        <v>45</v>
      </c>
      <c r="D22" s="37" t="s">
        <v>33</v>
      </c>
      <c r="E22" s="37" t="s">
        <v>33</v>
      </c>
      <c r="F22" s="37">
        <f>SUMIF('Stock Lot'!$D$5:$D$9010,B22,'Stock Lot'!$K$5:$K$9010)</f>
        <v>0</v>
      </c>
      <c r="G22" s="38" t="str">
        <f>IF(F22=0,"",SUMIF('Stock Lot'!$D$5:$D$9010,B22,'Stock Lot'!$J$5:$J$9010))</f>
        <v/>
      </c>
      <c r="H22" s="39" t="str">
        <f t="shared" si="0"/>
        <v/>
      </c>
      <c r="J22" s="45">
        <v>0</v>
      </c>
      <c r="K22" s="45">
        <v>0</v>
      </c>
      <c r="L22" s="55"/>
      <c r="M22" s="45">
        <f t="shared" si="1"/>
        <v>0</v>
      </c>
    </row>
    <row r="23" spans="2:13">
      <c r="B23" s="36" t="s">
        <v>56</v>
      </c>
      <c r="C23" s="37" t="s">
        <v>45</v>
      </c>
      <c r="D23" s="37" t="s">
        <v>33</v>
      </c>
      <c r="E23" s="37" t="s">
        <v>33</v>
      </c>
      <c r="F23" s="37">
        <f>SUMIF('Stock Lot'!$D$5:$D$9010,B23,'Stock Lot'!$K$5:$K$9010)</f>
        <v>0</v>
      </c>
      <c r="G23" s="38" t="str">
        <f>IF(F23=0,"",SUMIF('Stock Lot'!$D$5:$D$9010,B23,'Stock Lot'!$J$5:$J$9010))</f>
        <v/>
      </c>
      <c r="H23" s="39" t="str">
        <f t="shared" si="0"/>
        <v/>
      </c>
      <c r="J23" s="45">
        <v>0</v>
      </c>
      <c r="K23" s="45">
        <v>0</v>
      </c>
      <c r="L23" s="55"/>
      <c r="M23" s="45">
        <f t="shared" si="1"/>
        <v>0</v>
      </c>
    </row>
    <row r="24" spans="2:13">
      <c r="B24" s="36" t="s">
        <v>57</v>
      </c>
      <c r="C24" s="37" t="s">
        <v>58</v>
      </c>
      <c r="D24" s="37" t="s">
        <v>1</v>
      </c>
      <c r="E24" s="37" t="s">
        <v>1</v>
      </c>
      <c r="F24" s="37">
        <f>SUMIF('Stock Lot'!$D$5:$D$9010,B24,'Stock Lot'!$K$5:$K$9010)</f>
        <v>0</v>
      </c>
      <c r="G24" s="38" t="str">
        <f>IF(F24=0,"",SUMIF('Stock Lot'!$D$5:$D$9010,B24,'Stock Lot'!$J$5:$J$9010))</f>
        <v/>
      </c>
      <c r="H24" s="39" t="str">
        <f t="shared" si="0"/>
        <v/>
      </c>
      <c r="J24" s="45">
        <v>0</v>
      </c>
      <c r="K24" s="45">
        <v>0</v>
      </c>
      <c r="L24" s="55"/>
      <c r="M24" s="45">
        <f t="shared" si="1"/>
        <v>0</v>
      </c>
    </row>
    <row r="25" spans="2:13">
      <c r="B25" s="36" t="s">
        <v>59</v>
      </c>
      <c r="C25" s="37" t="s">
        <v>58</v>
      </c>
      <c r="D25" s="37" t="s">
        <v>1</v>
      </c>
      <c r="E25" s="37" t="s">
        <v>1</v>
      </c>
      <c r="F25" s="37">
        <f>SUMIF('Stock Lot'!$D$5:$D$9010,B25,'Stock Lot'!$K$5:$K$9010)</f>
        <v>0</v>
      </c>
      <c r="G25" s="38" t="str">
        <f>IF(F25=0,"",SUMIF('Stock Lot'!$D$5:$D$9010,B25,'Stock Lot'!$J$5:$J$9010))</f>
        <v/>
      </c>
      <c r="H25" s="39" t="str">
        <f t="shared" si="0"/>
        <v/>
      </c>
      <c r="J25" s="45">
        <v>0</v>
      </c>
      <c r="K25" s="45">
        <v>0</v>
      </c>
      <c r="L25" s="55"/>
      <c r="M25" s="45">
        <f t="shared" si="1"/>
        <v>0</v>
      </c>
    </row>
    <row r="26" spans="2:13">
      <c r="B26" s="36" t="s">
        <v>60</v>
      </c>
      <c r="C26" s="37" t="s">
        <v>58</v>
      </c>
      <c r="D26" s="37" t="s">
        <v>1</v>
      </c>
      <c r="E26" s="37" t="s">
        <v>1</v>
      </c>
      <c r="F26" s="37">
        <f>SUMIF('Stock Lot'!$D$5:$D$9010,B26,'Stock Lot'!$K$5:$K$9010)</f>
        <v>0</v>
      </c>
      <c r="G26" s="38" t="str">
        <f>IF(F26=0,"",SUMIF('Stock Lot'!$D$5:$D$9010,B26,'Stock Lot'!$J$5:$J$9010))</f>
        <v/>
      </c>
      <c r="H26" s="39" t="str">
        <f t="shared" si="0"/>
        <v/>
      </c>
      <c r="J26" s="45">
        <v>0</v>
      </c>
      <c r="K26" s="45">
        <v>0</v>
      </c>
      <c r="L26" s="55"/>
      <c r="M26" s="45">
        <f t="shared" si="1"/>
        <v>0</v>
      </c>
    </row>
    <row r="27" spans="2:13">
      <c r="B27" s="36">
        <v>0</v>
      </c>
      <c r="C27" s="37">
        <v>0</v>
      </c>
      <c r="D27" s="37">
        <v>0</v>
      </c>
      <c r="E27" s="37">
        <v>0</v>
      </c>
      <c r="F27" s="37">
        <f>SUMIF('Stock Lot'!$D$5:$D$9010,B27,'Stock Lot'!$K$5:$K$9010)</f>
        <v>0</v>
      </c>
      <c r="G27" s="38" t="str">
        <f>IF(F27=0,"",SUMIF('Stock Lot'!$D$5:$D$9010,B27,'Stock Lot'!$J$5:$J$9010))</f>
        <v/>
      </c>
      <c r="H27" s="39" t="str">
        <f t="shared" si="0"/>
        <v/>
      </c>
      <c r="J27" s="45">
        <v>0</v>
      </c>
      <c r="K27" s="45">
        <v>0</v>
      </c>
      <c r="L27" s="55"/>
      <c r="M27" s="45">
        <f t="shared" si="1"/>
        <v>0</v>
      </c>
    </row>
    <row r="28" spans="2:13">
      <c r="B28" s="36">
        <v>0</v>
      </c>
      <c r="C28" s="37">
        <v>0</v>
      </c>
      <c r="D28" s="37">
        <v>0</v>
      </c>
      <c r="E28" s="37">
        <v>0</v>
      </c>
      <c r="F28" s="37">
        <f>SUMIF('Stock Lot'!$D$5:$D$9010,B28,'Stock Lot'!$K$5:$K$9010)</f>
        <v>0</v>
      </c>
      <c r="G28" s="38" t="str">
        <f>IF(F28=0,"",SUMIF('Stock Lot'!$D$5:$D$9010,B28,'Stock Lot'!$J$5:$J$9010))</f>
        <v/>
      </c>
      <c r="H28" s="39" t="str">
        <f t="shared" si="0"/>
        <v/>
      </c>
      <c r="J28" s="45">
        <v>0</v>
      </c>
      <c r="K28" s="45">
        <v>0</v>
      </c>
      <c r="L28" s="55"/>
      <c r="M28" s="45">
        <f t="shared" si="1"/>
        <v>0</v>
      </c>
    </row>
    <row r="29" spans="2:13">
      <c r="B29" s="36">
        <v>0</v>
      </c>
      <c r="C29" s="37">
        <v>0</v>
      </c>
      <c r="D29" s="37">
        <v>0</v>
      </c>
      <c r="E29" s="37">
        <v>0</v>
      </c>
      <c r="F29" s="37">
        <f>SUMIF('Stock Lot'!$D$5:$D$9010,B29,'Stock Lot'!$K$5:$K$9010)</f>
        <v>0</v>
      </c>
      <c r="G29" s="38" t="str">
        <f>IF(F29=0,"",SUMIF('Stock Lot'!$D$5:$D$9010,B29,'Stock Lot'!$J$5:$J$9010))</f>
        <v/>
      </c>
      <c r="H29" s="39" t="str">
        <f t="shared" si="0"/>
        <v/>
      </c>
      <c r="J29" s="45">
        <v>0</v>
      </c>
      <c r="K29" s="45">
        <v>0</v>
      </c>
      <c r="L29" s="55"/>
      <c r="M29" s="45">
        <f t="shared" si="1"/>
        <v>0</v>
      </c>
    </row>
    <row r="30" spans="2:13">
      <c r="B30" s="36">
        <v>0</v>
      </c>
      <c r="C30" s="37">
        <v>0</v>
      </c>
      <c r="D30" s="37">
        <v>0</v>
      </c>
      <c r="E30" s="37">
        <v>0</v>
      </c>
      <c r="F30" s="37">
        <f>SUMIF('Stock Lot'!$D$5:$D$9010,B30,'Stock Lot'!$K$5:$K$9010)</f>
        <v>0</v>
      </c>
      <c r="G30" s="38" t="str">
        <f>IF(F30=0,"",SUMIF('Stock Lot'!$D$5:$D$9010,B30,'Stock Lot'!$J$5:$J$9010))</f>
        <v/>
      </c>
      <c r="H30" s="39" t="str">
        <f t="shared" si="0"/>
        <v/>
      </c>
      <c r="J30" s="45">
        <v>0</v>
      </c>
      <c r="K30" s="45">
        <v>0</v>
      </c>
      <c r="L30" s="55"/>
      <c r="M30" s="45">
        <f t="shared" si="1"/>
        <v>0</v>
      </c>
    </row>
    <row r="31" spans="2:13">
      <c r="B31" s="36">
        <v>0</v>
      </c>
      <c r="C31" s="37">
        <v>0</v>
      </c>
      <c r="D31" s="37">
        <v>0</v>
      </c>
      <c r="E31" s="37">
        <v>0</v>
      </c>
      <c r="F31" s="37">
        <f>SUMIF('Stock Lot'!$D$5:$D$9010,B31,'Stock Lot'!$K$5:$K$9010)</f>
        <v>0</v>
      </c>
      <c r="G31" s="38" t="str">
        <f>IF(F31=0,"",SUMIF('Stock Lot'!$D$5:$D$9010,B31,'Stock Lot'!$J$5:$J$9010))</f>
        <v/>
      </c>
      <c r="H31" s="39" t="str">
        <f t="shared" si="0"/>
        <v/>
      </c>
      <c r="J31" s="45">
        <v>0</v>
      </c>
      <c r="K31" s="45">
        <v>0</v>
      </c>
      <c r="L31" s="55"/>
      <c r="M31" s="45">
        <f t="shared" si="1"/>
        <v>0</v>
      </c>
    </row>
    <row r="32" spans="2:13">
      <c r="B32" s="36">
        <v>0</v>
      </c>
      <c r="C32" s="37">
        <v>0</v>
      </c>
      <c r="D32" s="37">
        <v>0</v>
      </c>
      <c r="E32" s="37">
        <v>0</v>
      </c>
      <c r="F32" s="37">
        <f>SUMIF('Stock Lot'!$D$5:$D$9010,B32,'Stock Lot'!$K$5:$K$9010)</f>
        <v>0</v>
      </c>
      <c r="G32" s="38" t="str">
        <f>IF(F32=0,"",SUMIF('Stock Lot'!$D$5:$D$9010,B32,'Stock Lot'!$J$5:$J$9010))</f>
        <v/>
      </c>
      <c r="H32" s="39" t="str">
        <f t="shared" si="0"/>
        <v/>
      </c>
      <c r="J32" s="45">
        <v>0</v>
      </c>
      <c r="K32" s="45">
        <v>0</v>
      </c>
      <c r="L32" s="55"/>
      <c r="M32" s="45">
        <f t="shared" si="1"/>
        <v>0</v>
      </c>
    </row>
    <row r="33" spans="2:13">
      <c r="B33" s="36">
        <v>0</v>
      </c>
      <c r="C33" s="37">
        <v>0</v>
      </c>
      <c r="D33" s="37">
        <v>0</v>
      </c>
      <c r="E33" s="37">
        <v>0</v>
      </c>
      <c r="F33" s="37">
        <f>SUMIF('Stock Lot'!$D$5:$D$9010,B33,'Stock Lot'!$K$5:$K$9010)</f>
        <v>0</v>
      </c>
      <c r="G33" s="38" t="str">
        <f>IF(F33=0,"",SUMIF('Stock Lot'!$D$5:$D$9010,B33,'Stock Lot'!$J$5:$J$9010))</f>
        <v/>
      </c>
      <c r="H33" s="39" t="str">
        <f t="shared" si="0"/>
        <v/>
      </c>
      <c r="J33" s="45">
        <v>0</v>
      </c>
      <c r="K33" s="45">
        <v>0</v>
      </c>
      <c r="L33" s="55"/>
      <c r="M33" s="45">
        <f t="shared" si="1"/>
        <v>0</v>
      </c>
    </row>
    <row r="34" spans="2:13">
      <c r="B34" s="36">
        <v>0</v>
      </c>
      <c r="C34" s="37">
        <v>0</v>
      </c>
      <c r="D34" s="37">
        <v>0</v>
      </c>
      <c r="E34" s="37">
        <v>0</v>
      </c>
      <c r="F34" s="37">
        <f>SUMIF('Stock Lot'!$D$5:$D$9010,B34,'Stock Lot'!$K$5:$K$9010)</f>
        <v>0</v>
      </c>
      <c r="G34" s="38" t="str">
        <f>IF(F34=0,"",SUMIF('Stock Lot'!$D$5:$D$9010,B34,'Stock Lot'!$J$5:$J$9010))</f>
        <v/>
      </c>
      <c r="H34" s="39" t="str">
        <f t="shared" si="0"/>
        <v/>
      </c>
      <c r="J34" s="45">
        <v>0</v>
      </c>
      <c r="K34" s="45">
        <v>0</v>
      </c>
      <c r="L34" s="55"/>
      <c r="M34" s="45">
        <f t="shared" si="1"/>
        <v>0</v>
      </c>
    </row>
    <row r="35" spans="2:13">
      <c r="B35" s="36">
        <v>0</v>
      </c>
      <c r="C35" s="37">
        <v>0</v>
      </c>
      <c r="D35" s="37">
        <v>0</v>
      </c>
      <c r="E35" s="37">
        <v>0</v>
      </c>
      <c r="F35" s="37">
        <f>SUMIF('Stock Lot'!$D$5:$D$9010,B35,'Stock Lot'!$K$5:$K$9010)</f>
        <v>0</v>
      </c>
      <c r="G35" s="38" t="str">
        <f>IF(F35=0,"",SUMIF('Stock Lot'!$D$5:$D$9010,B35,'Stock Lot'!$J$5:$J$9010))</f>
        <v/>
      </c>
      <c r="H35" s="39" t="str">
        <f t="shared" si="0"/>
        <v/>
      </c>
      <c r="J35" s="45">
        <v>0</v>
      </c>
      <c r="K35" s="45">
        <v>0</v>
      </c>
      <c r="L35" s="55"/>
      <c r="M35" s="45">
        <f t="shared" si="1"/>
        <v>0</v>
      </c>
    </row>
    <row r="36" spans="2:13">
      <c r="B36" s="36">
        <v>0</v>
      </c>
      <c r="C36" s="37">
        <v>0</v>
      </c>
      <c r="D36" s="37">
        <v>0</v>
      </c>
      <c r="E36" s="37">
        <v>0</v>
      </c>
      <c r="F36" s="37">
        <f>SUMIF('Stock Lot'!$D$5:$D$9010,B36,'Stock Lot'!$K$5:$K$9010)</f>
        <v>0</v>
      </c>
      <c r="G36" s="38" t="str">
        <f>IF(F36=0,"",SUMIF('Stock Lot'!$D$5:$D$9010,B36,'Stock Lot'!$J$5:$J$9010))</f>
        <v/>
      </c>
      <c r="H36" s="39" t="str">
        <f t="shared" si="0"/>
        <v/>
      </c>
      <c r="J36" s="45">
        <v>0</v>
      </c>
      <c r="K36" s="45">
        <v>0</v>
      </c>
      <c r="L36" s="55"/>
      <c r="M36" s="45">
        <f t="shared" si="1"/>
        <v>0</v>
      </c>
    </row>
    <row r="37" spans="2:13">
      <c r="B37" s="36">
        <v>0</v>
      </c>
      <c r="C37" s="37">
        <v>0</v>
      </c>
      <c r="D37" s="37">
        <v>0</v>
      </c>
      <c r="E37" s="37">
        <v>0</v>
      </c>
      <c r="F37" s="37">
        <f>SUMIF('Stock Lot'!$D$5:$D$9010,B37,'Stock Lot'!$K$5:$K$9010)</f>
        <v>0</v>
      </c>
      <c r="G37" s="38" t="str">
        <f>IF(F37=0,"",SUMIF('Stock Lot'!$D$5:$D$9010,B37,'Stock Lot'!$J$5:$J$9010))</f>
        <v/>
      </c>
      <c r="H37" s="39" t="str">
        <f t="shared" si="0"/>
        <v/>
      </c>
      <c r="J37" s="45">
        <v>0</v>
      </c>
      <c r="K37" s="45">
        <v>0</v>
      </c>
      <c r="L37" s="55"/>
      <c r="M37" s="45">
        <f t="shared" si="1"/>
        <v>0</v>
      </c>
    </row>
    <row r="38" spans="2:13">
      <c r="B38" s="36">
        <v>0</v>
      </c>
      <c r="C38" s="37">
        <v>0</v>
      </c>
      <c r="D38" s="37">
        <v>0</v>
      </c>
      <c r="E38" s="37">
        <v>0</v>
      </c>
      <c r="F38" s="37">
        <f>SUMIF('Stock Lot'!$D$5:$D$9010,B38,'Stock Lot'!$K$5:$K$9010)</f>
        <v>0</v>
      </c>
      <c r="G38" s="38" t="str">
        <f>IF(F38=0,"",SUMIF('Stock Lot'!$D$5:$D$9010,B38,'Stock Lot'!$J$5:$J$9010))</f>
        <v/>
      </c>
      <c r="H38" s="39" t="str">
        <f t="shared" si="0"/>
        <v/>
      </c>
      <c r="J38" s="45">
        <v>0</v>
      </c>
      <c r="K38" s="45">
        <v>0</v>
      </c>
      <c r="L38" s="55"/>
      <c r="M38" s="45">
        <f t="shared" si="1"/>
        <v>0</v>
      </c>
    </row>
    <row r="39" spans="2:13">
      <c r="B39" s="36">
        <v>0</v>
      </c>
      <c r="C39" s="37">
        <v>0</v>
      </c>
      <c r="D39" s="37">
        <v>0</v>
      </c>
      <c r="E39" s="37">
        <v>0</v>
      </c>
      <c r="F39" s="37">
        <f>SUMIF('Stock Lot'!$D$5:$D$9010,B39,'Stock Lot'!$K$5:$K$9010)</f>
        <v>0</v>
      </c>
      <c r="G39" s="38" t="str">
        <f>IF(F39=0,"",SUMIF('Stock Lot'!$D$5:$D$9010,B39,'Stock Lot'!$J$5:$J$9010))</f>
        <v/>
      </c>
      <c r="H39" s="39" t="str">
        <f t="shared" si="0"/>
        <v/>
      </c>
      <c r="J39" s="45">
        <v>0</v>
      </c>
      <c r="K39" s="45">
        <v>0</v>
      </c>
      <c r="L39" s="55"/>
      <c r="M39" s="45">
        <f t="shared" si="1"/>
        <v>0</v>
      </c>
    </row>
    <row r="40" spans="2:13">
      <c r="B40" s="36">
        <v>0</v>
      </c>
      <c r="C40" s="37">
        <v>0</v>
      </c>
      <c r="D40" s="37">
        <v>0</v>
      </c>
      <c r="E40" s="37">
        <v>0</v>
      </c>
      <c r="F40" s="37">
        <f>SUMIF('Stock Lot'!$D$5:$D$9010,B40,'Stock Lot'!$K$5:$K$9010)</f>
        <v>0</v>
      </c>
      <c r="G40" s="38" t="str">
        <f>IF(F40=0,"",SUMIF('Stock Lot'!$D$5:$D$9010,B40,'Stock Lot'!$J$5:$J$9010))</f>
        <v/>
      </c>
      <c r="H40" s="39" t="str">
        <f t="shared" si="0"/>
        <v/>
      </c>
      <c r="J40" s="45">
        <v>0</v>
      </c>
      <c r="K40" s="45">
        <v>0</v>
      </c>
      <c r="L40" s="55"/>
      <c r="M40" s="45">
        <f t="shared" si="1"/>
        <v>0</v>
      </c>
    </row>
    <row r="41" spans="2:13">
      <c r="B41" s="36">
        <v>0</v>
      </c>
      <c r="C41" s="37">
        <v>0</v>
      </c>
      <c r="D41" s="37">
        <v>0</v>
      </c>
      <c r="E41" s="37">
        <v>0</v>
      </c>
      <c r="F41" s="37">
        <f>SUMIF('Stock Lot'!$D$5:$D$9010,B41,'Stock Lot'!$K$5:$K$9010)</f>
        <v>0</v>
      </c>
      <c r="G41" s="38" t="str">
        <f>IF(F41=0,"",SUMIF('Stock Lot'!$D$5:$D$9010,B41,'Stock Lot'!$J$5:$J$9010))</f>
        <v/>
      </c>
      <c r="H41" s="39" t="str">
        <f t="shared" si="0"/>
        <v/>
      </c>
      <c r="J41" s="45">
        <v>0</v>
      </c>
      <c r="K41" s="45">
        <v>0</v>
      </c>
      <c r="L41" s="55"/>
      <c r="M41" s="45">
        <f t="shared" si="1"/>
        <v>0</v>
      </c>
    </row>
    <row r="42" spans="2:13">
      <c r="B42" s="36">
        <v>0</v>
      </c>
      <c r="C42" s="37">
        <v>0</v>
      </c>
      <c r="D42" s="37">
        <v>0</v>
      </c>
      <c r="E42" s="37">
        <v>0</v>
      </c>
      <c r="F42" s="37">
        <f>SUMIF('Stock Lot'!$D$5:$D$9010,B42,'Stock Lot'!$K$5:$K$9010)</f>
        <v>0</v>
      </c>
      <c r="G42" s="38" t="str">
        <f>IF(F42=0,"",SUMIF('Stock Lot'!$D$5:$D$9010,B42,'Stock Lot'!$J$5:$J$9010))</f>
        <v/>
      </c>
      <c r="H42" s="39" t="str">
        <f t="shared" si="0"/>
        <v/>
      </c>
      <c r="J42" s="45">
        <v>0</v>
      </c>
      <c r="K42" s="45">
        <v>0</v>
      </c>
      <c r="L42" s="55"/>
      <c r="M42" s="45">
        <f t="shared" si="1"/>
        <v>0</v>
      </c>
    </row>
    <row r="43" spans="2:13">
      <c r="B43" s="36">
        <v>0</v>
      </c>
      <c r="C43" s="37">
        <v>0</v>
      </c>
      <c r="D43" s="37">
        <v>0</v>
      </c>
      <c r="E43" s="37">
        <v>0</v>
      </c>
      <c r="F43" s="37">
        <f>SUMIF('Stock Lot'!$D$5:$D$9010,B43,'Stock Lot'!$K$5:$K$9010)</f>
        <v>0</v>
      </c>
      <c r="G43" s="38" t="str">
        <f>IF(F43=0,"",SUMIF('Stock Lot'!$D$5:$D$9010,B43,'Stock Lot'!$J$5:$J$9010))</f>
        <v/>
      </c>
      <c r="H43" s="39" t="str">
        <f t="shared" si="0"/>
        <v/>
      </c>
      <c r="J43" s="45">
        <v>0</v>
      </c>
      <c r="K43" s="45">
        <v>0</v>
      </c>
      <c r="L43" s="55"/>
      <c r="M43" s="45">
        <f t="shared" si="1"/>
        <v>0</v>
      </c>
    </row>
    <row r="44" spans="2:13">
      <c r="B44" s="36">
        <v>0</v>
      </c>
      <c r="C44" s="37">
        <v>0</v>
      </c>
      <c r="D44" s="37">
        <v>0</v>
      </c>
      <c r="E44" s="37">
        <v>0</v>
      </c>
      <c r="F44" s="37">
        <f>SUMIF('Stock Lot'!$D$5:$D$9010,B44,'Stock Lot'!$K$5:$K$9010)</f>
        <v>0</v>
      </c>
      <c r="G44" s="38" t="str">
        <f>IF(F44=0,"",SUMIF('Stock Lot'!$D$5:$D$9010,B44,'Stock Lot'!$J$5:$J$9010))</f>
        <v/>
      </c>
      <c r="H44" s="39" t="str">
        <f t="shared" si="0"/>
        <v/>
      </c>
      <c r="J44" s="45">
        <v>0</v>
      </c>
      <c r="K44" s="45">
        <v>0</v>
      </c>
      <c r="L44" s="55"/>
      <c r="M44" s="45">
        <f t="shared" si="1"/>
        <v>0</v>
      </c>
    </row>
    <row r="45" spans="2:13">
      <c r="B45" s="36">
        <v>0</v>
      </c>
      <c r="C45" s="37">
        <v>0</v>
      </c>
      <c r="D45" s="37">
        <v>0</v>
      </c>
      <c r="E45" s="37">
        <v>0</v>
      </c>
      <c r="F45" s="37">
        <f>SUMIF('Stock Lot'!$D$5:$D$9010,B45,'Stock Lot'!$K$5:$K$9010)</f>
        <v>0</v>
      </c>
      <c r="G45" s="38" t="str">
        <f>IF(F45=0,"",SUMIF('Stock Lot'!$D$5:$D$9010,B45,'Stock Lot'!$J$5:$J$9010))</f>
        <v/>
      </c>
      <c r="H45" s="39" t="str">
        <f t="shared" si="0"/>
        <v/>
      </c>
      <c r="J45" s="45">
        <v>0</v>
      </c>
      <c r="K45" s="45">
        <v>0</v>
      </c>
      <c r="L45" s="55"/>
      <c r="M45" s="45">
        <f t="shared" si="1"/>
        <v>0</v>
      </c>
    </row>
    <row r="46" spans="2:13">
      <c r="B46" s="36">
        <v>0</v>
      </c>
      <c r="C46" s="37">
        <v>0</v>
      </c>
      <c r="D46" s="37">
        <v>0</v>
      </c>
      <c r="E46" s="37">
        <v>0</v>
      </c>
      <c r="F46" s="37">
        <f>SUMIF('Stock Lot'!$D$5:$D$9010,B46,'Stock Lot'!$K$5:$K$9010)</f>
        <v>0</v>
      </c>
      <c r="G46" s="38" t="str">
        <f>IF(F46=0,"",SUMIF('Stock Lot'!$D$5:$D$9010,B46,'Stock Lot'!$J$5:$J$9010))</f>
        <v/>
      </c>
      <c r="H46" s="39" t="str">
        <f t="shared" si="0"/>
        <v/>
      </c>
      <c r="J46" s="45">
        <v>0</v>
      </c>
      <c r="K46" s="45">
        <v>0</v>
      </c>
      <c r="L46" s="55"/>
      <c r="M46" s="45">
        <f t="shared" si="1"/>
        <v>0</v>
      </c>
    </row>
    <row r="47" spans="2:13">
      <c r="B47" s="36">
        <v>0</v>
      </c>
      <c r="C47" s="37">
        <v>0</v>
      </c>
      <c r="D47" s="37">
        <v>0</v>
      </c>
      <c r="E47" s="37">
        <v>0</v>
      </c>
      <c r="F47" s="37">
        <f>SUMIF('Stock Lot'!$D$5:$D$9010,B47,'Stock Lot'!$K$5:$K$9010)</f>
        <v>0</v>
      </c>
      <c r="G47" s="38" t="str">
        <f>IF(F47=0,"",SUMIF('Stock Lot'!$D$5:$D$9010,B47,'Stock Lot'!$J$5:$J$9010))</f>
        <v/>
      </c>
      <c r="H47" s="39" t="str">
        <f t="shared" si="0"/>
        <v/>
      </c>
      <c r="J47" s="45">
        <v>0</v>
      </c>
      <c r="K47" s="45">
        <v>0</v>
      </c>
      <c r="L47" s="55"/>
      <c r="M47" s="45">
        <f t="shared" si="1"/>
        <v>0</v>
      </c>
    </row>
    <row r="48" spans="2:13">
      <c r="B48" s="36">
        <v>0</v>
      </c>
      <c r="C48" s="37">
        <v>0</v>
      </c>
      <c r="D48" s="37">
        <v>0</v>
      </c>
      <c r="E48" s="37">
        <v>0</v>
      </c>
      <c r="F48" s="37">
        <f>SUMIF('Stock Lot'!$D$5:$D$9010,B48,'Stock Lot'!$K$5:$K$9010)</f>
        <v>0</v>
      </c>
      <c r="G48" s="38" t="str">
        <f>IF(F48=0,"",SUMIF('Stock Lot'!$D$5:$D$9010,B48,'Stock Lot'!$J$5:$J$9010))</f>
        <v/>
      </c>
      <c r="H48" s="39" t="str">
        <f t="shared" si="0"/>
        <v/>
      </c>
      <c r="J48" s="45">
        <v>0</v>
      </c>
      <c r="K48" s="45">
        <v>0</v>
      </c>
      <c r="L48" s="55"/>
      <c r="M48" s="45">
        <f t="shared" si="1"/>
        <v>0</v>
      </c>
    </row>
    <row r="49" spans="2:13">
      <c r="B49" s="36">
        <v>0</v>
      </c>
      <c r="C49" s="37">
        <v>0</v>
      </c>
      <c r="D49" s="37">
        <v>0</v>
      </c>
      <c r="E49" s="37">
        <v>0</v>
      </c>
      <c r="F49" s="37">
        <f>SUMIF('Stock Lot'!$D$5:$D$9010,B49,'Stock Lot'!$K$5:$K$9010)</f>
        <v>0</v>
      </c>
      <c r="G49" s="38" t="str">
        <f>IF(F49=0,"",SUMIF('Stock Lot'!$D$5:$D$9010,B49,'Stock Lot'!$J$5:$J$9010))</f>
        <v/>
      </c>
      <c r="H49" s="39" t="str">
        <f t="shared" si="0"/>
        <v/>
      </c>
      <c r="J49" s="45">
        <v>0</v>
      </c>
      <c r="K49" s="45">
        <v>0</v>
      </c>
      <c r="L49" s="55"/>
      <c r="M49" s="45">
        <f t="shared" si="1"/>
        <v>0</v>
      </c>
    </row>
    <row r="50" spans="2:13">
      <c r="B50" s="36">
        <v>0</v>
      </c>
      <c r="C50" s="37">
        <v>0</v>
      </c>
      <c r="D50" s="37">
        <v>0</v>
      </c>
      <c r="E50" s="37">
        <v>0</v>
      </c>
      <c r="F50" s="37">
        <f>SUMIF('Stock Lot'!$D$5:$D$9010,B50,'Stock Lot'!$K$5:$K$9010)</f>
        <v>0</v>
      </c>
      <c r="G50" s="38" t="str">
        <f>IF(F50=0,"",SUMIF('Stock Lot'!$D$5:$D$9010,B50,'Stock Lot'!$J$5:$J$9010))</f>
        <v/>
      </c>
      <c r="H50" s="39" t="str">
        <f t="shared" si="0"/>
        <v/>
      </c>
      <c r="J50" s="45">
        <v>0</v>
      </c>
      <c r="K50" s="45">
        <v>0</v>
      </c>
      <c r="L50" s="55"/>
      <c r="M50" s="45">
        <f t="shared" si="1"/>
        <v>0</v>
      </c>
    </row>
    <row r="51" spans="2:13">
      <c r="B51" s="36">
        <v>0</v>
      </c>
      <c r="C51" s="37">
        <v>0</v>
      </c>
      <c r="D51" s="37">
        <v>0</v>
      </c>
      <c r="E51" s="37">
        <v>0</v>
      </c>
      <c r="F51" s="37">
        <f>SUMIF('Stock Lot'!$D$5:$D$9010,B51,'Stock Lot'!$K$5:$K$9010)</f>
        <v>0</v>
      </c>
      <c r="G51" s="38" t="str">
        <f>IF(F51=0,"",SUMIF('Stock Lot'!$D$5:$D$9010,B51,'Stock Lot'!$J$5:$J$9010))</f>
        <v/>
      </c>
      <c r="H51" s="39" t="str">
        <f t="shared" si="0"/>
        <v/>
      </c>
      <c r="J51" s="45">
        <v>0</v>
      </c>
      <c r="K51" s="45">
        <v>0</v>
      </c>
      <c r="L51" s="55"/>
      <c r="M51" s="45">
        <f t="shared" si="1"/>
        <v>0</v>
      </c>
    </row>
    <row r="52" spans="2:13">
      <c r="B52" s="36">
        <v>0</v>
      </c>
      <c r="C52" s="37">
        <v>0</v>
      </c>
      <c r="D52" s="37">
        <v>0</v>
      </c>
      <c r="E52" s="37">
        <v>0</v>
      </c>
      <c r="F52" s="37">
        <f>SUMIF('Stock Lot'!$D$5:$D$9010,B52,'Stock Lot'!$K$5:$K$9010)</f>
        <v>0</v>
      </c>
      <c r="G52" s="38" t="str">
        <f>IF(F52=0,"",SUMIF('Stock Lot'!$D$5:$D$9010,B52,'Stock Lot'!$J$5:$J$9010))</f>
        <v/>
      </c>
      <c r="H52" s="39" t="str">
        <f t="shared" si="0"/>
        <v/>
      </c>
      <c r="J52" s="45">
        <v>0</v>
      </c>
      <c r="K52" s="45">
        <v>0</v>
      </c>
      <c r="L52" s="55"/>
      <c r="M52" s="45">
        <f t="shared" si="1"/>
        <v>0</v>
      </c>
    </row>
    <row r="53" spans="2:13">
      <c r="B53" s="36">
        <v>0</v>
      </c>
      <c r="C53" s="37">
        <v>0</v>
      </c>
      <c r="D53" s="37">
        <v>0</v>
      </c>
      <c r="E53" s="37">
        <v>0</v>
      </c>
      <c r="F53" s="37">
        <f>SUMIF('Stock Lot'!$D$5:$D$9010,B53,'Stock Lot'!$K$5:$K$9010)</f>
        <v>0</v>
      </c>
      <c r="G53" s="38" t="str">
        <f>IF(F53=0,"",SUMIF('Stock Lot'!$D$5:$D$9010,B53,'Stock Lot'!$J$5:$J$9010))</f>
        <v/>
      </c>
      <c r="H53" s="39" t="str">
        <f t="shared" si="0"/>
        <v/>
      </c>
      <c r="J53" s="45">
        <v>0</v>
      </c>
      <c r="K53" s="45">
        <v>0</v>
      </c>
      <c r="L53" s="55"/>
      <c r="M53" s="45">
        <f t="shared" si="1"/>
        <v>0</v>
      </c>
    </row>
    <row r="54" spans="2:13">
      <c r="B54" s="36">
        <v>0</v>
      </c>
      <c r="C54" s="37">
        <v>0</v>
      </c>
      <c r="D54" s="37">
        <v>0</v>
      </c>
      <c r="E54" s="37">
        <v>0</v>
      </c>
      <c r="F54" s="37">
        <f>SUMIF('Stock Lot'!$D$5:$D$9010,B54,'Stock Lot'!$K$5:$K$9010)</f>
        <v>0</v>
      </c>
      <c r="G54" s="38" t="str">
        <f>IF(F54=0,"",SUMIF('Stock Lot'!$D$5:$D$9010,B54,'Stock Lot'!$J$5:$J$9010))</f>
        <v/>
      </c>
      <c r="H54" s="39" t="str">
        <f t="shared" si="0"/>
        <v/>
      </c>
      <c r="J54" s="45">
        <v>0</v>
      </c>
      <c r="K54" s="45">
        <v>0</v>
      </c>
      <c r="L54" s="55"/>
      <c r="M54" s="45">
        <f t="shared" si="1"/>
        <v>0</v>
      </c>
    </row>
    <row r="55" spans="2:13">
      <c r="B55" s="36">
        <v>0</v>
      </c>
      <c r="C55" s="37">
        <v>0</v>
      </c>
      <c r="D55" s="37">
        <v>0</v>
      </c>
      <c r="E55" s="37">
        <v>0</v>
      </c>
      <c r="F55" s="37">
        <f>SUMIF('Stock Lot'!$D$5:$D$9010,B55,'Stock Lot'!$K$5:$K$9010)</f>
        <v>0</v>
      </c>
      <c r="G55" s="38" t="str">
        <f>IF(F55=0,"",SUMIF('Stock Lot'!$D$5:$D$9010,B55,'Stock Lot'!$J$5:$J$9010))</f>
        <v/>
      </c>
      <c r="H55" s="39" t="str">
        <f t="shared" si="0"/>
        <v/>
      </c>
      <c r="J55" s="45">
        <v>0</v>
      </c>
      <c r="K55" s="45">
        <v>0</v>
      </c>
      <c r="L55" s="55"/>
      <c r="M55" s="45">
        <f t="shared" si="1"/>
        <v>0</v>
      </c>
    </row>
    <row r="56" spans="2:13">
      <c r="B56" s="36">
        <v>0</v>
      </c>
      <c r="C56" s="37">
        <v>0</v>
      </c>
      <c r="D56" s="37">
        <v>0</v>
      </c>
      <c r="E56" s="37">
        <v>0</v>
      </c>
      <c r="F56" s="37">
        <f>SUMIF('Stock Lot'!$D$5:$D$9010,B56,'Stock Lot'!$K$5:$K$9010)</f>
        <v>0</v>
      </c>
      <c r="G56" s="38" t="str">
        <f>IF(F56=0,"",SUMIF('Stock Lot'!$D$5:$D$9010,B56,'Stock Lot'!$J$5:$J$9010))</f>
        <v/>
      </c>
      <c r="H56" s="39" t="str">
        <f t="shared" si="0"/>
        <v/>
      </c>
      <c r="J56" s="45">
        <v>0</v>
      </c>
      <c r="K56" s="45">
        <v>0</v>
      </c>
      <c r="L56" s="55"/>
      <c r="M56" s="45">
        <f t="shared" si="1"/>
        <v>0</v>
      </c>
    </row>
    <row r="57" spans="2:13">
      <c r="B57" s="36">
        <v>0</v>
      </c>
      <c r="C57" s="37">
        <v>0</v>
      </c>
      <c r="D57" s="37">
        <v>0</v>
      </c>
      <c r="E57" s="37">
        <v>0</v>
      </c>
      <c r="F57" s="37">
        <f>SUMIF('Stock Lot'!$D$5:$D$9010,B57,'Stock Lot'!$K$5:$K$9010)</f>
        <v>0</v>
      </c>
      <c r="G57" s="38" t="str">
        <f>IF(F57=0,"",SUMIF('Stock Lot'!$D$5:$D$9010,B57,'Stock Lot'!$J$5:$J$9010))</f>
        <v/>
      </c>
      <c r="H57" s="39" t="str">
        <f t="shared" si="0"/>
        <v/>
      </c>
      <c r="J57" s="45">
        <v>0</v>
      </c>
      <c r="K57" s="45">
        <v>0</v>
      </c>
      <c r="L57" s="55"/>
      <c r="M57" s="45">
        <f t="shared" si="1"/>
        <v>0</v>
      </c>
    </row>
    <row r="58" spans="2:13">
      <c r="B58" s="36">
        <v>0</v>
      </c>
      <c r="C58" s="37">
        <v>0</v>
      </c>
      <c r="D58" s="37">
        <v>0</v>
      </c>
      <c r="E58" s="37">
        <v>0</v>
      </c>
      <c r="F58" s="37">
        <f>SUMIF('Stock Lot'!$D$5:$D$9010,B58,'Stock Lot'!$K$5:$K$9010)</f>
        <v>0</v>
      </c>
      <c r="G58" s="38" t="str">
        <f>IF(F58=0,"",SUMIF('Stock Lot'!$D$5:$D$9010,B58,'Stock Lot'!$J$5:$J$9010))</f>
        <v/>
      </c>
      <c r="H58" s="39" t="str">
        <f t="shared" si="0"/>
        <v/>
      </c>
      <c r="J58" s="45">
        <v>0</v>
      </c>
      <c r="K58" s="45">
        <v>0</v>
      </c>
      <c r="L58" s="55"/>
      <c r="M58" s="45">
        <f t="shared" si="1"/>
        <v>0</v>
      </c>
    </row>
    <row r="59" spans="2:13">
      <c r="B59" s="36">
        <v>0</v>
      </c>
      <c r="C59" s="37">
        <v>0</v>
      </c>
      <c r="D59" s="37">
        <v>0</v>
      </c>
      <c r="E59" s="37">
        <v>0</v>
      </c>
      <c r="F59" s="37">
        <f>SUMIF('Stock Lot'!$D$5:$D$9010,B59,'Stock Lot'!$K$5:$K$9010)</f>
        <v>0</v>
      </c>
      <c r="G59" s="38" t="str">
        <f>IF(F59=0,"",SUMIF('Stock Lot'!$D$5:$D$9010,B59,'Stock Lot'!$J$5:$J$9010))</f>
        <v/>
      </c>
      <c r="H59" s="39" t="str">
        <f t="shared" si="0"/>
        <v/>
      </c>
      <c r="J59" s="45">
        <v>0</v>
      </c>
      <c r="K59" s="45">
        <v>0</v>
      </c>
      <c r="L59" s="55"/>
      <c r="M59" s="45">
        <f t="shared" si="1"/>
        <v>0</v>
      </c>
    </row>
    <row r="60" spans="2:13">
      <c r="B60" s="36">
        <v>0</v>
      </c>
      <c r="C60" s="37">
        <v>0</v>
      </c>
      <c r="D60" s="37">
        <v>0</v>
      </c>
      <c r="E60" s="37">
        <v>0</v>
      </c>
      <c r="F60" s="37">
        <f>SUMIF('Stock Lot'!$D$5:$D$9010,B60,'Stock Lot'!$K$5:$K$9010)</f>
        <v>0</v>
      </c>
      <c r="G60" s="38" t="str">
        <f>IF(F60=0,"",SUMIF('Stock Lot'!$D$5:$D$9010,B60,'Stock Lot'!$J$5:$J$9010))</f>
        <v/>
      </c>
      <c r="H60" s="39" t="str">
        <f t="shared" si="0"/>
        <v/>
      </c>
      <c r="J60" s="45">
        <v>0</v>
      </c>
      <c r="K60" s="45">
        <v>0</v>
      </c>
      <c r="L60" s="55"/>
      <c r="M60" s="45">
        <f t="shared" si="1"/>
        <v>0</v>
      </c>
    </row>
    <row r="61" spans="2:13">
      <c r="B61" s="36">
        <v>0</v>
      </c>
      <c r="C61" s="37">
        <v>0</v>
      </c>
      <c r="D61" s="37">
        <v>0</v>
      </c>
      <c r="E61" s="37">
        <v>0</v>
      </c>
      <c r="F61" s="37">
        <f>SUMIF('Stock Lot'!$D$5:$D$9010,B61,'Stock Lot'!$K$5:$K$9010)</f>
        <v>0</v>
      </c>
      <c r="G61" s="38" t="str">
        <f>IF(F61=0,"",SUMIF('Stock Lot'!$D$5:$D$9010,B61,'Stock Lot'!$J$5:$J$9010))</f>
        <v/>
      </c>
      <c r="H61" s="39" t="str">
        <f t="shared" si="0"/>
        <v/>
      </c>
      <c r="J61" s="45">
        <v>0</v>
      </c>
      <c r="K61" s="45">
        <v>0</v>
      </c>
      <c r="L61" s="55"/>
      <c r="M61" s="45">
        <f t="shared" si="1"/>
        <v>0</v>
      </c>
    </row>
    <row r="62" spans="2:13">
      <c r="B62" s="36">
        <v>0</v>
      </c>
      <c r="C62" s="37">
        <v>0</v>
      </c>
      <c r="D62" s="37">
        <v>0</v>
      </c>
      <c r="E62" s="37">
        <v>0</v>
      </c>
      <c r="F62" s="37">
        <f>SUMIF('Stock Lot'!$D$5:$D$9010,B62,'Stock Lot'!$K$5:$K$9010)</f>
        <v>0</v>
      </c>
      <c r="G62" s="38" t="str">
        <f>IF(F62=0,"",SUMIF('Stock Lot'!$D$5:$D$9010,B62,'Stock Lot'!$J$5:$J$9010))</f>
        <v/>
      </c>
      <c r="H62" s="39" t="str">
        <f t="shared" si="0"/>
        <v/>
      </c>
      <c r="J62" s="45">
        <v>0</v>
      </c>
      <c r="K62" s="45">
        <v>0</v>
      </c>
      <c r="L62" s="55"/>
      <c r="M62" s="45">
        <f t="shared" si="1"/>
        <v>0</v>
      </c>
    </row>
    <row r="63" spans="2:13">
      <c r="B63" s="36">
        <v>0</v>
      </c>
      <c r="C63" s="37">
        <v>0</v>
      </c>
      <c r="D63" s="37">
        <v>0</v>
      </c>
      <c r="E63" s="37">
        <v>0</v>
      </c>
      <c r="F63" s="37">
        <f>SUMIF('Stock Lot'!$D$5:$D$9010,B63,'Stock Lot'!$K$5:$K$9010)</f>
        <v>0</v>
      </c>
      <c r="G63" s="38" t="str">
        <f>IF(F63=0,"",SUMIF('Stock Lot'!$D$5:$D$9010,B63,'Stock Lot'!$J$5:$J$9010))</f>
        <v/>
      </c>
      <c r="H63" s="39" t="str">
        <f t="shared" si="0"/>
        <v/>
      </c>
      <c r="J63" s="45">
        <v>0</v>
      </c>
      <c r="K63" s="45">
        <v>0</v>
      </c>
      <c r="L63" s="55"/>
      <c r="M63" s="45">
        <f t="shared" si="1"/>
        <v>0</v>
      </c>
    </row>
    <row r="64" spans="2:13">
      <c r="B64" s="36">
        <v>0</v>
      </c>
      <c r="C64" s="37">
        <v>0</v>
      </c>
      <c r="D64" s="37">
        <v>0</v>
      </c>
      <c r="E64" s="37">
        <v>0</v>
      </c>
      <c r="F64" s="37">
        <f>SUMIF('Stock Lot'!$D$5:$D$9010,B64,'Stock Lot'!$K$5:$K$9010)</f>
        <v>0</v>
      </c>
      <c r="G64" s="38" t="str">
        <f>IF(F64=0,"",SUMIF('Stock Lot'!$D$5:$D$9010,B64,'Stock Lot'!$J$5:$J$9010))</f>
        <v/>
      </c>
      <c r="H64" s="39" t="str">
        <f t="shared" si="0"/>
        <v/>
      </c>
      <c r="J64" s="45">
        <v>0</v>
      </c>
      <c r="K64" s="45">
        <v>0</v>
      </c>
      <c r="L64" s="55"/>
      <c r="M64" s="45">
        <f t="shared" si="1"/>
        <v>0</v>
      </c>
    </row>
    <row r="65" spans="2:13">
      <c r="B65" s="36">
        <v>0</v>
      </c>
      <c r="C65" s="37">
        <v>0</v>
      </c>
      <c r="D65" s="37">
        <v>0</v>
      </c>
      <c r="E65" s="37">
        <v>0</v>
      </c>
      <c r="F65" s="37">
        <f>SUMIF('Stock Lot'!$D$5:$D$9010,B65,'Stock Lot'!$K$5:$K$9010)</f>
        <v>0</v>
      </c>
      <c r="G65" s="38" t="str">
        <f>IF(F65=0,"",SUMIF('Stock Lot'!$D$5:$D$9010,B65,'Stock Lot'!$J$5:$J$9010))</f>
        <v/>
      </c>
      <c r="H65" s="39" t="str">
        <f t="shared" si="0"/>
        <v/>
      </c>
      <c r="J65" s="45">
        <v>0</v>
      </c>
      <c r="K65" s="45">
        <v>0</v>
      </c>
      <c r="L65" s="55"/>
      <c r="M65" s="45">
        <f t="shared" si="1"/>
        <v>0</v>
      </c>
    </row>
    <row r="66" spans="2:13">
      <c r="B66" s="36">
        <v>0</v>
      </c>
      <c r="C66" s="37">
        <v>0</v>
      </c>
      <c r="D66" s="37">
        <v>0</v>
      </c>
      <c r="E66" s="37">
        <v>0</v>
      </c>
      <c r="F66" s="37">
        <f>SUMIF('Stock Lot'!$D$5:$D$9010,B66,'Stock Lot'!$K$5:$K$9010)</f>
        <v>0</v>
      </c>
      <c r="G66" s="38" t="str">
        <f>IF(F66=0,"",SUMIF('Stock Lot'!$D$5:$D$9010,B66,'Stock Lot'!$J$5:$J$9010))</f>
        <v/>
      </c>
      <c r="H66" s="39" t="str">
        <f t="shared" si="0"/>
        <v/>
      </c>
      <c r="J66" s="45">
        <v>0</v>
      </c>
      <c r="K66" s="45">
        <v>0</v>
      </c>
      <c r="L66" s="55"/>
      <c r="M66" s="45">
        <f t="shared" si="1"/>
        <v>0</v>
      </c>
    </row>
    <row r="67" spans="2:13">
      <c r="B67" s="36">
        <v>0</v>
      </c>
      <c r="C67" s="37">
        <v>0</v>
      </c>
      <c r="D67" s="37">
        <v>0</v>
      </c>
      <c r="E67" s="37">
        <v>0</v>
      </c>
      <c r="F67" s="37">
        <f>SUMIF('Stock Lot'!$D$5:$D$9010,B67,'Stock Lot'!$K$5:$K$9010)</f>
        <v>0</v>
      </c>
      <c r="G67" s="38" t="str">
        <f>IF(F67=0,"",SUMIF('Stock Lot'!$D$5:$D$9010,B67,'Stock Lot'!$J$5:$J$9010))</f>
        <v/>
      </c>
      <c r="H67" s="39" t="str">
        <f t="shared" si="0"/>
        <v/>
      </c>
      <c r="J67" s="45">
        <v>0</v>
      </c>
      <c r="K67" s="45">
        <v>0</v>
      </c>
      <c r="L67" s="55"/>
      <c r="M67" s="45">
        <f t="shared" si="1"/>
        <v>0</v>
      </c>
    </row>
    <row r="68" spans="2:13">
      <c r="B68" s="36">
        <v>0</v>
      </c>
      <c r="C68" s="37">
        <v>0</v>
      </c>
      <c r="D68" s="37">
        <v>0</v>
      </c>
      <c r="E68" s="37">
        <v>0</v>
      </c>
      <c r="F68" s="37">
        <f>SUMIF('Stock Lot'!$D$5:$D$9010,B68,'Stock Lot'!$K$5:$K$9010)</f>
        <v>0</v>
      </c>
      <c r="G68" s="38" t="str">
        <f>IF(F68=0,"",SUMIF('Stock Lot'!$D$5:$D$9010,B68,'Stock Lot'!$J$5:$J$9010))</f>
        <v/>
      </c>
      <c r="H68" s="39" t="str">
        <f t="shared" si="0"/>
        <v/>
      </c>
      <c r="J68" s="45">
        <v>0</v>
      </c>
      <c r="K68" s="45">
        <v>0</v>
      </c>
      <c r="L68" s="55"/>
      <c r="M68" s="45">
        <f t="shared" si="1"/>
        <v>0</v>
      </c>
    </row>
    <row r="69" spans="2:13">
      <c r="B69" s="36">
        <v>0</v>
      </c>
      <c r="C69" s="37">
        <v>0</v>
      </c>
      <c r="D69" s="37">
        <v>0</v>
      </c>
      <c r="E69" s="37">
        <v>0</v>
      </c>
      <c r="F69" s="37">
        <f>SUMIF('Stock Lot'!$D$5:$D$9010,B69,'Stock Lot'!$K$5:$K$9010)</f>
        <v>0</v>
      </c>
      <c r="G69" s="38" t="str">
        <f>IF(F69=0,"",SUMIF('Stock Lot'!$D$5:$D$9010,B69,'Stock Lot'!$J$5:$J$9010))</f>
        <v/>
      </c>
      <c r="H69" s="39" t="str">
        <f t="shared" si="0"/>
        <v/>
      </c>
      <c r="J69" s="45">
        <v>0</v>
      </c>
      <c r="K69" s="45">
        <v>0</v>
      </c>
      <c r="L69" s="55"/>
      <c r="M69" s="45">
        <f t="shared" si="1"/>
        <v>0</v>
      </c>
    </row>
    <row r="70" spans="2:13">
      <c r="B70" s="36">
        <v>0</v>
      </c>
      <c r="C70" s="37">
        <v>0</v>
      </c>
      <c r="D70" s="37">
        <v>0</v>
      </c>
      <c r="E70" s="37">
        <v>0</v>
      </c>
      <c r="F70" s="37">
        <f>SUMIF('Stock Lot'!$D$5:$D$9010,B70,'Stock Lot'!$K$5:$K$9010)</f>
        <v>0</v>
      </c>
      <c r="G70" s="38" t="str">
        <f>IF(F70=0,"",SUMIF('Stock Lot'!$D$5:$D$9010,B70,'Stock Lot'!$J$5:$J$9010))</f>
        <v/>
      </c>
      <c r="H70" s="39" t="str">
        <f t="shared" ref="H70:H110" si="2">IF(F70=0,"",IF(D70="Gr",G70/F70/1000,IF(D70="Kg",G70/F70,IF(D70="U",G70/F70,""))))</f>
        <v/>
      </c>
      <c r="J70" s="45">
        <v>0</v>
      </c>
      <c r="K70" s="45">
        <v>0</v>
      </c>
      <c r="L70" s="55"/>
      <c r="M70" s="45">
        <f t="shared" ref="M70:M110" si="3">+K70-J70</f>
        <v>0</v>
      </c>
    </row>
    <row r="71" spans="2:13">
      <c r="B71" s="36">
        <v>0</v>
      </c>
      <c r="C71" s="37">
        <v>0</v>
      </c>
      <c r="D71" s="37">
        <v>0</v>
      </c>
      <c r="E71" s="37">
        <v>0</v>
      </c>
      <c r="F71" s="37">
        <f>SUMIF('Stock Lot'!$D$5:$D$9010,B71,'Stock Lot'!$K$5:$K$9010)</f>
        <v>0</v>
      </c>
      <c r="G71" s="38" t="str">
        <f>IF(F71=0,"",SUMIF('Stock Lot'!$D$5:$D$9010,B71,'Stock Lot'!$J$5:$J$9010))</f>
        <v/>
      </c>
      <c r="H71" s="39" t="str">
        <f t="shared" si="2"/>
        <v/>
      </c>
      <c r="J71" s="45">
        <v>0</v>
      </c>
      <c r="K71" s="45">
        <v>0</v>
      </c>
      <c r="L71" s="55"/>
      <c r="M71" s="45">
        <f t="shared" si="3"/>
        <v>0</v>
      </c>
    </row>
    <row r="72" spans="2:13">
      <c r="B72" s="36">
        <v>0</v>
      </c>
      <c r="C72" s="37">
        <v>0</v>
      </c>
      <c r="D72" s="37">
        <v>0</v>
      </c>
      <c r="E72" s="37">
        <v>0</v>
      </c>
      <c r="F72" s="37">
        <f>SUMIF('Stock Lot'!$D$5:$D$9010,B72,'Stock Lot'!$K$5:$K$9010)</f>
        <v>0</v>
      </c>
      <c r="G72" s="38" t="str">
        <f>IF(F72=0,"",SUMIF('Stock Lot'!$D$5:$D$9010,B72,'Stock Lot'!$J$5:$J$9010))</f>
        <v/>
      </c>
      <c r="H72" s="39" t="str">
        <f t="shared" si="2"/>
        <v/>
      </c>
      <c r="J72" s="45">
        <v>0</v>
      </c>
      <c r="K72" s="45">
        <v>0</v>
      </c>
      <c r="L72" s="55"/>
      <c r="M72" s="45">
        <f t="shared" si="3"/>
        <v>0</v>
      </c>
    </row>
    <row r="73" spans="2:13">
      <c r="B73" s="36">
        <v>0</v>
      </c>
      <c r="C73" s="37">
        <v>0</v>
      </c>
      <c r="D73" s="37">
        <v>0</v>
      </c>
      <c r="E73" s="37">
        <v>0</v>
      </c>
      <c r="F73" s="37">
        <f>SUMIF('Stock Lot'!$D$5:$D$9010,B73,'Stock Lot'!$K$5:$K$9010)</f>
        <v>0</v>
      </c>
      <c r="G73" s="38" t="str">
        <f>IF(F73=0,"",SUMIF('Stock Lot'!$D$5:$D$9010,B73,'Stock Lot'!$J$5:$J$9010))</f>
        <v/>
      </c>
      <c r="H73" s="39" t="str">
        <f t="shared" si="2"/>
        <v/>
      </c>
      <c r="J73" s="45">
        <v>0</v>
      </c>
      <c r="K73" s="45">
        <v>0</v>
      </c>
      <c r="L73" s="55"/>
      <c r="M73" s="45">
        <f t="shared" si="3"/>
        <v>0</v>
      </c>
    </row>
    <row r="74" spans="2:13">
      <c r="B74" s="36">
        <v>0</v>
      </c>
      <c r="C74" s="37">
        <v>0</v>
      </c>
      <c r="D74" s="37">
        <v>0</v>
      </c>
      <c r="E74" s="37">
        <v>0</v>
      </c>
      <c r="F74" s="37">
        <f>SUMIF('Stock Lot'!$D$5:$D$9010,B74,'Stock Lot'!$K$5:$K$9010)</f>
        <v>0</v>
      </c>
      <c r="G74" s="38" t="str">
        <f>IF(F74=0,"",SUMIF('Stock Lot'!$D$5:$D$9010,B74,'Stock Lot'!$J$5:$J$9010))</f>
        <v/>
      </c>
      <c r="H74" s="39" t="str">
        <f t="shared" si="2"/>
        <v/>
      </c>
      <c r="J74" s="45">
        <v>0</v>
      </c>
      <c r="K74" s="45">
        <v>0</v>
      </c>
      <c r="L74" s="55"/>
      <c r="M74" s="45">
        <f t="shared" si="3"/>
        <v>0</v>
      </c>
    </row>
    <row r="75" spans="2:13">
      <c r="B75" s="36">
        <v>0</v>
      </c>
      <c r="C75" s="37">
        <v>0</v>
      </c>
      <c r="D75" s="37">
        <v>0</v>
      </c>
      <c r="E75" s="37">
        <v>0</v>
      </c>
      <c r="F75" s="37">
        <f>SUMIF('Stock Lot'!$D$5:$D$9010,B75,'Stock Lot'!$K$5:$K$9010)</f>
        <v>0</v>
      </c>
      <c r="G75" s="38" t="str">
        <f>IF(F75=0,"",SUMIF('Stock Lot'!$D$5:$D$9010,B75,'Stock Lot'!$J$5:$J$9010))</f>
        <v/>
      </c>
      <c r="H75" s="39" t="str">
        <f t="shared" si="2"/>
        <v/>
      </c>
      <c r="J75" s="45">
        <v>0</v>
      </c>
      <c r="K75" s="45">
        <v>0</v>
      </c>
      <c r="L75" s="55"/>
      <c r="M75" s="45">
        <f t="shared" si="3"/>
        <v>0</v>
      </c>
    </row>
    <row r="76" spans="2:13">
      <c r="B76" s="36">
        <v>0</v>
      </c>
      <c r="C76" s="37">
        <v>0</v>
      </c>
      <c r="D76" s="37">
        <v>0</v>
      </c>
      <c r="E76" s="37">
        <v>0</v>
      </c>
      <c r="F76" s="37">
        <f>SUMIF('Stock Lot'!$D$5:$D$9010,B76,'Stock Lot'!$K$5:$K$9010)</f>
        <v>0</v>
      </c>
      <c r="G76" s="38" t="str">
        <f>IF(F76=0,"",SUMIF('Stock Lot'!$D$5:$D$9010,B76,'Stock Lot'!$J$5:$J$9010))</f>
        <v/>
      </c>
      <c r="H76" s="39" t="str">
        <f t="shared" si="2"/>
        <v/>
      </c>
      <c r="J76" s="45">
        <v>0</v>
      </c>
      <c r="K76" s="45">
        <v>0</v>
      </c>
      <c r="L76" s="55"/>
      <c r="M76" s="45">
        <f t="shared" si="3"/>
        <v>0</v>
      </c>
    </row>
    <row r="77" spans="2:13">
      <c r="B77" s="36">
        <v>0</v>
      </c>
      <c r="C77" s="37">
        <v>0</v>
      </c>
      <c r="D77" s="37">
        <v>0</v>
      </c>
      <c r="E77" s="37">
        <v>0</v>
      </c>
      <c r="F77" s="37">
        <f>SUMIF('Stock Lot'!$D$5:$D$9010,B77,'Stock Lot'!$K$5:$K$9010)</f>
        <v>0</v>
      </c>
      <c r="G77" s="38" t="str">
        <f>IF(F77=0,"",SUMIF('Stock Lot'!$D$5:$D$9010,B77,'Stock Lot'!$J$5:$J$9010))</f>
        <v/>
      </c>
      <c r="H77" s="39" t="str">
        <f t="shared" si="2"/>
        <v/>
      </c>
      <c r="J77" s="45">
        <v>0</v>
      </c>
      <c r="K77" s="45">
        <v>0</v>
      </c>
      <c r="L77" s="55"/>
      <c r="M77" s="45">
        <f t="shared" si="3"/>
        <v>0</v>
      </c>
    </row>
    <row r="78" spans="2:13">
      <c r="B78" s="36">
        <v>0</v>
      </c>
      <c r="C78" s="37">
        <v>0</v>
      </c>
      <c r="D78" s="37">
        <v>0</v>
      </c>
      <c r="E78" s="37">
        <v>0</v>
      </c>
      <c r="F78" s="37">
        <f>SUMIF('Stock Lot'!$D$5:$D$9010,B78,'Stock Lot'!$K$5:$K$9010)</f>
        <v>0</v>
      </c>
      <c r="G78" s="38" t="str">
        <f>IF(F78=0,"",SUMIF('Stock Lot'!$D$5:$D$9010,B78,'Stock Lot'!$J$5:$J$9010))</f>
        <v/>
      </c>
      <c r="H78" s="39" t="str">
        <f t="shared" si="2"/>
        <v/>
      </c>
      <c r="J78" s="45">
        <v>0</v>
      </c>
      <c r="K78" s="45">
        <v>0</v>
      </c>
      <c r="L78" s="55"/>
      <c r="M78" s="45">
        <f t="shared" si="3"/>
        <v>0</v>
      </c>
    </row>
    <row r="79" spans="2:13">
      <c r="B79" s="36">
        <v>0</v>
      </c>
      <c r="C79" s="37">
        <v>0</v>
      </c>
      <c r="D79" s="37">
        <v>0</v>
      </c>
      <c r="E79" s="37">
        <v>0</v>
      </c>
      <c r="F79" s="37">
        <f>SUMIF('Stock Lot'!$D$5:$D$9010,B79,'Stock Lot'!$K$5:$K$9010)</f>
        <v>0</v>
      </c>
      <c r="G79" s="38" t="str">
        <f>IF(F79=0,"",SUMIF('Stock Lot'!$D$5:$D$9010,B79,'Stock Lot'!$J$5:$J$9010))</f>
        <v/>
      </c>
      <c r="H79" s="39" t="str">
        <f t="shared" si="2"/>
        <v/>
      </c>
      <c r="J79" s="45">
        <v>0</v>
      </c>
      <c r="K79" s="45">
        <v>0</v>
      </c>
      <c r="L79" s="55"/>
      <c r="M79" s="45">
        <f t="shared" si="3"/>
        <v>0</v>
      </c>
    </row>
    <row r="80" spans="2:13">
      <c r="B80" s="36">
        <v>0</v>
      </c>
      <c r="C80" s="37">
        <v>0</v>
      </c>
      <c r="D80" s="37">
        <v>0</v>
      </c>
      <c r="E80" s="37">
        <v>0</v>
      </c>
      <c r="F80" s="37">
        <f>SUMIF('Stock Lot'!$D$5:$D$9010,B80,'Stock Lot'!$K$5:$K$9010)</f>
        <v>0</v>
      </c>
      <c r="G80" s="38" t="str">
        <f>IF(F80=0,"",SUMIF('Stock Lot'!$D$5:$D$9010,B80,'Stock Lot'!$J$5:$J$9010))</f>
        <v/>
      </c>
      <c r="H80" s="39" t="str">
        <f t="shared" si="2"/>
        <v/>
      </c>
      <c r="J80" s="45">
        <v>0</v>
      </c>
      <c r="K80" s="45">
        <v>0</v>
      </c>
      <c r="L80" s="55"/>
      <c r="M80" s="45">
        <f t="shared" si="3"/>
        <v>0</v>
      </c>
    </row>
    <row r="81" spans="2:13">
      <c r="B81" s="36">
        <v>0</v>
      </c>
      <c r="C81" s="37">
        <v>0</v>
      </c>
      <c r="D81" s="37">
        <v>0</v>
      </c>
      <c r="E81" s="37">
        <v>0</v>
      </c>
      <c r="F81" s="37">
        <f>SUMIF('Stock Lot'!$D$5:$D$9010,B81,'Stock Lot'!$K$5:$K$9010)</f>
        <v>0</v>
      </c>
      <c r="G81" s="38" t="str">
        <f>IF(F81=0,"",SUMIF('Stock Lot'!$D$5:$D$9010,B81,'Stock Lot'!$J$5:$J$9010))</f>
        <v/>
      </c>
      <c r="H81" s="39" t="str">
        <f t="shared" si="2"/>
        <v/>
      </c>
      <c r="J81" s="45">
        <v>0</v>
      </c>
      <c r="K81" s="45">
        <v>0</v>
      </c>
      <c r="L81" s="55"/>
      <c r="M81" s="45">
        <f t="shared" si="3"/>
        <v>0</v>
      </c>
    </row>
    <row r="82" spans="2:13">
      <c r="B82" s="36">
        <v>0</v>
      </c>
      <c r="C82" s="37">
        <v>0</v>
      </c>
      <c r="D82" s="37">
        <v>0</v>
      </c>
      <c r="E82" s="37">
        <v>0</v>
      </c>
      <c r="F82" s="37">
        <f>SUMIF('Stock Lot'!$D$5:$D$9010,B82,'Stock Lot'!$K$5:$K$9010)</f>
        <v>0</v>
      </c>
      <c r="G82" s="38" t="str">
        <f>IF(F82=0,"",SUMIF('Stock Lot'!$D$5:$D$9010,B82,'Stock Lot'!$J$5:$J$9010))</f>
        <v/>
      </c>
      <c r="H82" s="39" t="str">
        <f t="shared" si="2"/>
        <v/>
      </c>
      <c r="J82" s="45">
        <v>0</v>
      </c>
      <c r="K82" s="45">
        <v>0</v>
      </c>
      <c r="L82" s="55"/>
      <c r="M82" s="45">
        <f t="shared" si="3"/>
        <v>0</v>
      </c>
    </row>
    <row r="83" spans="2:13">
      <c r="B83" s="36">
        <v>0</v>
      </c>
      <c r="C83" s="37">
        <v>0</v>
      </c>
      <c r="D83" s="37">
        <v>0</v>
      </c>
      <c r="E83" s="37">
        <v>0</v>
      </c>
      <c r="F83" s="37">
        <f>SUMIF('Stock Lot'!$D$5:$D$9010,B83,'Stock Lot'!$K$5:$K$9010)</f>
        <v>0</v>
      </c>
      <c r="G83" s="38" t="str">
        <f>IF(F83=0,"",SUMIF('Stock Lot'!$D$5:$D$9010,B83,'Stock Lot'!$J$5:$J$9010))</f>
        <v/>
      </c>
      <c r="H83" s="39" t="str">
        <f t="shared" si="2"/>
        <v/>
      </c>
      <c r="J83" s="45">
        <v>0</v>
      </c>
      <c r="K83" s="45">
        <v>0</v>
      </c>
      <c r="L83" s="55"/>
      <c r="M83" s="45">
        <f t="shared" si="3"/>
        <v>0</v>
      </c>
    </row>
    <row r="84" spans="2:13">
      <c r="B84" s="36">
        <v>0</v>
      </c>
      <c r="C84" s="37">
        <v>0</v>
      </c>
      <c r="D84" s="37">
        <v>0</v>
      </c>
      <c r="E84" s="37">
        <v>0</v>
      </c>
      <c r="F84" s="37">
        <f>SUMIF('Stock Lot'!$D$5:$D$9010,B84,'Stock Lot'!$K$5:$K$9010)</f>
        <v>0</v>
      </c>
      <c r="G84" s="38" t="str">
        <f>IF(F84=0,"",SUMIF('Stock Lot'!$D$5:$D$9010,B84,'Stock Lot'!$J$5:$J$9010))</f>
        <v/>
      </c>
      <c r="H84" s="39" t="str">
        <f t="shared" si="2"/>
        <v/>
      </c>
      <c r="J84" s="45">
        <v>0</v>
      </c>
      <c r="K84" s="45">
        <v>0</v>
      </c>
      <c r="L84" s="55"/>
      <c r="M84" s="45">
        <f t="shared" si="3"/>
        <v>0</v>
      </c>
    </row>
    <row r="85" spans="2:13">
      <c r="B85" s="36">
        <v>0</v>
      </c>
      <c r="C85" s="37">
        <v>0</v>
      </c>
      <c r="D85" s="37">
        <v>0</v>
      </c>
      <c r="E85" s="37">
        <v>0</v>
      </c>
      <c r="F85" s="37">
        <f>SUMIF('Stock Lot'!$D$5:$D$9010,B85,'Stock Lot'!$K$5:$K$9010)</f>
        <v>0</v>
      </c>
      <c r="G85" s="38" t="str">
        <f>IF(F85=0,"",SUMIF('Stock Lot'!$D$5:$D$9010,B85,'Stock Lot'!$J$5:$J$9010))</f>
        <v/>
      </c>
      <c r="H85" s="39" t="str">
        <f t="shared" si="2"/>
        <v/>
      </c>
      <c r="J85" s="45">
        <v>0</v>
      </c>
      <c r="K85" s="45">
        <v>0</v>
      </c>
      <c r="L85" s="55"/>
      <c r="M85" s="45">
        <f t="shared" si="3"/>
        <v>0</v>
      </c>
    </row>
    <row r="86" spans="2:13">
      <c r="B86" s="36">
        <v>0</v>
      </c>
      <c r="C86" s="37">
        <v>0</v>
      </c>
      <c r="D86" s="37">
        <v>0</v>
      </c>
      <c r="E86" s="37">
        <v>0</v>
      </c>
      <c r="F86" s="37">
        <f>SUMIF('Stock Lot'!$D$5:$D$9010,B86,'Stock Lot'!$K$5:$K$9010)</f>
        <v>0</v>
      </c>
      <c r="G86" s="38" t="str">
        <f>IF(F86=0,"",SUMIF('Stock Lot'!$D$5:$D$9010,B86,'Stock Lot'!$J$5:$J$9010))</f>
        <v/>
      </c>
      <c r="H86" s="39" t="str">
        <f t="shared" si="2"/>
        <v/>
      </c>
      <c r="J86" s="45">
        <v>0</v>
      </c>
      <c r="K86" s="45">
        <v>0</v>
      </c>
      <c r="L86" s="55"/>
      <c r="M86" s="45">
        <f t="shared" si="3"/>
        <v>0</v>
      </c>
    </row>
    <row r="87" spans="2:13">
      <c r="B87" s="36">
        <v>0</v>
      </c>
      <c r="C87" s="37">
        <v>0</v>
      </c>
      <c r="D87" s="37">
        <v>0</v>
      </c>
      <c r="E87" s="37">
        <v>0</v>
      </c>
      <c r="F87" s="37">
        <f>SUMIF('Stock Lot'!$D$5:$D$9010,B87,'Stock Lot'!$K$5:$K$9010)</f>
        <v>0</v>
      </c>
      <c r="G87" s="38" t="str">
        <f>IF(F87=0,"",SUMIF('Stock Lot'!$D$5:$D$9010,B87,'Stock Lot'!$J$5:$J$9010))</f>
        <v/>
      </c>
      <c r="H87" s="39" t="str">
        <f t="shared" si="2"/>
        <v/>
      </c>
      <c r="J87" s="45">
        <v>0</v>
      </c>
      <c r="K87" s="45">
        <v>0</v>
      </c>
      <c r="L87" s="55"/>
      <c r="M87" s="45">
        <f t="shared" si="3"/>
        <v>0</v>
      </c>
    </row>
    <row r="88" spans="2:13">
      <c r="B88" s="36">
        <v>0</v>
      </c>
      <c r="C88" s="37">
        <v>0</v>
      </c>
      <c r="D88" s="37">
        <v>0</v>
      </c>
      <c r="E88" s="37">
        <v>0</v>
      </c>
      <c r="F88" s="37">
        <f>SUMIF('Stock Lot'!$D$5:$D$9010,B88,'Stock Lot'!$K$5:$K$9010)</f>
        <v>0</v>
      </c>
      <c r="G88" s="38" t="str">
        <f>IF(F88=0,"",SUMIF('Stock Lot'!$D$5:$D$9010,B88,'Stock Lot'!$J$5:$J$9010))</f>
        <v/>
      </c>
      <c r="H88" s="39" t="str">
        <f t="shared" si="2"/>
        <v/>
      </c>
      <c r="J88" s="45">
        <v>0</v>
      </c>
      <c r="K88" s="45">
        <v>0</v>
      </c>
      <c r="L88" s="55"/>
      <c r="M88" s="45">
        <f t="shared" si="3"/>
        <v>0</v>
      </c>
    </row>
    <row r="89" spans="2:13">
      <c r="B89" s="36">
        <v>0</v>
      </c>
      <c r="C89" s="37">
        <v>0</v>
      </c>
      <c r="D89" s="37">
        <v>0</v>
      </c>
      <c r="E89" s="37">
        <v>0</v>
      </c>
      <c r="F89" s="37">
        <f>SUMIF('Stock Lot'!$D$5:$D$9010,B89,'Stock Lot'!$K$5:$K$9010)</f>
        <v>0</v>
      </c>
      <c r="G89" s="38" t="str">
        <f>IF(F89=0,"",SUMIF('Stock Lot'!$D$5:$D$9010,B89,'Stock Lot'!$J$5:$J$9010))</f>
        <v/>
      </c>
      <c r="H89" s="39" t="str">
        <f t="shared" si="2"/>
        <v/>
      </c>
      <c r="J89" s="45">
        <v>0</v>
      </c>
      <c r="K89" s="45">
        <v>0</v>
      </c>
      <c r="L89" s="55"/>
      <c r="M89" s="45">
        <f t="shared" si="3"/>
        <v>0</v>
      </c>
    </row>
    <row r="90" spans="2:13">
      <c r="B90" s="36">
        <v>0</v>
      </c>
      <c r="C90" s="37">
        <v>0</v>
      </c>
      <c r="D90" s="37">
        <v>0</v>
      </c>
      <c r="E90" s="37">
        <v>0</v>
      </c>
      <c r="F90" s="37">
        <f>SUMIF('Stock Lot'!$D$5:$D$9010,B90,'Stock Lot'!$K$5:$K$9010)</f>
        <v>0</v>
      </c>
      <c r="G90" s="38" t="str">
        <f>IF(F90=0,"",SUMIF('Stock Lot'!$D$5:$D$9010,B90,'Stock Lot'!$J$5:$J$9010))</f>
        <v/>
      </c>
      <c r="H90" s="39" t="str">
        <f t="shared" si="2"/>
        <v/>
      </c>
      <c r="J90" s="45">
        <v>0</v>
      </c>
      <c r="K90" s="45">
        <v>0</v>
      </c>
      <c r="L90" s="55"/>
      <c r="M90" s="45">
        <f t="shared" si="3"/>
        <v>0</v>
      </c>
    </row>
    <row r="91" spans="2:13">
      <c r="B91" s="36">
        <v>0</v>
      </c>
      <c r="C91" s="37">
        <v>0</v>
      </c>
      <c r="D91" s="37">
        <v>0</v>
      </c>
      <c r="E91" s="37">
        <v>0</v>
      </c>
      <c r="F91" s="37">
        <f>SUMIF('Stock Lot'!$D$5:$D$9010,B91,'Stock Lot'!$K$5:$K$9010)</f>
        <v>0</v>
      </c>
      <c r="G91" s="38" t="str">
        <f>IF(F91=0,"",SUMIF('Stock Lot'!$D$5:$D$9010,B91,'Stock Lot'!$J$5:$J$9010))</f>
        <v/>
      </c>
      <c r="H91" s="39" t="str">
        <f t="shared" si="2"/>
        <v/>
      </c>
      <c r="J91" s="45">
        <v>0</v>
      </c>
      <c r="K91" s="45">
        <v>0</v>
      </c>
      <c r="L91" s="55"/>
      <c r="M91" s="45">
        <f t="shared" si="3"/>
        <v>0</v>
      </c>
    </row>
    <row r="92" spans="2:13">
      <c r="B92" s="36">
        <v>0</v>
      </c>
      <c r="C92" s="37">
        <v>0</v>
      </c>
      <c r="D92" s="37">
        <v>0</v>
      </c>
      <c r="E92" s="37">
        <v>0</v>
      </c>
      <c r="F92" s="37">
        <f>SUMIF('Stock Lot'!$D$5:$D$9010,B92,'Stock Lot'!$K$5:$K$9010)</f>
        <v>0</v>
      </c>
      <c r="G92" s="38" t="str">
        <f>IF(F92=0,"",SUMIF('Stock Lot'!$D$5:$D$9010,B92,'Stock Lot'!$J$5:$J$9010))</f>
        <v/>
      </c>
      <c r="H92" s="39" t="str">
        <f t="shared" si="2"/>
        <v/>
      </c>
      <c r="J92" s="45">
        <v>0</v>
      </c>
      <c r="K92" s="45">
        <v>0</v>
      </c>
      <c r="L92" s="55"/>
      <c r="M92" s="45">
        <f t="shared" si="3"/>
        <v>0</v>
      </c>
    </row>
    <row r="93" spans="2:13">
      <c r="B93" s="36">
        <v>0</v>
      </c>
      <c r="C93" s="37">
        <v>0</v>
      </c>
      <c r="D93" s="37">
        <v>0</v>
      </c>
      <c r="E93" s="37">
        <v>0</v>
      </c>
      <c r="F93" s="37">
        <f>SUMIF('Stock Lot'!$D$5:$D$9010,B93,'Stock Lot'!$K$5:$K$9010)</f>
        <v>0</v>
      </c>
      <c r="G93" s="38" t="str">
        <f>IF(F93=0,"",SUMIF('Stock Lot'!$D$5:$D$9010,B93,'Stock Lot'!$J$5:$J$9010))</f>
        <v/>
      </c>
      <c r="H93" s="39" t="str">
        <f t="shared" si="2"/>
        <v/>
      </c>
      <c r="J93" s="45">
        <v>0</v>
      </c>
      <c r="K93" s="45">
        <v>0</v>
      </c>
      <c r="L93" s="55"/>
      <c r="M93" s="45">
        <f t="shared" si="3"/>
        <v>0</v>
      </c>
    </row>
    <row r="94" spans="2:13">
      <c r="B94" s="36">
        <v>0</v>
      </c>
      <c r="C94" s="37">
        <v>0</v>
      </c>
      <c r="D94" s="37">
        <v>0</v>
      </c>
      <c r="E94" s="37">
        <v>0</v>
      </c>
      <c r="F94" s="37">
        <f>SUMIF('Stock Lot'!$D$5:$D$9010,B94,'Stock Lot'!$K$5:$K$9010)</f>
        <v>0</v>
      </c>
      <c r="G94" s="38" t="str">
        <f>IF(F94=0,"",SUMIF('Stock Lot'!$D$5:$D$9010,B94,'Stock Lot'!$J$5:$J$9010))</f>
        <v/>
      </c>
      <c r="H94" s="39" t="str">
        <f t="shared" si="2"/>
        <v/>
      </c>
      <c r="J94" s="45">
        <v>0</v>
      </c>
      <c r="K94" s="45">
        <v>0</v>
      </c>
      <c r="L94" s="55"/>
      <c r="M94" s="45">
        <f t="shared" si="3"/>
        <v>0</v>
      </c>
    </row>
    <row r="95" spans="2:13">
      <c r="B95" s="36">
        <v>0</v>
      </c>
      <c r="C95" s="37">
        <v>0</v>
      </c>
      <c r="D95" s="37">
        <v>0</v>
      </c>
      <c r="E95" s="37">
        <v>0</v>
      </c>
      <c r="F95" s="37">
        <f>SUMIF('Stock Lot'!$D$5:$D$9010,B95,'Stock Lot'!$K$5:$K$9010)</f>
        <v>0</v>
      </c>
      <c r="G95" s="38" t="str">
        <f>IF(F95=0,"",SUMIF('Stock Lot'!$D$5:$D$9010,B95,'Stock Lot'!$J$5:$J$9010))</f>
        <v/>
      </c>
      <c r="H95" s="39" t="str">
        <f t="shared" si="2"/>
        <v/>
      </c>
      <c r="J95" s="45">
        <v>0</v>
      </c>
      <c r="K95" s="45">
        <v>0</v>
      </c>
      <c r="L95" s="55"/>
      <c r="M95" s="45">
        <f t="shared" si="3"/>
        <v>0</v>
      </c>
    </row>
    <row r="96" spans="2:13">
      <c r="B96" s="36">
        <v>0</v>
      </c>
      <c r="C96" s="37">
        <v>0</v>
      </c>
      <c r="D96" s="37">
        <v>0</v>
      </c>
      <c r="E96" s="37">
        <v>0</v>
      </c>
      <c r="F96" s="37">
        <f>SUMIF('Stock Lot'!$D$5:$D$9010,B96,'Stock Lot'!$K$5:$K$9010)</f>
        <v>0</v>
      </c>
      <c r="G96" s="38" t="str">
        <f>IF(F96=0,"",SUMIF('Stock Lot'!$D$5:$D$9010,B96,'Stock Lot'!$J$5:$J$9010))</f>
        <v/>
      </c>
      <c r="H96" s="39" t="str">
        <f t="shared" si="2"/>
        <v/>
      </c>
      <c r="J96" s="45">
        <v>0</v>
      </c>
      <c r="K96" s="45">
        <v>0</v>
      </c>
      <c r="L96" s="55"/>
      <c r="M96" s="45">
        <f t="shared" si="3"/>
        <v>0</v>
      </c>
    </row>
    <row r="97" spans="2:13">
      <c r="B97" s="36">
        <v>0</v>
      </c>
      <c r="C97" s="37">
        <v>0</v>
      </c>
      <c r="D97" s="37">
        <v>0</v>
      </c>
      <c r="E97" s="37">
        <v>0</v>
      </c>
      <c r="F97" s="37">
        <f>SUMIF('Stock Lot'!$D$5:$D$9010,B97,'Stock Lot'!$K$5:$K$9010)</f>
        <v>0</v>
      </c>
      <c r="G97" s="38" t="str">
        <f>IF(F97=0,"",SUMIF('Stock Lot'!$D$5:$D$9010,B97,'Stock Lot'!$J$5:$J$9010))</f>
        <v/>
      </c>
      <c r="H97" s="39" t="str">
        <f t="shared" si="2"/>
        <v/>
      </c>
      <c r="J97" s="45">
        <v>0</v>
      </c>
      <c r="K97" s="45">
        <v>0</v>
      </c>
      <c r="L97" s="55"/>
      <c r="M97" s="45">
        <f t="shared" si="3"/>
        <v>0</v>
      </c>
    </row>
    <row r="98" spans="2:13">
      <c r="B98" s="36">
        <v>0</v>
      </c>
      <c r="C98" s="37">
        <v>0</v>
      </c>
      <c r="D98" s="37">
        <v>0</v>
      </c>
      <c r="E98" s="37">
        <v>0</v>
      </c>
      <c r="F98" s="37">
        <f>SUMIF('Stock Lot'!$D$5:$D$9010,B98,'Stock Lot'!$K$5:$K$9010)</f>
        <v>0</v>
      </c>
      <c r="G98" s="38" t="str">
        <f>IF(F98=0,"",SUMIF('Stock Lot'!$D$5:$D$9010,B98,'Stock Lot'!$J$5:$J$9010))</f>
        <v/>
      </c>
      <c r="H98" s="39" t="str">
        <f t="shared" si="2"/>
        <v/>
      </c>
      <c r="J98" s="45">
        <v>0</v>
      </c>
      <c r="K98" s="45">
        <v>0</v>
      </c>
      <c r="L98" s="55"/>
      <c r="M98" s="45">
        <f t="shared" si="3"/>
        <v>0</v>
      </c>
    </row>
    <row r="99" spans="2:13">
      <c r="B99" s="36">
        <v>0</v>
      </c>
      <c r="C99" s="37">
        <v>0</v>
      </c>
      <c r="D99" s="37">
        <v>0</v>
      </c>
      <c r="E99" s="37">
        <v>0</v>
      </c>
      <c r="F99" s="37">
        <f>SUMIF('Stock Lot'!$D$5:$D$9010,B99,'Stock Lot'!$K$5:$K$9010)</f>
        <v>0</v>
      </c>
      <c r="G99" s="38" t="str">
        <f>IF(F99=0,"",SUMIF('Stock Lot'!$D$5:$D$9010,B99,'Stock Lot'!$J$5:$J$9010))</f>
        <v/>
      </c>
      <c r="H99" s="39" t="str">
        <f t="shared" si="2"/>
        <v/>
      </c>
      <c r="J99" s="45">
        <v>0</v>
      </c>
      <c r="K99" s="45">
        <v>0</v>
      </c>
      <c r="L99" s="55"/>
      <c r="M99" s="45">
        <f t="shared" si="3"/>
        <v>0</v>
      </c>
    </row>
    <row r="100" spans="2:13">
      <c r="B100" s="36">
        <v>0</v>
      </c>
      <c r="C100" s="37">
        <v>0</v>
      </c>
      <c r="D100" s="37">
        <v>0</v>
      </c>
      <c r="E100" s="37">
        <v>0</v>
      </c>
      <c r="F100" s="37">
        <f>SUMIF('Stock Lot'!$D$5:$D$9010,B100,'Stock Lot'!$K$5:$K$9010)</f>
        <v>0</v>
      </c>
      <c r="G100" s="38" t="str">
        <f>IF(F100=0,"",SUMIF('Stock Lot'!$D$5:$D$9010,B100,'Stock Lot'!$J$5:$J$9010))</f>
        <v/>
      </c>
      <c r="H100" s="39" t="str">
        <f t="shared" si="2"/>
        <v/>
      </c>
      <c r="J100" s="45">
        <v>0</v>
      </c>
      <c r="K100" s="45">
        <v>0</v>
      </c>
      <c r="L100" s="55"/>
      <c r="M100" s="45">
        <f t="shared" si="3"/>
        <v>0</v>
      </c>
    </row>
    <row r="101" spans="2:13">
      <c r="B101" s="36">
        <v>0</v>
      </c>
      <c r="C101" s="37">
        <v>0</v>
      </c>
      <c r="D101" s="37">
        <v>0</v>
      </c>
      <c r="E101" s="37">
        <v>0</v>
      </c>
      <c r="F101" s="37">
        <f>SUMIF('Stock Lot'!$D$5:$D$9010,B101,'Stock Lot'!$K$5:$K$9010)</f>
        <v>0</v>
      </c>
      <c r="G101" s="38" t="str">
        <f>IF(F101=0,"",SUMIF('Stock Lot'!$D$5:$D$9010,B101,'Stock Lot'!$J$5:$J$9010))</f>
        <v/>
      </c>
      <c r="H101" s="39" t="str">
        <f t="shared" si="2"/>
        <v/>
      </c>
      <c r="J101" s="45">
        <v>0</v>
      </c>
      <c r="K101" s="45">
        <v>0</v>
      </c>
      <c r="L101" s="55"/>
      <c r="M101" s="45">
        <f t="shared" si="3"/>
        <v>0</v>
      </c>
    </row>
    <row r="102" spans="2:13">
      <c r="B102" s="36">
        <v>0</v>
      </c>
      <c r="C102" s="37">
        <v>0</v>
      </c>
      <c r="D102" s="37">
        <v>0</v>
      </c>
      <c r="E102" s="37">
        <v>0</v>
      </c>
      <c r="F102" s="37">
        <f>SUMIF('Stock Lot'!$D$5:$D$9010,B102,'Stock Lot'!$K$5:$K$9010)</f>
        <v>0</v>
      </c>
      <c r="G102" s="38" t="str">
        <f>IF(F102=0,"",SUMIF('Stock Lot'!$D$5:$D$9010,B102,'Stock Lot'!$J$5:$J$9010))</f>
        <v/>
      </c>
      <c r="H102" s="39" t="str">
        <f t="shared" si="2"/>
        <v/>
      </c>
      <c r="J102" s="45">
        <v>0</v>
      </c>
      <c r="K102" s="45">
        <v>0</v>
      </c>
      <c r="L102" s="55"/>
      <c r="M102" s="45">
        <f t="shared" si="3"/>
        <v>0</v>
      </c>
    </row>
    <row r="103" spans="2:13">
      <c r="B103" s="36">
        <v>0</v>
      </c>
      <c r="C103" s="37">
        <v>0</v>
      </c>
      <c r="D103" s="37">
        <v>0</v>
      </c>
      <c r="E103" s="37">
        <v>0</v>
      </c>
      <c r="F103" s="37">
        <f>SUMIF('Stock Lot'!$D$5:$D$9010,B103,'Stock Lot'!$K$5:$K$9010)</f>
        <v>0</v>
      </c>
      <c r="G103" s="38" t="str">
        <f>IF(F103=0,"",SUMIF('Stock Lot'!$D$5:$D$9010,B103,'Stock Lot'!$J$5:$J$9010))</f>
        <v/>
      </c>
      <c r="H103" s="39" t="str">
        <f t="shared" si="2"/>
        <v/>
      </c>
      <c r="J103" s="45">
        <v>0</v>
      </c>
      <c r="K103" s="45">
        <v>0</v>
      </c>
      <c r="L103" s="55"/>
      <c r="M103" s="45">
        <f t="shared" si="3"/>
        <v>0</v>
      </c>
    </row>
    <row r="104" spans="2:13">
      <c r="B104" s="36">
        <v>0</v>
      </c>
      <c r="C104" s="37">
        <v>0</v>
      </c>
      <c r="D104" s="37">
        <v>0</v>
      </c>
      <c r="E104" s="37">
        <v>0</v>
      </c>
      <c r="F104" s="37">
        <f>SUMIF('Stock Lot'!$D$5:$D$9010,B104,'Stock Lot'!$K$5:$K$9010)</f>
        <v>0</v>
      </c>
      <c r="G104" s="38" t="str">
        <f>IF(F104=0,"",SUMIF('Stock Lot'!$D$5:$D$9010,B104,'Stock Lot'!$J$5:$J$9010))</f>
        <v/>
      </c>
      <c r="H104" s="39" t="str">
        <f t="shared" si="2"/>
        <v/>
      </c>
      <c r="J104" s="45">
        <v>0</v>
      </c>
      <c r="K104" s="45">
        <v>0</v>
      </c>
      <c r="L104" s="55"/>
      <c r="M104" s="45">
        <f t="shared" si="3"/>
        <v>0</v>
      </c>
    </row>
    <row r="105" spans="2:13">
      <c r="B105" s="36">
        <v>0</v>
      </c>
      <c r="C105" s="37">
        <v>0</v>
      </c>
      <c r="D105" s="37">
        <v>0</v>
      </c>
      <c r="E105" s="37">
        <v>0</v>
      </c>
      <c r="F105" s="37">
        <f>SUMIF('Stock Lot'!$D$5:$D$9010,B105,'Stock Lot'!$K$5:$K$9010)</f>
        <v>0</v>
      </c>
      <c r="G105" s="38" t="str">
        <f>IF(F105=0,"",SUMIF('Stock Lot'!$D$5:$D$9010,B105,'Stock Lot'!$J$5:$J$9010))</f>
        <v/>
      </c>
      <c r="H105" s="39" t="str">
        <f t="shared" si="2"/>
        <v/>
      </c>
      <c r="J105" s="45">
        <v>0</v>
      </c>
      <c r="K105" s="45">
        <v>0</v>
      </c>
      <c r="L105" s="55"/>
      <c r="M105" s="45">
        <f t="shared" si="3"/>
        <v>0</v>
      </c>
    </row>
    <row r="106" spans="2:13">
      <c r="B106" s="36">
        <v>0</v>
      </c>
      <c r="C106" s="37">
        <v>0</v>
      </c>
      <c r="D106" s="37">
        <v>0</v>
      </c>
      <c r="E106" s="37">
        <v>0</v>
      </c>
      <c r="F106" s="37">
        <f>SUMIF('Stock Lot'!$D$5:$D$9010,B106,'Stock Lot'!$K$5:$K$9010)</f>
        <v>0</v>
      </c>
      <c r="G106" s="38" t="str">
        <f>IF(F106=0,"",SUMIF('Stock Lot'!$D$5:$D$9010,B106,'Stock Lot'!$J$5:$J$9010))</f>
        <v/>
      </c>
      <c r="H106" s="39" t="str">
        <f t="shared" si="2"/>
        <v/>
      </c>
      <c r="J106" s="45">
        <v>0</v>
      </c>
      <c r="K106" s="45">
        <v>0</v>
      </c>
      <c r="L106" s="55"/>
      <c r="M106" s="45">
        <f t="shared" si="3"/>
        <v>0</v>
      </c>
    </row>
    <row r="107" spans="2:13">
      <c r="B107" s="36">
        <v>0</v>
      </c>
      <c r="C107" s="37">
        <v>0</v>
      </c>
      <c r="D107" s="37">
        <v>0</v>
      </c>
      <c r="E107" s="37">
        <v>0</v>
      </c>
      <c r="F107" s="37">
        <f>SUMIF('Stock Lot'!$D$5:$D$9010,B107,'Stock Lot'!$K$5:$K$9010)</f>
        <v>0</v>
      </c>
      <c r="G107" s="38" t="str">
        <f>IF(F107=0,"",SUMIF('Stock Lot'!$D$5:$D$9010,B107,'Stock Lot'!$J$5:$J$9010))</f>
        <v/>
      </c>
      <c r="H107" s="39" t="str">
        <f t="shared" si="2"/>
        <v/>
      </c>
      <c r="J107" s="45">
        <v>0</v>
      </c>
      <c r="K107" s="45">
        <v>0</v>
      </c>
      <c r="L107" s="55"/>
      <c r="M107" s="45">
        <f t="shared" si="3"/>
        <v>0</v>
      </c>
    </row>
    <row r="108" spans="2:13">
      <c r="B108" s="36">
        <v>0</v>
      </c>
      <c r="C108" s="37">
        <v>0</v>
      </c>
      <c r="D108" s="37">
        <v>0</v>
      </c>
      <c r="E108" s="37">
        <v>0</v>
      </c>
      <c r="F108" s="37">
        <f>SUMIF('Stock Lot'!$D$5:$D$9010,B108,'Stock Lot'!$K$5:$K$9010)</f>
        <v>0</v>
      </c>
      <c r="G108" s="38" t="str">
        <f>IF(F108=0,"",SUMIF('Stock Lot'!$D$5:$D$9010,B108,'Stock Lot'!$J$5:$J$9010))</f>
        <v/>
      </c>
      <c r="H108" s="39" t="str">
        <f t="shared" si="2"/>
        <v/>
      </c>
      <c r="J108" s="45">
        <v>0</v>
      </c>
      <c r="K108" s="45">
        <v>0</v>
      </c>
      <c r="L108" s="55"/>
      <c r="M108" s="45">
        <f t="shared" si="3"/>
        <v>0</v>
      </c>
    </row>
    <row r="109" spans="2:13">
      <c r="B109" s="36">
        <v>0</v>
      </c>
      <c r="C109" s="37">
        <v>0</v>
      </c>
      <c r="D109" s="37">
        <v>0</v>
      </c>
      <c r="E109" s="37">
        <v>0</v>
      </c>
      <c r="F109" s="37">
        <f>SUMIF('Stock Lot'!$D$5:$D$9010,B109,'Stock Lot'!$K$5:$K$9010)</f>
        <v>0</v>
      </c>
      <c r="G109" s="38" t="str">
        <f>IF(F109=0,"",SUMIF('Stock Lot'!$D$5:$D$9010,B109,'Stock Lot'!$J$5:$J$9010))</f>
        <v/>
      </c>
      <c r="H109" s="39" t="str">
        <f t="shared" si="2"/>
        <v/>
      </c>
      <c r="J109" s="45">
        <v>0</v>
      </c>
      <c r="K109" s="45">
        <v>0</v>
      </c>
      <c r="L109" s="55"/>
      <c r="M109" s="45">
        <f t="shared" si="3"/>
        <v>0</v>
      </c>
    </row>
    <row r="110" spans="2:13" ht="13.8" thickBot="1">
      <c r="B110" s="40">
        <v>0</v>
      </c>
      <c r="C110" s="41">
        <v>0</v>
      </c>
      <c r="D110" s="41">
        <v>0</v>
      </c>
      <c r="E110" s="41">
        <v>0</v>
      </c>
      <c r="F110" s="41">
        <f>SUMIF('Stock Lot'!$D$5:$D$9010,B110,'Stock Lot'!$K$5:$K$9010)</f>
        <v>0</v>
      </c>
      <c r="G110" s="42" t="str">
        <f>IF(F110=0,"",SUMIF('Stock Lot'!$D$5:$D$9010,B110,'Stock Lot'!$J$5:$J$9010))</f>
        <v/>
      </c>
      <c r="H110" s="43" t="str">
        <f t="shared" si="2"/>
        <v/>
      </c>
      <c r="J110" s="46">
        <v>0</v>
      </c>
      <c r="K110" s="46">
        <v>0</v>
      </c>
      <c r="L110" s="55"/>
      <c r="M110" s="46">
        <f t="shared" si="3"/>
        <v>0</v>
      </c>
    </row>
    <row r="111" spans="2:13" ht="13.8" thickTop="1"/>
  </sheetData>
  <sheetProtection autoFilter="0"/>
  <autoFilter ref="B4:H110">
    <filterColumn colId="1"/>
  </autoFilter>
  <mergeCells count="1">
    <mergeCell ref="D2:F2"/>
  </mergeCells>
  <conditionalFormatting sqref="J1">
    <cfRule type="expression" dxfId="41" priority="9">
      <formula>E1="ML"</formula>
    </cfRule>
    <cfRule type="expression" dxfId="40" priority="10">
      <formula>E1="L"</formula>
    </cfRule>
    <cfRule type="expression" dxfId="39" priority="11">
      <formula>E1="U"</formula>
    </cfRule>
    <cfRule type="expression" dxfId="38" priority="12">
      <formula>E1="Kg"</formula>
    </cfRule>
    <cfRule type="expression" dxfId="37" priority="13">
      <formula>E1="Gr"</formula>
    </cfRule>
  </conditionalFormatting>
  <conditionalFormatting sqref="F5:F110">
    <cfRule type="expression" dxfId="36" priority="6">
      <formula>D5="U"</formula>
    </cfRule>
    <cfRule type="expression" dxfId="35" priority="7">
      <formula>D5="Kg"</formula>
    </cfRule>
    <cfRule type="expression" dxfId="34" priority="8">
      <formula>D5="Gr"</formula>
    </cfRule>
  </conditionalFormatting>
  <conditionalFormatting sqref="F5">
    <cfRule type="expression" dxfId="33" priority="4">
      <formula>D5="ML"</formula>
    </cfRule>
    <cfRule type="expression" dxfId="32" priority="5">
      <formula>D5="L"</formula>
    </cfRule>
  </conditionalFormatting>
  <conditionalFormatting sqref="M5:M110">
    <cfRule type="expression" dxfId="31" priority="1">
      <formula>F5&lt;&gt;M5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Lot</vt:lpstr>
      <vt:lpstr>Stock 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2018-08-30T01:52:20Z</dcterms:created>
  <dcterms:modified xsi:type="dcterms:W3CDTF">2018-09-03T01:02:31Z</dcterms:modified>
</cp:coreProperties>
</file>