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1888" windowHeight="6096" tabRatio="822" activeTab="4"/>
  </bookViews>
  <sheets>
    <sheet name="Source" sheetId="23" r:id="rId1"/>
    <sheet name="Article" sheetId="12" r:id="rId2"/>
    <sheet name="Fournisseur" sheetId="9" r:id="rId3"/>
    <sheet name="Récap Réception" sheetId="42" r:id="rId4"/>
    <sheet name="Réception" sheetId="22" r:id="rId5"/>
    <sheet name="Feuil1" sheetId="43" r:id="rId6"/>
  </sheets>
  <externalReferences>
    <externalReference r:id="rId7"/>
    <externalReference r:id="rId8"/>
    <externalReference r:id="rId9"/>
  </externalReferences>
  <definedNames>
    <definedName name="_xlnm._FilterDatabase" localSheetId="5" hidden="1">Feuil1!$A$2:$F$21</definedName>
    <definedName name="_xlnm._FilterDatabase" localSheetId="2" hidden="1">Fournisseur!$A$3:$W$3</definedName>
    <definedName name="Clients">Fournisseur!$C$4:$C$53</definedName>
    <definedName name="Customs_Nomenclature">#REF!</definedName>
    <definedName name="Devise">Source!$L$3:$L$9</definedName>
    <definedName name="Famille">Source!$B$3:$B$8</definedName>
    <definedName name="FOB">[1]Liste!$B$28:$B$30</definedName>
    <definedName name="Fournisseur">Fournisseur!$B$4:$B$103</definedName>
    <definedName name="Incoterms">#REF!</definedName>
    <definedName name="Lieu_de_Stockage">Source!$I$3</definedName>
    <definedName name="ListePierres">[1]Liste!$C$28:$C$34</definedName>
    <definedName name="Nomenclature">#REF!</definedName>
    <definedName name="Nomenclature_Douanière">'[2]Nomenclature Douane'!$B$6:$B$102</definedName>
    <definedName name="Pack">OFFSET(#REF!,,,COUNTA(#REF!))</definedName>
    <definedName name="Pierres">#REF!</definedName>
    <definedName name="Produits">Article!$B$3:$B$102</definedName>
    <definedName name="Référence_Carton">#REF!</definedName>
    <definedName name="Titre_Commande">Source!$Q$3:$Q$4</definedName>
    <definedName name="Unité_Mesure">Source!$F$3:$F$7</definedName>
    <definedName name="_xlnm.Print_Area" localSheetId="4">Réception!$A$1:$M$35</definedName>
  </definedNames>
  <calcPr calcId="125725"/>
</workbook>
</file>

<file path=xl/calcChain.xml><?xml version="1.0" encoding="utf-8"?>
<calcChain xmlns="http://schemas.openxmlformats.org/spreadsheetml/2006/main">
  <c r="K11" i="22"/>
  <c r="D4" i="43"/>
  <c r="D5"/>
  <c r="D6"/>
  <c r="D7"/>
  <c r="D8"/>
  <c r="D9"/>
  <c r="D10"/>
  <c r="D11"/>
  <c r="D12"/>
  <c r="D13"/>
  <c r="D14"/>
  <c r="D15"/>
  <c r="D16"/>
  <c r="D17"/>
  <c r="D18"/>
  <c r="D19"/>
  <c r="D20"/>
  <c r="D21"/>
  <c r="D3"/>
  <c r="B3"/>
  <c r="F4" l="1"/>
  <c r="F5"/>
  <c r="F6"/>
  <c r="F7"/>
  <c r="F8"/>
  <c r="F9"/>
  <c r="F10"/>
  <c r="F11"/>
  <c r="F12"/>
  <c r="F13"/>
  <c r="F14"/>
  <c r="F15"/>
  <c r="F16"/>
  <c r="F17"/>
  <c r="F18"/>
  <c r="F19"/>
  <c r="F20"/>
  <c r="F21"/>
  <c r="F3"/>
  <c r="E3"/>
  <c r="L12" i="22" l="1"/>
  <c r="E4" i="43"/>
  <c r="E5"/>
  <c r="E6"/>
  <c r="E7"/>
  <c r="E8"/>
  <c r="E9"/>
  <c r="E10"/>
  <c r="E11"/>
  <c r="E12"/>
  <c r="E13"/>
  <c r="E14"/>
  <c r="E15"/>
  <c r="E16"/>
  <c r="E17"/>
  <c r="E18"/>
  <c r="E19"/>
  <c r="E20"/>
  <c r="E21"/>
  <c r="A4" l="1"/>
  <c r="C4" s="1"/>
  <c r="A5"/>
  <c r="C5" s="1"/>
  <c r="A6"/>
  <c r="C6" s="1"/>
  <c r="A7"/>
  <c r="C7" s="1"/>
  <c r="A8"/>
  <c r="C8" s="1"/>
  <c r="A9"/>
  <c r="C9" s="1"/>
  <c r="A10"/>
  <c r="C10" s="1"/>
  <c r="A11"/>
  <c r="C11" s="1"/>
  <c r="A12"/>
  <c r="C12" s="1"/>
  <c r="A13"/>
  <c r="C13" s="1"/>
  <c r="A14"/>
  <c r="C14" s="1"/>
  <c r="A15"/>
  <c r="C15" s="1"/>
  <c r="A16"/>
  <c r="C16" s="1"/>
  <c r="A17"/>
  <c r="C17" s="1"/>
  <c r="A18"/>
  <c r="C18" s="1"/>
  <c r="A19"/>
  <c r="C19" s="1"/>
  <c r="A20"/>
  <c r="C20" s="1"/>
  <c r="A21"/>
  <c r="C21" s="1"/>
  <c r="A3"/>
  <c r="B5"/>
  <c r="B6"/>
  <c r="B7"/>
  <c r="B8"/>
  <c r="B9"/>
  <c r="B10"/>
  <c r="B11"/>
  <c r="B12"/>
  <c r="B13"/>
  <c r="B14"/>
  <c r="B15"/>
  <c r="B16"/>
  <c r="B17"/>
  <c r="B18"/>
  <c r="B19"/>
  <c r="B20"/>
  <c r="B21"/>
  <c r="B4"/>
  <c r="L13" i="22"/>
  <c r="C3" i="43" l="1"/>
  <c r="D11" i="22"/>
  <c r="H6" l="1" a="1"/>
  <c r="H6" s="1"/>
  <c r="I8" l="1"/>
  <c r="H4" s="1"/>
  <c r="F12" l="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M20" l="1"/>
  <c r="M21"/>
  <c r="M22"/>
  <c r="M23"/>
  <c r="M24"/>
  <c r="M25"/>
  <c r="M27"/>
  <c r="M28"/>
  <c r="M29"/>
  <c r="M31"/>
  <c r="M32"/>
  <c r="M33"/>
  <c r="M34"/>
  <c r="M35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11"/>
  <c r="K12" l="1"/>
  <c r="M12"/>
  <c r="M6" l="1"/>
  <c r="C4"/>
  <c r="M13"/>
  <c r="L14"/>
  <c r="M14" s="1"/>
  <c r="L15"/>
  <c r="M15" s="1"/>
  <c r="L16"/>
  <c r="M16" s="1"/>
  <c r="L17"/>
  <c r="M17" s="1"/>
  <c r="L18"/>
  <c r="M18" s="1"/>
  <c r="L19"/>
  <c r="M19" s="1"/>
  <c r="L20"/>
  <c r="L21"/>
  <c r="L22"/>
  <c r="L23"/>
  <c r="L24"/>
  <c r="L25"/>
  <c r="L26"/>
  <c r="M26" s="1"/>
  <c r="L27"/>
  <c r="L28"/>
  <c r="L29"/>
  <c r="L30"/>
  <c r="M30" s="1"/>
  <c r="L31"/>
  <c r="L32"/>
  <c r="L33"/>
  <c r="L34"/>
  <c r="L35"/>
  <c r="L3"/>
  <c r="O1"/>
  <c r="C9" l="1"/>
  <c r="E6" s="1"/>
  <c r="Q1" l="1"/>
  <c r="R1"/>
  <c r="L11" l="1"/>
  <c r="M11" s="1"/>
  <c r="M7" s="1"/>
</calcChain>
</file>

<file path=xl/comments1.xml><?xml version="1.0" encoding="utf-8"?>
<comments xmlns="http://schemas.openxmlformats.org/spreadsheetml/2006/main">
  <authors>
    <author>Christophe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Christophe:</t>
        </r>
        <r>
          <rPr>
            <sz val="9"/>
            <color indexed="81"/>
            <rFont val="Tahoma"/>
            <family val="2"/>
          </rPr>
          <t xml:space="preserve">
Valider avec Maj+ctrl+entrée</t>
        </r>
      </text>
    </comment>
  </commentList>
</comments>
</file>

<file path=xl/sharedStrings.xml><?xml version="1.0" encoding="utf-8"?>
<sst xmlns="http://schemas.openxmlformats.org/spreadsheetml/2006/main" count="1789" uniqueCount="386">
  <si>
    <t>EUR - Euro</t>
  </si>
  <si>
    <t>MUR - Mauritian Rupee</t>
  </si>
  <si>
    <t>MGA - Malagasy Ariary</t>
  </si>
  <si>
    <t>Apatite</t>
  </si>
  <si>
    <t>Citrine</t>
  </si>
  <si>
    <t>Labradorite / Spectrolite</t>
  </si>
  <si>
    <t>Aquamarine</t>
  </si>
  <si>
    <t>Gr</t>
  </si>
  <si>
    <t>Kg</t>
  </si>
  <si>
    <t>01</t>
  </si>
  <si>
    <t>Litre</t>
  </si>
  <si>
    <t>L</t>
  </si>
  <si>
    <t>02</t>
  </si>
  <si>
    <t>03</t>
  </si>
  <si>
    <t>04</t>
  </si>
  <si>
    <t>05</t>
  </si>
  <si>
    <t>08</t>
  </si>
  <si>
    <t>USD - US Dollar</t>
  </si>
  <si>
    <t>N°</t>
  </si>
  <si>
    <t>Ville</t>
  </si>
  <si>
    <t>Pays</t>
  </si>
  <si>
    <t>N° de Fax</t>
  </si>
  <si>
    <t>N° de Tel</t>
  </si>
  <si>
    <t>Email</t>
  </si>
  <si>
    <t>10</t>
  </si>
  <si>
    <t>11</t>
  </si>
  <si>
    <t>12</t>
  </si>
  <si>
    <t>13</t>
  </si>
  <si>
    <t>14</t>
  </si>
  <si>
    <t>15</t>
  </si>
  <si>
    <t>16</t>
  </si>
  <si>
    <t>17</t>
  </si>
  <si>
    <t>Famille</t>
  </si>
  <si>
    <t>MIN</t>
  </si>
  <si>
    <t>SPI</t>
  </si>
  <si>
    <t>Code Postal</t>
  </si>
  <si>
    <t>Province</t>
  </si>
  <si>
    <t>GBP - British Pound</t>
  </si>
  <si>
    <t>Penny</t>
  </si>
  <si>
    <t>Ar</t>
  </si>
  <si>
    <t>-</t>
  </si>
  <si>
    <t>¥</t>
  </si>
  <si>
    <t>Sen</t>
  </si>
  <si>
    <t>Name</t>
  </si>
  <si>
    <t>Minor Unit</t>
  </si>
  <si>
    <t>Symbol</t>
  </si>
  <si>
    <t>£</t>
  </si>
  <si>
    <t>€</t>
  </si>
  <si>
    <t>$</t>
  </si>
  <si>
    <t>Rs</t>
  </si>
  <si>
    <t>Cent</t>
  </si>
  <si>
    <t>Adresse 2</t>
  </si>
  <si>
    <t>Adresse 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</si>
  <si>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</si>
  <si>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</si>
  <si>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</si>
  <si>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</si>
  <si>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</si>
  <si>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</si>
  <si>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</si>
  <si>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</si>
  <si>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</si>
  <si>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U</t>
  </si>
  <si>
    <t>Doc Number</t>
  </si>
  <si>
    <t>Mois</t>
  </si>
  <si>
    <t>Année</t>
  </si>
  <si>
    <t>ART</t>
  </si>
  <si>
    <t>Devise</t>
  </si>
  <si>
    <t>Lieu de stockage</t>
  </si>
  <si>
    <t>Prix U</t>
  </si>
  <si>
    <t>Fournisseur :</t>
  </si>
  <si>
    <t>Ecart</t>
  </si>
  <si>
    <t>Désignation Article</t>
  </si>
  <si>
    <t>Référence Article</t>
  </si>
  <si>
    <t>Montant</t>
  </si>
  <si>
    <t>MGA</t>
  </si>
  <si>
    <t>RECEPTION</t>
  </si>
  <si>
    <t>Date :</t>
  </si>
  <si>
    <t>Unité Achat</t>
  </si>
  <si>
    <t>Qt BL</t>
  </si>
  <si>
    <t>Unité Livraison</t>
  </si>
  <si>
    <t>N° Fournisseur :</t>
  </si>
  <si>
    <t>N° Réception :</t>
  </si>
  <si>
    <t>Famille 1</t>
  </si>
  <si>
    <t>Famille 2</t>
  </si>
  <si>
    <t>Famille 3</t>
  </si>
  <si>
    <t>Famille 4</t>
  </si>
  <si>
    <t>Famille 5</t>
  </si>
  <si>
    <t>Devise Facturation</t>
  </si>
  <si>
    <t>FAMILLE</t>
  </si>
  <si>
    <t>Unité Mesure</t>
  </si>
  <si>
    <t>Mineraux</t>
  </si>
  <si>
    <t>Kilogramme</t>
  </si>
  <si>
    <t>Epices</t>
  </si>
  <si>
    <t>gramme</t>
  </si>
  <si>
    <t>Artisanat</t>
  </si>
  <si>
    <t>Unitaire</t>
  </si>
  <si>
    <t>Produits Locaux</t>
  </si>
  <si>
    <t>TEX</t>
  </si>
  <si>
    <t>Textile</t>
  </si>
  <si>
    <t>ML</t>
  </si>
  <si>
    <t>Mètre Linéaire</t>
  </si>
  <si>
    <t>DIV</t>
  </si>
  <si>
    <t>Divers</t>
  </si>
  <si>
    <t>N° Facture :</t>
  </si>
  <si>
    <t>Devise :</t>
  </si>
  <si>
    <t>Nb Article :</t>
  </si>
  <si>
    <t>Montant Réception :</t>
  </si>
  <si>
    <t>USD</t>
  </si>
  <si>
    <t>EUR</t>
  </si>
  <si>
    <t>GBP</t>
  </si>
  <si>
    <t>MUR</t>
  </si>
  <si>
    <t>N° BL :</t>
  </si>
  <si>
    <t>Lieu de Stockage</t>
  </si>
  <si>
    <t>Airport</t>
  </si>
  <si>
    <t>F01</t>
  </si>
  <si>
    <t>F02</t>
  </si>
  <si>
    <t>F05</t>
  </si>
  <si>
    <t>N° Fourn.</t>
  </si>
  <si>
    <t>Montant Ecart</t>
  </si>
  <si>
    <t>RE</t>
  </si>
  <si>
    <t>Doc</t>
  </si>
  <si>
    <t>6090000100040</t>
  </si>
  <si>
    <t>Unité Mesure Vente/Achat</t>
  </si>
  <si>
    <t>Unité Mesure Logistique</t>
  </si>
  <si>
    <t>Unité Livr.</t>
  </si>
  <si>
    <t>Ecart :</t>
  </si>
  <si>
    <t>JPY</t>
  </si>
  <si>
    <t>Boite à Vanille Palissandre 20 x 6 x 6,5 cm</t>
  </si>
  <si>
    <t>6090000300013</t>
  </si>
  <si>
    <t>Amethyst</t>
  </si>
  <si>
    <t>6090000100019</t>
  </si>
  <si>
    <t>Garnet</t>
  </si>
  <si>
    <t>6090000100064</t>
  </si>
  <si>
    <t>Cordierite / Iolite</t>
  </si>
  <si>
    <t>6090000100057</t>
  </si>
  <si>
    <t>PLO</t>
  </si>
  <si>
    <t>POURCHASE ORDER</t>
  </si>
  <si>
    <t>BON DE COMMANDE</t>
  </si>
  <si>
    <t>Titre Commande</t>
  </si>
  <si>
    <t>JPY - Japanese Yen</t>
  </si>
  <si>
    <t>CHF - Franc Suisse</t>
  </si>
  <si>
    <t>Rp</t>
  </si>
  <si>
    <t>CHF</t>
  </si>
  <si>
    <t>Citrine F02</t>
  </si>
  <si>
    <t>Amethyst F02</t>
  </si>
  <si>
    <t>Article / Fornisseur</t>
  </si>
  <si>
    <t>Qt Récept</t>
  </si>
  <si>
    <t>Boite à Vanille Palissandre 20 x 6 x 6,5 cm F02</t>
  </si>
  <si>
    <t>Garnet F02</t>
  </si>
  <si>
    <t>Cordierite / Iolite F02</t>
  </si>
  <si>
    <t>RE F02 180817 151626</t>
  </si>
  <si>
    <t>RE F05 180817 155321</t>
  </si>
  <si>
    <t>Citrine F05</t>
  </si>
  <si>
    <t>Garnet F05</t>
  </si>
  <si>
    <t>Amethyst F01</t>
  </si>
  <si>
    <t>Descriptif</t>
  </si>
  <si>
    <t>Poids</t>
  </si>
  <si>
    <t>Code Article</t>
  </si>
  <si>
    <t>Code Barre</t>
  </si>
  <si>
    <t>Nomenclature Douanière</t>
  </si>
  <si>
    <t>Clients</t>
  </si>
  <si>
    <t>6090000100033</t>
  </si>
  <si>
    <t>Aquamarine F05</t>
  </si>
  <si>
    <t>6090000100026</t>
  </si>
  <si>
    <t>Boite à Vanille Palissandre 20 x 6 x 6,5 cm F05</t>
  </si>
  <si>
    <t>Apatite F05</t>
  </si>
  <si>
    <t>Famil</t>
  </si>
  <si>
    <t xml:space="preserve">N° Cde </t>
  </si>
  <si>
    <t>Produit</t>
  </si>
  <si>
    <t>Kg, Gr, U, L, ML,</t>
  </si>
  <si>
    <t>N° Cde</t>
  </si>
  <si>
    <t>N° Four.</t>
  </si>
  <si>
    <t>Qt Cde</t>
  </si>
  <si>
    <t>Qt Réception</t>
  </si>
  <si>
    <t>AOA Atlantique Ouest Automobiles</t>
  </si>
  <si>
    <t>Prix Unitaire</t>
  </si>
  <si>
    <t>Brut</t>
  </si>
  <si>
    <t>0001</t>
  </si>
  <si>
    <t>6ATKKAA*baaabj+</t>
  </si>
  <si>
    <t>0002</t>
  </si>
  <si>
    <t>6ATKKAA*baaacg+</t>
  </si>
  <si>
    <t>7103100000</t>
  </si>
  <si>
    <t>0003</t>
  </si>
  <si>
    <t>6ATKKAA*baaadd+</t>
  </si>
  <si>
    <t>0004</t>
  </si>
  <si>
    <t>6ATKKAA*baaaea+</t>
  </si>
  <si>
    <t>0005</t>
  </si>
  <si>
    <t>6ATKKAA*baaafh+</t>
  </si>
  <si>
    <t>0006</t>
  </si>
  <si>
    <t>6ATKKAA*baaage+</t>
  </si>
  <si>
    <t>6090000100071</t>
  </si>
  <si>
    <t>0007</t>
  </si>
  <si>
    <t>6ATKKAA*baaahb+</t>
  </si>
  <si>
    <t xml:space="preserve">Vanille Black Gourmet 1(Grade A 17+) </t>
  </si>
  <si>
    <t>6090000200023</t>
  </si>
  <si>
    <t>17 cm +</t>
  </si>
  <si>
    <t>6ATKKAA*caaacd+</t>
  </si>
  <si>
    <t>0905100000</t>
  </si>
  <si>
    <t xml:space="preserve">Vanille Black Gourmet 2(Grade A 14 - 16) </t>
  </si>
  <si>
    <t>6090000200016</t>
  </si>
  <si>
    <t>14 cm - 16 cm</t>
  </si>
  <si>
    <t>6ATKKAA*caaabg+</t>
  </si>
  <si>
    <t xml:space="preserve">Vanille Brown or TK </t>
  </si>
  <si>
    <t>6090000200030</t>
  </si>
  <si>
    <t>14 cm - 20 cm</t>
  </si>
  <si>
    <t>6ATKKAA*caaada+</t>
  </si>
  <si>
    <t xml:space="preserve">Vanille Cuts </t>
  </si>
  <si>
    <t>6090000200047</t>
  </si>
  <si>
    <t>Coupé &lt;5 cm    Entière &lt;10 cm</t>
  </si>
  <si>
    <t>6ATKKAA*caaaeh+</t>
  </si>
  <si>
    <t>Vanille Red American quality EB 1(13+)</t>
  </si>
  <si>
    <t>6090000200054</t>
  </si>
  <si>
    <t>13 cm +</t>
  </si>
  <si>
    <t>6ATKKAA*caaafe+</t>
  </si>
  <si>
    <t>Vanille Red American quality EB 2(10 - 12,5)</t>
  </si>
  <si>
    <t>6090000200061</t>
  </si>
  <si>
    <t>10 cm - 12,5 cm</t>
  </si>
  <si>
    <t>6ATKKAA*caaagb+</t>
  </si>
  <si>
    <t>Vanille Red American quality ENB 1(13+)</t>
  </si>
  <si>
    <t>6090000200078</t>
  </si>
  <si>
    <t>6ATKKAA*caaahi+</t>
  </si>
  <si>
    <t>Vanille Red American quality ENB 2(10 - 12,5)</t>
  </si>
  <si>
    <t>6090000200085</t>
  </si>
  <si>
    <t>0008</t>
  </si>
  <si>
    <t>6ATKKAA*caaaif+</t>
  </si>
  <si>
    <t>Vanille Red Fox (Eur. qual) EB 1(13+)</t>
  </si>
  <si>
    <t>6090000200122</t>
  </si>
  <si>
    <t>0012</t>
  </si>
  <si>
    <t>6ATKKAA*caabcc+</t>
  </si>
  <si>
    <t xml:space="preserve">Vanille Red Fox (Eur. qual) EB 2(10 - 12,5) </t>
  </si>
  <si>
    <t>6090000200092</t>
  </si>
  <si>
    <t>0009</t>
  </si>
  <si>
    <t>6ATKKAA*caaajc+</t>
  </si>
  <si>
    <t>Vanille Red Fox (Eur. qual) ENB 1(13+)</t>
  </si>
  <si>
    <t>6090000200108</t>
  </si>
  <si>
    <t>0010</t>
  </si>
  <si>
    <t>6ATKKAA*caabai+</t>
  </si>
  <si>
    <t xml:space="preserve">Vanille Red Fox (Eur. qual) ENB 2(10 - 12,5) </t>
  </si>
  <si>
    <t>6090000200115</t>
  </si>
  <si>
    <t>0011</t>
  </si>
  <si>
    <t>6ATKKAA*caabbf+</t>
  </si>
  <si>
    <t>Bois Palissandre 20 x 6 x 6,5 cm</t>
  </si>
  <si>
    <t>6ATKKAA*daaabd+</t>
  </si>
  <si>
    <t>Boite Noire</t>
  </si>
  <si>
    <t>6090000300020</t>
  </si>
  <si>
    <t>6ATKKAA*daaaca+</t>
  </si>
  <si>
    <t>Boite Rouge</t>
  </si>
  <si>
    <t>6090000300037</t>
  </si>
  <si>
    <t>6ATKKAA*daaadh+</t>
  </si>
  <si>
    <t xml:space="preserve">6090000 </t>
  </si>
  <si>
    <t/>
  </si>
  <si>
    <t>Adegma Ltd.</t>
  </si>
  <si>
    <t>95 Route de la Roche sur Yon</t>
  </si>
  <si>
    <t>Aizenay</t>
  </si>
  <si>
    <t>France</t>
  </si>
  <si>
    <t>+336753412</t>
  </si>
  <si>
    <t>+33251946673</t>
  </si>
  <si>
    <t>christophe.guibert2@gmail.com</t>
  </si>
  <si>
    <t>Durand Ets.</t>
  </si>
  <si>
    <t>1 Cours Lieutaud</t>
  </si>
  <si>
    <t>Bâtiment B</t>
  </si>
  <si>
    <t>Marseille</t>
  </si>
  <si>
    <t>Europe Guest House</t>
  </si>
  <si>
    <t>F03</t>
  </si>
  <si>
    <t>51 Street 136</t>
  </si>
  <si>
    <t>Phsar Kandal, Duan Penh</t>
  </si>
  <si>
    <t>Phnom Penh</t>
  </si>
  <si>
    <t>Cambodia</t>
  </si>
  <si>
    <t>+855965388516</t>
  </si>
  <si>
    <t>Laissue Michel</t>
  </si>
  <si>
    <t>F04</t>
  </si>
  <si>
    <t>6 Chemin du Buet</t>
  </si>
  <si>
    <t>Chêne-Bourg</t>
  </si>
  <si>
    <t>Suisse</t>
  </si>
  <si>
    <t>84 Rue Pierre Brossolette</t>
  </si>
  <si>
    <t>La Roche sur Yon</t>
  </si>
  <si>
    <t>Swift Freight Logistics Limited</t>
  </si>
  <si>
    <t>F06</t>
  </si>
  <si>
    <t>61 Street 570, Sangkat</t>
  </si>
  <si>
    <t>Boeung Kok2, Khan Toul Kork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</si>
  <si>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</si>
  <si>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</si>
  <si>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</si>
  <si>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</si>
  <si>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</si>
  <si>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</si>
  <si>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</si>
  <si>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</si>
  <si>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</si>
  <si>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</si>
  <si>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</si>
  <si>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</si>
  <si>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</si>
  <si>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</si>
  <si>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</si>
  <si>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</si>
  <si>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</si>
  <si>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</si>
  <si>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</si>
  <si>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</si>
  <si>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</si>
  <si>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</si>
  <si>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</si>
  <si>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</si>
  <si>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</si>
  <si>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</si>
  <si>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</si>
  <si>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</si>
  <si>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</si>
  <si>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</si>
  <si>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</si>
  <si>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</si>
  <si>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</si>
  <si>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</si>
  <si>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</si>
  <si>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</si>
  <si>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</si>
  <si>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</si>
  <si>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</si>
  <si>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</si>
  <si>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</si>
  <si>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</si>
  <si>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</si>
  <si>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</si>
  <si>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</si>
  <si>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</si>
  <si>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</si>
  <si>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</si>
  <si>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</si>
  <si>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</si>
  <si>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</si>
  <si>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</si>
  <si>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</si>
  <si>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</si>
  <si>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</si>
  <si>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</si>
  <si>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</si>
  <si>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</si>
  <si>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</si>
  <si>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</si>
  <si>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</si>
  <si>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</si>
  <si>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</si>
  <si>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</si>
  <si>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</si>
  <si>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</si>
  <si>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</si>
  <si>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</si>
  <si>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</si>
  <si>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</si>
  <si>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</si>
  <si>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</si>
  <si>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</si>
  <si>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</si>
  <si>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</si>
  <si>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</si>
  <si>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</si>
  <si>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</si>
  <si>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</si>
  <si>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</si>
  <si>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</si>
  <si>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</si>
  <si>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</si>
  <si>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</si>
  <si>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</si>
  <si>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</si>
  <si>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</si>
  <si>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</si>
  <si>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</si>
  <si>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</si>
  <si>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</si>
  <si>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</si>
  <si>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</si>
  <si>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</si>
  <si>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Prix U Cde</t>
  </si>
  <si>
    <t>N° de cde</t>
  </si>
  <si>
    <t>RE F05 180817 194149</t>
  </si>
  <si>
    <t>RE F05 180817 194917</t>
  </si>
  <si>
    <t>RE F05 180817 201143</t>
  </si>
  <si>
    <t>RE F01 180817 201625</t>
  </si>
  <si>
    <t>RE F05 180818 122348</t>
  </si>
  <si>
    <t>RE F02 180818 132454</t>
  </si>
  <si>
    <t>RE F05 180818 133031</t>
  </si>
  <si>
    <t>RE F05 180819 093755</t>
  </si>
  <si>
    <t>OA F05 180820 150519</t>
  </si>
</sst>
</file>

<file path=xl/styles.xml><?xml version="1.0" encoding="utf-8"?>
<styleSheet xmlns="http://schemas.openxmlformats.org/spreadsheetml/2006/main">
  <numFmts count="8">
    <numFmt numFmtId="164" formatCode="[$-409]mmmm\ d\,\ yyyy;@"/>
    <numFmt numFmtId="166" formatCode="[$$-409]#,##0.00"/>
    <numFmt numFmtId="167" formatCode="#,##0.000"/>
    <numFmt numFmtId="170" formatCode="h:mm:ss;@"/>
    <numFmt numFmtId="171" formatCode="#,##0.00_ ;[Red]\-#,##0.00\ "/>
    <numFmt numFmtId="174" formatCode="#,##0.000_ ;[Red]\-#,##0.000\ "/>
    <numFmt numFmtId="175" formatCode="\ #,##0\ "/>
    <numFmt numFmtId="176" formatCode="#,##0.00\ \€"/>
  </numFmts>
  <fonts count="40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6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26"/>
      <color theme="1"/>
      <name val="Code EAN13"/>
      <charset val="2"/>
    </font>
    <font>
      <b/>
      <sz val="11"/>
      <color theme="1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0" fontId="26" fillId="0" borderId="0"/>
    <xf numFmtId="0" fontId="25" fillId="0" borderId="0"/>
  </cellStyleXfs>
  <cellXfs count="203">
    <xf numFmtId="0" fontId="0" fillId="0" borderId="0" xfId="0"/>
    <xf numFmtId="0" fontId="27" fillId="0" borderId="0" xfId="0" applyFont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0" fontId="27" fillId="0" borderId="5" xfId="0" applyFont="1" applyBorder="1" applyAlignment="1" applyProtection="1">
      <alignment horizontal="center" vertical="center"/>
      <protection hidden="1"/>
    </xf>
    <xf numFmtId="0" fontId="27" fillId="0" borderId="9" xfId="0" applyFont="1" applyBorder="1" applyAlignment="1" applyProtection="1">
      <alignment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8" fillId="0" borderId="8" xfId="0" applyFont="1" applyBorder="1" applyAlignment="1" applyProtection="1">
      <alignment horizontal="center" vertical="center"/>
      <protection hidden="1"/>
    </xf>
    <xf numFmtId="0" fontId="28" fillId="0" borderId="3" xfId="0" applyFont="1" applyBorder="1" applyAlignment="1" applyProtection="1">
      <alignment horizontal="center" vertical="center"/>
      <protection hidden="1"/>
    </xf>
    <xf numFmtId="0" fontId="22" fillId="0" borderId="3" xfId="0" applyFont="1" applyBorder="1" applyAlignment="1" applyProtection="1">
      <alignment horizontal="center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31" fillId="0" borderId="3" xfId="0" applyFont="1" applyBorder="1" applyAlignment="1" applyProtection="1">
      <alignment horizontal="center" vertical="center"/>
      <protection hidden="1"/>
    </xf>
    <xf numFmtId="0" fontId="27" fillId="0" borderId="6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4" xfId="0" applyFont="1" applyBorder="1" applyAlignment="1" applyProtection="1">
      <alignment horizontal="center" vertical="center"/>
      <protection hidden="1"/>
    </xf>
    <xf numFmtId="3" fontId="26" fillId="2" borderId="1" xfId="1" applyNumberFormat="1" applyFont="1" applyFill="1" applyBorder="1" applyAlignment="1" applyProtection="1">
      <alignment horizontal="center" vertical="center" wrapText="1"/>
      <protection hidden="1"/>
    </xf>
    <xf numFmtId="49" fontId="18" fillId="0" borderId="0" xfId="0" applyNumberFormat="1" applyFont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49" fontId="27" fillId="0" borderId="5" xfId="0" applyNumberFormat="1" applyFont="1" applyBorder="1" applyAlignment="1">
      <alignment horizontal="center" vertical="center" wrapText="1"/>
    </xf>
    <xf numFmtId="49" fontId="27" fillId="0" borderId="16" xfId="0" applyNumberFormat="1" applyFont="1" applyBorder="1" applyAlignment="1">
      <alignment horizontal="center" vertical="center" wrapText="1"/>
    </xf>
    <xf numFmtId="0" fontId="18" fillId="0" borderId="0" xfId="0" applyFont="1" applyAlignment="1" applyProtection="1">
      <alignment vertical="center"/>
      <protection hidden="1"/>
    </xf>
    <xf numFmtId="0" fontId="18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27" fillId="0" borderId="7" xfId="0" applyFont="1" applyBorder="1" applyAlignment="1" applyProtection="1">
      <alignment vertical="center"/>
      <protection hidden="1"/>
    </xf>
    <xf numFmtId="0" fontId="27" fillId="0" borderId="17" xfId="0" applyFont="1" applyBorder="1" applyAlignment="1" applyProtection="1">
      <alignment vertical="center"/>
      <protection hidden="1"/>
    </xf>
    <xf numFmtId="0" fontId="27" fillId="0" borderId="19" xfId="0" applyNumberFormat="1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0" borderId="7" xfId="0" applyFont="1" applyBorder="1" applyAlignment="1" applyProtection="1">
      <alignment horizontal="center" vertical="center"/>
      <protection hidden="1"/>
    </xf>
    <xf numFmtId="0" fontId="27" fillId="0" borderId="19" xfId="0" applyFont="1" applyBorder="1" applyAlignment="1" applyProtection="1">
      <alignment vertical="center"/>
      <protection hidden="1"/>
    </xf>
    <xf numFmtId="0" fontId="27" fillId="0" borderId="7" xfId="0" applyFont="1" applyBorder="1" applyAlignment="1" applyProtection="1">
      <alignment horizontal="left" vertical="center"/>
      <protection hidden="1"/>
    </xf>
    <xf numFmtId="49" fontId="27" fillId="0" borderId="19" xfId="0" applyNumberFormat="1" applyFont="1" applyBorder="1" applyAlignment="1" applyProtection="1">
      <alignment vertical="center"/>
      <protection hidden="1"/>
    </xf>
    <xf numFmtId="0" fontId="18" fillId="0" borderId="14" xfId="0" applyNumberFormat="1" applyFont="1" applyBorder="1" applyAlignment="1" applyProtection="1">
      <alignment vertical="center"/>
      <protection hidden="1"/>
    </xf>
    <xf numFmtId="0" fontId="18" fillId="0" borderId="6" xfId="0" applyNumberFormat="1" applyFont="1" applyBorder="1" applyAlignment="1" applyProtection="1">
      <alignment vertical="center"/>
      <protection hidden="1"/>
    </xf>
    <xf numFmtId="0" fontId="18" fillId="0" borderId="20" xfId="0" applyNumberFormat="1" applyFont="1" applyBorder="1" applyAlignment="1" applyProtection="1">
      <alignment horizontal="center" vertical="center"/>
      <protection hidden="1"/>
    </xf>
    <xf numFmtId="0" fontId="18" fillId="0" borderId="14" xfId="0" applyFont="1" applyBorder="1" applyAlignment="1" applyProtection="1">
      <alignment horizontal="center" vertical="center"/>
      <protection hidden="1"/>
    </xf>
    <xf numFmtId="0" fontId="18" fillId="0" borderId="15" xfId="0" applyFont="1" applyBorder="1" applyAlignment="1" applyProtection="1">
      <alignment vertical="center"/>
      <protection hidden="1"/>
    </xf>
    <xf numFmtId="0" fontId="18" fillId="0" borderId="10" xfId="0" applyNumberFormat="1" applyFont="1" applyBorder="1" applyAlignment="1" applyProtection="1">
      <alignment vertical="center"/>
      <protection hidden="1"/>
    </xf>
    <xf numFmtId="0" fontId="18" fillId="0" borderId="16" xfId="0" applyNumberFormat="1" applyFont="1" applyBorder="1" applyAlignment="1" applyProtection="1">
      <alignment vertical="center"/>
      <protection hidden="1"/>
    </xf>
    <xf numFmtId="0" fontId="18" fillId="0" borderId="11" xfId="0" applyNumberFormat="1" applyFont="1" applyBorder="1" applyAlignment="1" applyProtection="1">
      <alignment horizontal="center" vertical="center"/>
      <protection hidden="1"/>
    </xf>
    <xf numFmtId="0" fontId="18" fillId="0" borderId="10" xfId="0" applyFont="1" applyBorder="1" applyAlignment="1" applyProtection="1">
      <alignment horizontal="center" vertical="center"/>
      <protection hidden="1"/>
    </xf>
    <xf numFmtId="0" fontId="18" fillId="0" borderId="11" xfId="0" applyFont="1" applyBorder="1" applyAlignment="1" applyProtection="1">
      <alignment vertical="center"/>
      <protection hidden="1"/>
    </xf>
    <xf numFmtId="49" fontId="18" fillId="0" borderId="11" xfId="0" applyNumberFormat="1" applyFont="1" applyBorder="1" applyAlignment="1" applyProtection="1">
      <alignment vertical="center"/>
      <protection hidden="1"/>
    </xf>
    <xf numFmtId="0" fontId="18" fillId="0" borderId="22" xfId="0" applyNumberFormat="1" applyFont="1" applyBorder="1" applyAlignment="1" applyProtection="1">
      <alignment vertical="center"/>
      <protection hidden="1"/>
    </xf>
    <xf numFmtId="0" fontId="18" fillId="0" borderId="12" xfId="0" applyNumberFormat="1" applyFont="1" applyBorder="1" applyAlignment="1" applyProtection="1">
      <alignment vertical="center"/>
      <protection hidden="1"/>
    </xf>
    <xf numFmtId="0" fontId="18" fillId="0" borderId="23" xfId="0" applyNumberFormat="1" applyFont="1" applyBorder="1" applyAlignment="1" applyProtection="1">
      <alignment horizontal="center" vertical="center"/>
      <protection hidden="1"/>
    </xf>
    <xf numFmtId="0" fontId="18" fillId="0" borderId="22" xfId="0" applyFont="1" applyBorder="1" applyAlignment="1" applyProtection="1">
      <alignment horizontal="center" vertical="center"/>
      <protection hidden="1"/>
    </xf>
    <xf numFmtId="0" fontId="18" fillId="0" borderId="23" xfId="0" applyFont="1" applyBorder="1" applyAlignment="1" applyProtection="1">
      <alignment vertical="center"/>
      <protection hidden="1"/>
    </xf>
    <xf numFmtId="49" fontId="18" fillId="0" borderId="23" xfId="0" applyNumberFormat="1" applyFont="1" applyBorder="1" applyAlignment="1" applyProtection="1">
      <alignment vertical="center"/>
      <protection hidden="1"/>
    </xf>
    <xf numFmtId="0" fontId="27" fillId="0" borderId="18" xfId="0" applyFont="1" applyBorder="1" applyAlignment="1" applyProtection="1">
      <alignment horizontal="center" vertical="center"/>
      <protection hidden="1"/>
    </xf>
    <xf numFmtId="49" fontId="18" fillId="0" borderId="0" xfId="0" applyNumberFormat="1" applyFont="1" applyAlignment="1" applyProtection="1">
      <alignment vertical="center"/>
      <protection hidden="1"/>
    </xf>
    <xf numFmtId="49" fontId="17" fillId="0" borderId="20" xfId="0" applyNumberFormat="1" applyFont="1" applyBorder="1" applyAlignment="1" applyProtection="1">
      <alignment vertical="center"/>
      <protection hidden="1"/>
    </xf>
    <xf numFmtId="49" fontId="17" fillId="0" borderId="11" xfId="0" applyNumberFormat="1" applyFont="1" applyBorder="1" applyAlignment="1" applyProtection="1">
      <alignment vertical="center"/>
      <protection hidden="1"/>
    </xf>
    <xf numFmtId="0" fontId="17" fillId="0" borderId="21" xfId="0" applyFont="1" applyBorder="1" applyAlignment="1" applyProtection="1">
      <alignment horizontal="left" vertical="center"/>
      <protection hidden="1"/>
    </xf>
    <xf numFmtId="0" fontId="18" fillId="0" borderId="10" xfId="0" applyFont="1" applyBorder="1" applyAlignment="1" applyProtection="1">
      <alignment horizontal="left" vertical="center"/>
      <protection hidden="1"/>
    </xf>
    <xf numFmtId="0" fontId="18" fillId="0" borderId="22" xfId="0" applyFont="1" applyBorder="1" applyAlignment="1" applyProtection="1">
      <alignment horizontal="left" vertical="center"/>
      <protection hidden="1"/>
    </xf>
    <xf numFmtId="170" fontId="20" fillId="3" borderId="0" xfId="0" applyNumberFormat="1" applyFont="1" applyFill="1" applyAlignment="1" applyProtection="1">
      <alignment horizontal="center" vertical="center"/>
      <protection hidden="1"/>
    </xf>
    <xf numFmtId="170" fontId="20" fillId="2" borderId="0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vertical="center"/>
      <protection hidden="1"/>
    </xf>
    <xf numFmtId="0" fontId="20" fillId="0" borderId="0" xfId="0" applyFont="1" applyAlignment="1" applyProtection="1">
      <alignment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7" fillId="0" borderId="0" xfId="0" applyFont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0" fillId="0" borderId="0" xfId="0" applyFont="1" applyBorder="1" applyAlignment="1" applyProtection="1">
      <alignment vertical="center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20" fillId="0" borderId="2" xfId="0" applyFont="1" applyBorder="1" applyAlignment="1" applyProtection="1">
      <alignment horizontal="center" vertical="center"/>
      <protection hidden="1"/>
    </xf>
    <xf numFmtId="166" fontId="26" fillId="3" borderId="3" xfId="1" applyNumberFormat="1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vertical="center"/>
      <protection locked="0" hidden="1"/>
    </xf>
    <xf numFmtId="167" fontId="20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18" fillId="2" borderId="16" xfId="0" applyFont="1" applyFill="1" applyBorder="1" applyAlignment="1" applyProtection="1">
      <alignment vertical="center"/>
      <protection locked="0" hidden="1"/>
    </xf>
    <xf numFmtId="167" fontId="17" fillId="2" borderId="16" xfId="0" applyNumberFormat="1" applyFont="1" applyFill="1" applyBorder="1" applyAlignment="1" applyProtection="1">
      <alignment horizontal="center" vertical="center"/>
      <protection locked="0" hidden="1"/>
    </xf>
    <xf numFmtId="167" fontId="23" fillId="2" borderId="16" xfId="0" applyNumberFormat="1" applyFont="1" applyFill="1" applyBorder="1" applyAlignment="1" applyProtection="1">
      <alignment horizontal="center" vertical="center"/>
      <protection locked="0" hidden="1"/>
    </xf>
    <xf numFmtId="167" fontId="20" fillId="2" borderId="1" xfId="0" applyNumberFormat="1" applyFont="1" applyFill="1" applyBorder="1" applyAlignment="1" applyProtection="1">
      <alignment horizontal="center" vertical="center"/>
      <protection hidden="1"/>
    </xf>
    <xf numFmtId="167" fontId="20" fillId="2" borderId="3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Alignment="1" applyProtection="1">
      <alignment horizontal="center" vertical="center"/>
      <protection hidden="1"/>
    </xf>
    <xf numFmtId="0" fontId="20" fillId="2" borderId="6" xfId="0" applyFont="1" applyFill="1" applyBorder="1" applyAlignment="1" applyProtection="1">
      <alignment horizontal="center" vertical="center"/>
      <protection hidden="1"/>
    </xf>
    <xf numFmtId="0" fontId="27" fillId="2" borderId="24" xfId="0" applyFont="1" applyFill="1" applyBorder="1" applyAlignment="1" applyProtection="1">
      <alignment horizontal="center" vertical="center" wrapText="1"/>
      <protection hidden="1"/>
    </xf>
    <xf numFmtId="0" fontId="27" fillId="2" borderId="25" xfId="0" applyFont="1" applyFill="1" applyBorder="1" applyAlignment="1" applyProtection="1">
      <alignment horizontal="center" vertical="center" wrapText="1"/>
      <protection hidden="1"/>
    </xf>
    <xf numFmtId="3" fontId="27" fillId="2" borderId="26" xfId="0" applyNumberFormat="1" applyFont="1" applyFill="1" applyBorder="1" applyAlignment="1" applyProtection="1">
      <alignment horizontal="center" vertical="center" wrapText="1"/>
      <protection hidden="1"/>
    </xf>
    <xf numFmtId="3" fontId="27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27" fillId="2" borderId="26" xfId="0" applyFont="1" applyFill="1" applyBorder="1" applyAlignment="1" applyProtection="1">
      <alignment horizontal="center" vertical="center" wrapText="1"/>
      <protection hidden="1"/>
    </xf>
    <xf numFmtId="0" fontId="27" fillId="2" borderId="0" xfId="0" applyFont="1" applyFill="1" applyBorder="1" applyAlignment="1" applyProtection="1">
      <alignment horizontal="center" vertical="center" wrapText="1"/>
      <protection hidden="1"/>
    </xf>
    <xf numFmtId="164" fontId="20" fillId="0" borderId="0" xfId="0" applyNumberFormat="1" applyFont="1" applyBorder="1" applyAlignment="1" applyProtection="1">
      <alignment horizontal="center" vertical="center"/>
      <protection hidden="1"/>
    </xf>
    <xf numFmtId="0" fontId="19" fillId="0" borderId="0" xfId="0" applyFont="1" applyBorder="1" applyAlignment="1" applyProtection="1">
      <alignment vertical="center"/>
      <protection hidden="1"/>
    </xf>
    <xf numFmtId="0" fontId="27" fillId="0" borderId="16" xfId="0" applyFont="1" applyBorder="1" applyAlignment="1" applyProtection="1">
      <alignment horizontal="center" vertical="center" wrapText="1"/>
      <protection hidden="1"/>
    </xf>
    <xf numFmtId="174" fontId="20" fillId="2" borderId="16" xfId="0" applyNumberFormat="1" applyFont="1" applyFill="1" applyBorder="1" applyAlignment="1" applyProtection="1">
      <alignment horizontal="center" vertical="center"/>
      <protection hidden="1"/>
    </xf>
    <xf numFmtId="0" fontId="15" fillId="2" borderId="16" xfId="0" applyFont="1" applyFill="1" applyBorder="1" applyAlignment="1" applyProtection="1">
      <alignment vertical="center"/>
      <protection locked="0" hidden="1"/>
    </xf>
    <xf numFmtId="167" fontId="14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12" fillId="0" borderId="10" xfId="0" applyNumberFormat="1" applyFont="1" applyBorder="1" applyAlignment="1" applyProtection="1">
      <alignment vertical="center"/>
      <protection hidden="1"/>
    </xf>
    <xf numFmtId="0" fontId="17" fillId="0" borderId="0" xfId="0" applyFont="1" applyFill="1" applyAlignment="1" applyProtection="1">
      <alignment horizontal="center" vertical="center"/>
      <protection hidden="1"/>
    </xf>
    <xf numFmtId="0" fontId="27" fillId="0" borderId="16" xfId="0" applyFont="1" applyBorder="1" applyAlignment="1" applyProtection="1">
      <alignment horizontal="center" vertical="center"/>
      <protection hidden="1"/>
    </xf>
    <xf numFmtId="0" fontId="10" fillId="0" borderId="8" xfId="0" applyFont="1" applyBorder="1" applyAlignment="1" applyProtection="1">
      <alignment horizontal="left" vertical="center"/>
      <protection hidden="1"/>
    </xf>
    <xf numFmtId="0" fontId="11" fillId="0" borderId="3" xfId="0" applyFont="1" applyBorder="1" applyAlignment="1" applyProtection="1">
      <alignment horizontal="left" vertical="center"/>
      <protection hidden="1"/>
    </xf>
    <xf numFmtId="0" fontId="9" fillId="0" borderId="16" xfId="0" applyFont="1" applyBorder="1" applyAlignment="1" applyProtection="1">
      <alignment horizontal="center" vertical="center"/>
      <protection hidden="1"/>
    </xf>
    <xf numFmtId="0" fontId="9" fillId="0" borderId="3" xfId="0" applyFont="1" applyBorder="1" applyAlignment="1" applyProtection="1">
      <alignment horizontal="left" vertical="center"/>
      <protection hidden="1"/>
    </xf>
    <xf numFmtId="0" fontId="8" fillId="0" borderId="6" xfId="0" applyFont="1" applyBorder="1" applyAlignment="1" applyProtection="1">
      <alignment horizontal="left" vertical="center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18" fillId="0" borderId="8" xfId="0" applyFont="1" applyBorder="1" applyAlignment="1" applyProtection="1">
      <alignment horizontal="left" vertical="center"/>
      <protection hidden="1"/>
    </xf>
    <xf numFmtId="0" fontId="21" fillId="0" borderId="8" xfId="0" applyFont="1" applyBorder="1" applyAlignment="1" applyProtection="1">
      <alignment horizontal="center" vertical="center"/>
      <protection hidden="1"/>
    </xf>
    <xf numFmtId="0" fontId="18" fillId="0" borderId="3" xfId="0" applyFont="1" applyBorder="1" applyAlignment="1" applyProtection="1">
      <alignment horizontal="left" vertical="center"/>
      <protection hidden="1"/>
    </xf>
    <xf numFmtId="0" fontId="10" fillId="0" borderId="3" xfId="0" applyFont="1" applyBorder="1" applyAlignment="1" applyProtection="1">
      <alignment horizontal="left" vertical="center"/>
      <protection hidden="1"/>
    </xf>
    <xf numFmtId="0" fontId="13" fillId="0" borderId="3" xfId="0" applyFont="1" applyBorder="1" applyAlignment="1" applyProtection="1">
      <alignment horizontal="left" vertical="center"/>
      <protection hidden="1"/>
    </xf>
    <xf numFmtId="0" fontId="8" fillId="0" borderId="6" xfId="0" applyFont="1" applyBorder="1" applyAlignment="1" applyProtection="1">
      <alignment vertical="center"/>
      <protection hidden="1"/>
    </xf>
    <xf numFmtId="0" fontId="35" fillId="0" borderId="0" xfId="0" applyFont="1" applyAlignment="1" applyProtection="1">
      <alignment horizontal="center" vertical="center"/>
      <protection hidden="1"/>
    </xf>
    <xf numFmtId="0" fontId="34" fillId="5" borderId="27" xfId="0" applyFont="1" applyFill="1" applyBorder="1" applyAlignment="1" applyProtection="1">
      <alignment horizontal="center" vertical="center"/>
      <protection hidden="1"/>
    </xf>
    <xf numFmtId="0" fontId="34" fillId="5" borderId="28" xfId="0" applyFont="1" applyFill="1" applyBorder="1" applyAlignment="1" applyProtection="1">
      <alignment horizontal="center" vertical="center" wrapText="1"/>
      <protection hidden="1"/>
    </xf>
    <xf numFmtId="3" fontId="34" fillId="5" borderId="28" xfId="0" applyNumberFormat="1" applyFont="1" applyFill="1" applyBorder="1" applyAlignment="1" applyProtection="1">
      <alignment horizontal="center" vertical="center" wrapText="1"/>
      <protection hidden="1"/>
    </xf>
    <xf numFmtId="0" fontId="34" fillId="5" borderId="29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34" fillId="5" borderId="28" xfId="0" applyNumberFormat="1" applyFont="1" applyFill="1" applyBorder="1" applyAlignment="1" applyProtection="1">
      <alignment horizontal="center" vertical="center" wrapText="1"/>
      <protection hidden="1"/>
    </xf>
    <xf numFmtId="49" fontId="7" fillId="0" borderId="0" xfId="0" applyNumberFormat="1" applyFont="1" applyAlignment="1">
      <alignment horizontal="center" vertical="center"/>
    </xf>
    <xf numFmtId="0" fontId="34" fillId="5" borderId="2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67" fontId="6" fillId="0" borderId="0" xfId="0" applyNumberFormat="1" applyFont="1" applyBorder="1" applyAlignment="1">
      <alignment horizontal="center" vertical="center"/>
    </xf>
    <xf numFmtId="0" fontId="35" fillId="2" borderId="0" xfId="0" applyFont="1" applyFill="1" applyAlignment="1" applyProtection="1">
      <alignment horizontal="center" vertical="center"/>
      <protection hidden="1"/>
    </xf>
    <xf numFmtId="4" fontId="26" fillId="2" borderId="13" xfId="1" applyNumberFormat="1" applyFont="1" applyFill="1" applyBorder="1" applyAlignment="1" applyProtection="1">
      <alignment horizontal="center" vertical="center" wrapText="1"/>
      <protection hidden="1"/>
    </xf>
    <xf numFmtId="175" fontId="6" fillId="0" borderId="0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35" fillId="0" borderId="0" xfId="0" applyFont="1" applyAlignment="1" applyProtection="1">
      <alignment horizontal="left" vertical="center"/>
      <protection hidden="1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vertical="center"/>
    </xf>
    <xf numFmtId="175" fontId="5" fillId="0" borderId="0" xfId="0" applyNumberFormat="1" applyFont="1" applyBorder="1" applyAlignment="1">
      <alignment horizontal="center" vertical="center"/>
    </xf>
    <xf numFmtId="167" fontId="5" fillId="0" borderId="0" xfId="0" applyNumberFormat="1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49" fontId="36" fillId="0" borderId="0" xfId="0" applyNumberFormat="1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/>
    </xf>
    <xf numFmtId="0" fontId="36" fillId="0" borderId="0" xfId="0" applyNumberFormat="1" applyFont="1" applyBorder="1" applyAlignment="1">
      <alignment horizontal="center" vertical="center"/>
    </xf>
    <xf numFmtId="167" fontId="36" fillId="0" borderId="0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27" fillId="0" borderId="16" xfId="0" applyFont="1" applyBorder="1" applyAlignment="1" applyProtection="1">
      <alignment horizontal="left" vertical="center"/>
      <protection hidden="1"/>
    </xf>
    <xf numFmtId="0" fontId="4" fillId="0" borderId="16" xfId="0" applyFont="1" applyBorder="1" applyAlignment="1" applyProtection="1">
      <alignment horizontal="left" vertical="center"/>
      <protection hidden="1"/>
    </xf>
    <xf numFmtId="0" fontId="4" fillId="0" borderId="16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167" fontId="4" fillId="0" borderId="0" xfId="0" applyNumberFormat="1" applyFont="1" applyAlignment="1" applyProtection="1">
      <alignment horizontal="center" vertical="center"/>
      <protection hidden="1"/>
    </xf>
    <xf numFmtId="0" fontId="37" fillId="0" borderId="16" xfId="0" applyFont="1" applyBorder="1" applyAlignment="1" applyProtection="1">
      <alignment horizontal="center" vertical="center"/>
      <protection hidden="1"/>
    </xf>
    <xf numFmtId="175" fontId="36" fillId="0" borderId="0" xfId="0" applyNumberFormat="1" applyFont="1" applyBorder="1" applyAlignment="1">
      <alignment horizontal="center" vertical="center"/>
    </xf>
    <xf numFmtId="0" fontId="38" fillId="2" borderId="0" xfId="0" applyFont="1" applyFill="1" applyBorder="1" applyAlignment="1" applyProtection="1">
      <alignment horizontal="left" vertical="center"/>
      <protection hidden="1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/>
    </xf>
    <xf numFmtId="175" fontId="3" fillId="0" borderId="0" xfId="0" applyNumberFormat="1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6" borderId="25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5" fontId="20" fillId="2" borderId="16" xfId="0" applyNumberFormat="1" applyFont="1" applyFill="1" applyBorder="1" applyAlignment="1" applyProtection="1">
      <alignment horizontal="center" vertical="center"/>
      <protection locked="0" hidden="1"/>
    </xf>
    <xf numFmtId="175" fontId="14" fillId="2" borderId="16" xfId="0" applyNumberFormat="1" applyFont="1" applyFill="1" applyBorder="1" applyAlignment="1" applyProtection="1">
      <alignment horizontal="center" vertical="center"/>
      <protection locked="0" hidden="1"/>
    </xf>
    <xf numFmtId="175" fontId="23" fillId="2" borderId="16" xfId="0" applyNumberFormat="1" applyFont="1" applyFill="1" applyBorder="1" applyAlignment="1" applyProtection="1">
      <alignment horizontal="center" vertical="center"/>
      <protection locked="0" hidden="1"/>
    </xf>
    <xf numFmtId="175" fontId="26" fillId="2" borderId="6" xfId="1" applyNumberFormat="1" applyFont="1" applyFill="1" applyBorder="1" applyAlignment="1" applyProtection="1">
      <alignment horizontal="center" vertical="center" wrapText="1"/>
      <protection hidden="1"/>
    </xf>
    <xf numFmtId="175" fontId="20" fillId="2" borderId="0" xfId="0" applyNumberFormat="1" applyFont="1" applyFill="1" applyAlignment="1" applyProtection="1">
      <alignment horizontal="center" vertical="center"/>
      <protection hidden="1"/>
    </xf>
    <xf numFmtId="175" fontId="26" fillId="7" borderId="13" xfId="1" applyNumberFormat="1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horizontal="left" vertical="center"/>
      <protection locked="0" hidden="1"/>
    </xf>
    <xf numFmtId="0" fontId="32" fillId="4" borderId="0" xfId="0" applyFont="1" applyFill="1" applyAlignment="1" applyProtection="1">
      <alignment horizontal="center" vertical="center"/>
      <protection hidden="1"/>
    </xf>
    <xf numFmtId="164" fontId="20" fillId="0" borderId="0" xfId="0" applyNumberFormat="1" applyFont="1" applyAlignment="1" applyProtection="1">
      <alignment horizontal="left" vertical="center"/>
      <protection hidden="1"/>
    </xf>
    <xf numFmtId="0" fontId="3" fillId="0" borderId="0" xfId="0" applyFont="1" applyBorder="1" applyAlignment="1" applyProtection="1">
      <alignment horizontal="left" vertical="center"/>
      <protection locked="0" hidden="1"/>
    </xf>
    <xf numFmtId="0" fontId="20" fillId="0" borderId="0" xfId="0" applyFont="1" applyBorder="1" applyAlignment="1" applyProtection="1">
      <alignment horizontal="left" vertical="center"/>
      <protection locked="0" hidden="1"/>
    </xf>
    <xf numFmtId="0" fontId="27" fillId="0" borderId="0" xfId="0" applyFont="1" applyAlignment="1" applyProtection="1">
      <alignment horizontal="right" vertical="center"/>
      <protection hidden="1"/>
    </xf>
    <xf numFmtId="0" fontId="2" fillId="0" borderId="3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71" fontId="26" fillId="2" borderId="1" xfId="1" applyNumberFormat="1" applyFont="1" applyFill="1" applyBorder="1" applyAlignment="1" applyProtection="1">
      <alignment horizontal="center" vertical="center" wrapText="1"/>
      <protection hidden="1"/>
    </xf>
    <xf numFmtId="171" fontId="23" fillId="2" borderId="1" xfId="0" applyNumberFormat="1" applyFont="1" applyFill="1" applyBorder="1" applyAlignment="1" applyProtection="1">
      <alignment horizontal="center" vertical="center"/>
      <protection hidden="1"/>
    </xf>
    <xf numFmtId="171" fontId="20" fillId="2" borderId="1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26" fillId="6" borderId="0" xfId="0" applyFont="1" applyFill="1" applyBorder="1" applyAlignment="1">
      <alignment horizontal="center" vertical="center"/>
    </xf>
    <xf numFmtId="0" fontId="26" fillId="6" borderId="16" xfId="0" applyFont="1" applyFill="1" applyBorder="1" applyAlignment="1" applyProtection="1">
      <alignment horizontal="center" vertical="center"/>
      <protection hidden="1"/>
    </xf>
    <xf numFmtId="0" fontId="26" fillId="6" borderId="6" xfId="0" applyFont="1" applyFill="1" applyBorder="1" applyAlignment="1" applyProtection="1">
      <alignment horizontal="center" vertical="center"/>
      <protection hidden="1"/>
    </xf>
    <xf numFmtId="0" fontId="39" fillId="2" borderId="0" xfId="0" applyFont="1" applyFill="1" applyAlignment="1" applyProtection="1">
      <alignment horizontal="center" vertical="center"/>
      <protection hidden="1"/>
    </xf>
    <xf numFmtId="0" fontId="20" fillId="8" borderId="0" xfId="0" applyFont="1" applyFill="1" applyBorder="1" applyAlignment="1" applyProtection="1">
      <alignment horizontal="left" vertical="center"/>
      <protection hidden="1"/>
    </xf>
    <xf numFmtId="0" fontId="20" fillId="8" borderId="6" xfId="0" applyFont="1" applyFill="1" applyBorder="1" applyAlignment="1" applyProtection="1">
      <alignment vertical="center"/>
      <protection locked="0" hidden="1"/>
    </xf>
    <xf numFmtId="0" fontId="1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30"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30" formatCode="@"/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relativeIndent="255" justifyLastLine="0" shrinkToFit="0" mergeCell="0" readingOrder="0"/>
    </dxf>
    <dxf>
      <border outline="0">
        <top style="medium">
          <color auto="1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>
          <fgColor indexed="64"/>
        </patternFill>
      </fill>
      <alignment vertical="center" textRotation="0" indent="0" relativeIndent="255" justifyLastLine="0" shrinkToFit="0" mergeCell="0" readingOrder="0"/>
      <border diagonalUp="0" diagonalDown="0" outline="0">
        <top/>
      </border>
      <protection locked="1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1"/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FFFF99"/>
      <color rgb="FFFFFFCC"/>
      <color rgb="FFFFFF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1</xdr:row>
      <xdr:rowOff>45720</xdr:rowOff>
    </xdr:from>
    <xdr:to>
      <xdr:col>1</xdr:col>
      <xdr:colOff>1447800</xdr:colOff>
      <xdr:row>8</xdr:row>
      <xdr:rowOff>129540</xdr:rowOff>
    </xdr:to>
    <xdr:sp macro="[0]!Créer_un_N°_Réception" textlink="">
      <xdr:nvSpPr>
        <xdr:cNvPr id="6" name="Ellipse 5"/>
        <xdr:cNvSpPr/>
      </xdr:nvSpPr>
      <xdr:spPr>
        <a:xfrm>
          <a:off x="91440" y="312420"/>
          <a:ext cx="1607820" cy="1089660"/>
        </a:xfrm>
        <a:prstGeom prst="ellipse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Créer un N° de Réception</a:t>
          </a:r>
        </a:p>
      </xdr:txBody>
    </xdr:sp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~1/AppData/Local/Temp/Packing%20List%20Gemme%20Stones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Base%20Articl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"/>
      <sheetName val="Feuil2"/>
    </sheetNames>
    <sheetDataSet>
      <sheetData sheetId="0"/>
      <sheetData sheetId="1">
        <row r="28">
          <cell r="B28" t="str">
            <v>FOB</v>
          </cell>
          <cell r="C28" t="str">
            <v>Amethyst</v>
          </cell>
        </row>
        <row r="29">
          <cell r="B29" t="str">
            <v>CFR</v>
          </cell>
          <cell r="C29" t="str">
            <v>Apatite</v>
          </cell>
        </row>
        <row r="30">
          <cell r="B30" t="str">
            <v>CIF</v>
          </cell>
          <cell r="C30" t="str">
            <v>Aquamarine</v>
          </cell>
        </row>
        <row r="31">
          <cell r="C31" t="str">
            <v>Citrine</v>
          </cell>
        </row>
        <row r="32">
          <cell r="C32" t="str">
            <v>Garnet</v>
          </cell>
        </row>
        <row r="33">
          <cell r="C33" t="str">
            <v>Cordierite / Iolite</v>
          </cell>
        </row>
        <row r="34">
          <cell r="C34" t="str">
            <v>Labradorite / Spectrolite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chet"/>
      <sheetName val="Conversion Ct Gr Kg"/>
      <sheetName val="Nomenclature Douane"/>
      <sheetName val="Source"/>
      <sheetName val="Produits"/>
    </sheetNames>
    <sheetDataSet>
      <sheetData sheetId="0" refreshError="1"/>
      <sheetData sheetId="1" refreshError="1"/>
      <sheetData sheetId="2" refreshError="1">
        <row r="6">
          <cell r="B6" t="str">
            <v>7103100000</v>
          </cell>
        </row>
        <row r="7">
          <cell r="B7" t="str">
            <v>0905100000</v>
          </cell>
        </row>
        <row r="8">
          <cell r="B8">
            <v>4420909110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nversion Ct Gr Kg"/>
      <sheetName val="Source"/>
      <sheetName val="Article"/>
      <sheetName val="Fournisseur"/>
      <sheetName val="Tableau Croisé"/>
      <sheetName val="Récap Commande"/>
      <sheetName val="Commande"/>
      <sheetName val="Feuil1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OA F02 180817 080909</v>
          </cell>
          <cell r="F2" t="str">
            <v>Apatite</v>
          </cell>
          <cell r="I2" t="str">
            <v>Gr</v>
          </cell>
          <cell r="K2">
            <v>0.23</v>
          </cell>
          <cell r="M2">
            <v>65</v>
          </cell>
        </row>
        <row r="3">
          <cell r="C3" t="str">
            <v>OA F02 180817 080909</v>
          </cell>
          <cell r="F3" t="str">
            <v>Citrine</v>
          </cell>
          <cell r="I3" t="str">
            <v>Gr</v>
          </cell>
          <cell r="K3">
            <v>0.34</v>
          </cell>
          <cell r="M3">
            <v>41</v>
          </cell>
        </row>
        <row r="4">
          <cell r="C4" t="str">
            <v>OA F02 180817 080909</v>
          </cell>
          <cell r="F4" t="str">
            <v>Amethyst</v>
          </cell>
          <cell r="I4" t="str">
            <v>Gr</v>
          </cell>
          <cell r="K4">
            <v>0.72099999999999997</v>
          </cell>
          <cell r="M4">
            <v>12.574999999999999</v>
          </cell>
        </row>
        <row r="5">
          <cell r="C5" t="str">
            <v>OA F05 180817 082100</v>
          </cell>
          <cell r="F5" t="str">
            <v>Amethyst</v>
          </cell>
          <cell r="I5" t="str">
            <v>Gr</v>
          </cell>
          <cell r="K5">
            <v>3000</v>
          </cell>
          <cell r="M5">
            <v>32.656999999999996</v>
          </cell>
        </row>
        <row r="6">
          <cell r="C6" t="str">
            <v>OA F05 180817 082100</v>
          </cell>
          <cell r="F6" t="str">
            <v>Boite à Vanille Palissandre 20 x 6 x 6,5 cm</v>
          </cell>
          <cell r="I6" t="str">
            <v>U</v>
          </cell>
          <cell r="K6">
            <v>9000</v>
          </cell>
          <cell r="M6">
            <v>5</v>
          </cell>
        </row>
        <row r="7">
          <cell r="C7" t="str">
            <v>OA F04 180818 102601</v>
          </cell>
          <cell r="F7" t="str">
            <v>Cordierite / Iolite</v>
          </cell>
          <cell r="I7" t="str">
            <v>Gr</v>
          </cell>
          <cell r="K7">
            <v>1</v>
          </cell>
          <cell r="M7">
            <v>1</v>
          </cell>
        </row>
        <row r="8">
          <cell r="C8" t="str">
            <v>OA F05 180818 102746</v>
          </cell>
          <cell r="F8" t="str">
            <v>Cordierite / Iolite</v>
          </cell>
          <cell r="I8" t="str">
            <v>Gr</v>
          </cell>
          <cell r="K8">
            <v>2000</v>
          </cell>
          <cell r="M8">
            <v>34.76</v>
          </cell>
        </row>
        <row r="9">
          <cell r="C9" t="str">
            <v>OA F06 180818 103607</v>
          </cell>
          <cell r="F9" t="str">
            <v>Cordierite / Iolite</v>
          </cell>
          <cell r="I9" t="str">
            <v>Gr</v>
          </cell>
          <cell r="K9">
            <v>1</v>
          </cell>
          <cell r="M9">
            <v>1</v>
          </cell>
        </row>
        <row r="10">
          <cell r="C10" t="str">
            <v>OA F05 180818 104026</v>
          </cell>
          <cell r="F10" t="str">
            <v>Citrine</v>
          </cell>
          <cell r="I10" t="str">
            <v>Gr</v>
          </cell>
          <cell r="K10">
            <v>1</v>
          </cell>
          <cell r="M10">
            <v>1</v>
          </cell>
        </row>
        <row r="11">
          <cell r="C11" t="str">
            <v>OA F03 180818 104304</v>
          </cell>
          <cell r="F11" t="str">
            <v>Apatite</v>
          </cell>
          <cell r="I11" t="str">
            <v>Gr</v>
          </cell>
          <cell r="K11">
            <v>2</v>
          </cell>
          <cell r="M11">
            <v>3</v>
          </cell>
        </row>
        <row r="12">
          <cell r="C12" t="str">
            <v>OA F01 180818 104510</v>
          </cell>
          <cell r="F12" t="str">
            <v>Garnet</v>
          </cell>
          <cell r="I12" t="str">
            <v>Gr</v>
          </cell>
          <cell r="K12">
            <v>1</v>
          </cell>
          <cell r="M12">
            <v>5</v>
          </cell>
        </row>
        <row r="13">
          <cell r="C13" t="str">
            <v>OA F02 180818 104746</v>
          </cell>
          <cell r="F13" t="str">
            <v>Labradorite / Spectrolite</v>
          </cell>
          <cell r="I13" t="str">
            <v>Kg</v>
          </cell>
          <cell r="K13">
            <v>1</v>
          </cell>
          <cell r="M13">
            <v>4</v>
          </cell>
        </row>
        <row r="14">
          <cell r="C14" t="str">
            <v>OA F05 180818 104856</v>
          </cell>
          <cell r="F14" t="str">
            <v xml:space="preserve">Vanille Black Gourmet 1(Grade A 17+) </v>
          </cell>
          <cell r="I14" t="str">
            <v>Kg</v>
          </cell>
          <cell r="K14">
            <v>100000</v>
          </cell>
          <cell r="M14">
            <v>5</v>
          </cell>
        </row>
        <row r="15">
          <cell r="C15" t="str">
            <v>OA F05 180818 115316</v>
          </cell>
          <cell r="F15" t="str">
            <v>Citrine</v>
          </cell>
          <cell r="I15" t="str">
            <v>Gr</v>
          </cell>
          <cell r="K15">
            <v>2000</v>
          </cell>
          <cell r="M15">
            <v>45.87</v>
          </cell>
        </row>
        <row r="16">
          <cell r="C16" t="str">
            <v>OA F05 180818 115524</v>
          </cell>
          <cell r="F16" t="str">
            <v>Garnet</v>
          </cell>
          <cell r="I16" t="str">
            <v>Gr</v>
          </cell>
          <cell r="K16">
            <v>1500</v>
          </cell>
          <cell r="M16">
            <v>45</v>
          </cell>
        </row>
        <row r="17">
          <cell r="C17" t="str">
            <v>OA F05 180819 084829</v>
          </cell>
          <cell r="F17" t="str">
            <v>Boite à Vanille Palissandre 20 x 6 x 6,5 cm</v>
          </cell>
          <cell r="I17" t="str">
            <v>U</v>
          </cell>
          <cell r="K17">
            <v>9000</v>
          </cell>
          <cell r="M17">
            <v>12</v>
          </cell>
        </row>
        <row r="18">
          <cell r="C18" t="str">
            <v>OA F02 180819 091835</v>
          </cell>
          <cell r="F18" t="str">
            <v>Apatite</v>
          </cell>
          <cell r="I18" t="str">
            <v>Gr</v>
          </cell>
          <cell r="K18">
            <v>0.5</v>
          </cell>
          <cell r="M18">
            <v>2</v>
          </cell>
        </row>
        <row r="19">
          <cell r="C19" t="str">
            <v>OA F05 180819 092632</v>
          </cell>
          <cell r="F19" t="str">
            <v>Garnet</v>
          </cell>
          <cell r="I19" t="str">
            <v>Gr</v>
          </cell>
          <cell r="K19">
            <v>1500</v>
          </cell>
          <cell r="M19">
            <v>3</v>
          </cell>
        </row>
        <row r="20">
          <cell r="C20" t="str">
            <v>OA F02 180819 092851</v>
          </cell>
          <cell r="F20" t="str">
            <v>Amethyst</v>
          </cell>
          <cell r="I20" t="str">
            <v>Gr</v>
          </cell>
          <cell r="K20">
            <v>3000</v>
          </cell>
          <cell r="M20">
            <v>3</v>
          </cell>
        </row>
      </sheetData>
      <sheetData sheetId="6"/>
      <sheetData sheetId="7"/>
    </sheetDataSet>
  </externalBook>
</externalLink>
</file>

<file path=xl/tables/table1.xml><?xml version="1.0" encoding="utf-8"?>
<table xmlns="http://schemas.openxmlformats.org/spreadsheetml/2006/main" id="5" name="Tableau5" displayName="Tableau5" ref="B1:T17" totalsRowShown="0" headerRowDxfId="27" dataDxfId="25" headerRowBorderDxfId="26" tableBorderDxfId="24">
  <autoFilter ref="B1:T17"/>
  <tableColumns count="19">
    <tableColumn id="1" name="Doc" dataDxfId="23"/>
    <tableColumn id="2" name="Doc Number" dataDxfId="22"/>
    <tableColumn id="3" name="Année" dataDxfId="21"/>
    <tableColumn id="4" name="Mois" dataDxfId="20"/>
    <tableColumn id="5" name="N° Fourn." dataDxfId="19"/>
    <tableColumn id="6" name="Famil" dataDxfId="18"/>
    <tableColumn id="7" name="Désignation Article" dataDxfId="17"/>
    <tableColumn id="8" name="Article / Fornisseur" dataDxfId="16"/>
    <tableColumn id="9" name="N° de cde" dataDxfId="15"/>
    <tableColumn id="10" name="Unité Achat" dataDxfId="14"/>
    <tableColumn id="11" name="Unité Livraison" dataDxfId="13"/>
    <tableColumn id="12" name="Devise" dataDxfId="12"/>
    <tableColumn id="13" name="Prix U" dataDxfId="11"/>
    <tableColumn id="14" name="Qt BL" dataDxfId="10"/>
    <tableColumn id="15" name="Montant" dataDxfId="9"/>
    <tableColumn id="16" name="Qt Récept" dataDxfId="8"/>
    <tableColumn id="17" name="Ecart" dataDxfId="7"/>
    <tableColumn id="18" name="Montant Ecart" dataDxfId="6"/>
    <tableColumn id="19" name="Lieu de stockage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>
    <tabColor theme="1"/>
  </sheetPr>
  <dimension ref="B1:Q20"/>
  <sheetViews>
    <sheetView showGridLines="0" workbookViewId="0">
      <selection activeCell="G31" sqref="G31"/>
    </sheetView>
  </sheetViews>
  <sheetFormatPr baseColWidth="10" defaultColWidth="11.5546875" defaultRowHeight="13.2"/>
  <cols>
    <col min="1" max="1" width="2.77734375" style="24" customWidth="1"/>
    <col min="2" max="2" width="5.33203125" style="24" customWidth="1"/>
    <col min="3" max="3" width="20.33203125" style="24" customWidth="1"/>
    <col min="4" max="4" width="6.109375" style="25" customWidth="1"/>
    <col min="5" max="5" width="2.77734375" style="24" customWidth="1"/>
    <col min="6" max="6" width="12.44140625" style="26" bestFit="1" customWidth="1"/>
    <col min="7" max="7" width="14.109375" style="24" customWidth="1"/>
    <col min="8" max="8" width="2.77734375" style="24" customWidth="1"/>
    <col min="9" max="9" width="19.33203125" style="26" customWidth="1"/>
    <col min="10" max="10" width="14.5546875" style="53" customWidth="1"/>
    <col min="11" max="11" width="2.77734375" style="24" customWidth="1"/>
    <col min="12" max="12" width="20.109375" style="24" bestFit="1" customWidth="1"/>
    <col min="13" max="13" width="5" style="24" bestFit="1" customWidth="1"/>
    <col min="14" max="14" width="10" style="24" bestFit="1" customWidth="1"/>
    <col min="15" max="15" width="7.44140625" style="24" bestFit="1" customWidth="1"/>
    <col min="16" max="16" width="2.77734375" style="24" customWidth="1"/>
    <col min="17" max="17" width="19.21875" style="24" bestFit="1" customWidth="1"/>
    <col min="18" max="18" width="2.77734375" style="24" customWidth="1"/>
    <col min="19" max="16384" width="11.5546875" style="24"/>
  </cols>
  <sheetData>
    <row r="1" spans="2:17" ht="13.8" thickBot="1"/>
    <row r="2" spans="2:17" s="30" customFormat="1" ht="13.8" thickBot="1">
      <c r="B2" s="27" t="s">
        <v>89</v>
      </c>
      <c r="C2" s="28"/>
      <c r="D2" s="29"/>
      <c r="F2" s="31" t="s">
        <v>90</v>
      </c>
      <c r="G2" s="32"/>
      <c r="I2" s="33" t="s">
        <v>113</v>
      </c>
      <c r="J2" s="34"/>
      <c r="L2" s="18" t="s">
        <v>43</v>
      </c>
      <c r="M2" s="52"/>
      <c r="N2" s="9" t="s">
        <v>44</v>
      </c>
      <c r="O2" s="8" t="s">
        <v>45</v>
      </c>
      <c r="Q2" s="96" t="s">
        <v>139</v>
      </c>
    </row>
    <row r="3" spans="2:17" ht="14.4">
      <c r="B3" s="35" t="s">
        <v>33</v>
      </c>
      <c r="C3" s="36" t="s">
        <v>91</v>
      </c>
      <c r="D3" s="37">
        <v>1</v>
      </c>
      <c r="F3" s="38" t="s">
        <v>8</v>
      </c>
      <c r="G3" s="39" t="s">
        <v>92</v>
      </c>
      <c r="I3" s="56" t="s">
        <v>114</v>
      </c>
      <c r="J3" s="54" t="s">
        <v>9</v>
      </c>
      <c r="L3" s="97" t="s">
        <v>17</v>
      </c>
      <c r="M3" s="103" t="s">
        <v>108</v>
      </c>
      <c r="N3" s="104" t="s">
        <v>50</v>
      </c>
      <c r="O3" s="11" t="s">
        <v>48</v>
      </c>
      <c r="Q3" s="99" t="s">
        <v>137</v>
      </c>
    </row>
    <row r="4" spans="2:17" ht="14.4">
      <c r="B4" s="40" t="s">
        <v>34</v>
      </c>
      <c r="C4" s="41" t="s">
        <v>93</v>
      </c>
      <c r="D4" s="42">
        <v>2</v>
      </c>
      <c r="F4" s="43" t="s">
        <v>7</v>
      </c>
      <c r="G4" s="44" t="s">
        <v>94</v>
      </c>
      <c r="I4" s="57"/>
      <c r="J4" s="55" t="s">
        <v>12</v>
      </c>
      <c r="L4" s="98" t="s">
        <v>0</v>
      </c>
      <c r="M4" s="105" t="s">
        <v>109</v>
      </c>
      <c r="N4" s="10" t="s">
        <v>50</v>
      </c>
      <c r="O4" s="12" t="s">
        <v>47</v>
      </c>
      <c r="Q4" s="99" t="s">
        <v>138</v>
      </c>
    </row>
    <row r="5" spans="2:17">
      <c r="B5" s="40" t="s">
        <v>66</v>
      </c>
      <c r="C5" s="41" t="s">
        <v>95</v>
      </c>
      <c r="D5" s="42">
        <v>3</v>
      </c>
      <c r="F5" s="43" t="s">
        <v>62</v>
      </c>
      <c r="G5" s="44" t="s">
        <v>96</v>
      </c>
      <c r="I5" s="57"/>
      <c r="J5" s="55" t="s">
        <v>13</v>
      </c>
      <c r="L5" s="98" t="s">
        <v>37</v>
      </c>
      <c r="M5" s="105" t="s">
        <v>110</v>
      </c>
      <c r="N5" s="13" t="s">
        <v>38</v>
      </c>
      <c r="O5" s="14" t="s">
        <v>46</v>
      </c>
    </row>
    <row r="6" spans="2:17">
      <c r="B6" s="94" t="s">
        <v>136</v>
      </c>
      <c r="C6" s="41" t="s">
        <v>97</v>
      </c>
      <c r="D6" s="42">
        <v>4</v>
      </c>
      <c r="F6" s="43" t="s">
        <v>11</v>
      </c>
      <c r="G6" s="44" t="s">
        <v>10</v>
      </c>
      <c r="I6" s="57"/>
      <c r="J6" s="55" t="s">
        <v>14</v>
      </c>
      <c r="L6" s="98" t="s">
        <v>1</v>
      </c>
      <c r="M6" s="105" t="s">
        <v>111</v>
      </c>
      <c r="N6" s="10" t="s">
        <v>50</v>
      </c>
      <c r="O6" s="15" t="s">
        <v>49</v>
      </c>
    </row>
    <row r="7" spans="2:17">
      <c r="B7" s="40" t="s">
        <v>98</v>
      </c>
      <c r="C7" s="41" t="s">
        <v>99</v>
      </c>
      <c r="D7" s="42">
        <v>5</v>
      </c>
      <c r="F7" s="43" t="s">
        <v>100</v>
      </c>
      <c r="G7" s="44" t="s">
        <v>101</v>
      </c>
      <c r="I7" s="57"/>
      <c r="J7" s="55" t="s">
        <v>15</v>
      </c>
      <c r="L7" s="106" t="s">
        <v>2</v>
      </c>
      <c r="M7" s="105" t="s">
        <v>75</v>
      </c>
      <c r="N7" s="13" t="s">
        <v>40</v>
      </c>
      <c r="O7" s="14" t="s">
        <v>39</v>
      </c>
    </row>
    <row r="8" spans="2:17">
      <c r="B8" s="40" t="s">
        <v>102</v>
      </c>
      <c r="C8" s="41" t="s">
        <v>103</v>
      </c>
      <c r="D8" s="42">
        <v>6</v>
      </c>
      <c r="F8" s="43"/>
      <c r="G8" s="44"/>
      <c r="I8" s="57"/>
      <c r="J8" s="45"/>
      <c r="L8" s="100" t="s">
        <v>140</v>
      </c>
      <c r="M8" s="107" t="s">
        <v>127</v>
      </c>
      <c r="N8" s="13" t="s">
        <v>42</v>
      </c>
      <c r="O8" s="14" t="s">
        <v>41</v>
      </c>
    </row>
    <row r="9" spans="2:17">
      <c r="B9" s="40"/>
      <c r="C9" s="41"/>
      <c r="D9" s="42"/>
      <c r="F9" s="43"/>
      <c r="G9" s="44"/>
      <c r="I9" s="57"/>
      <c r="J9" s="45"/>
      <c r="L9" s="101" t="s">
        <v>141</v>
      </c>
      <c r="M9" s="108" t="s">
        <v>143</v>
      </c>
      <c r="N9" s="102" t="s">
        <v>142</v>
      </c>
      <c r="O9" s="16" t="s">
        <v>143</v>
      </c>
    </row>
    <row r="10" spans="2:17">
      <c r="B10" s="40"/>
      <c r="C10" s="41"/>
      <c r="D10" s="42"/>
      <c r="F10" s="43"/>
      <c r="G10" s="44"/>
      <c r="I10" s="57"/>
      <c r="J10" s="45"/>
    </row>
    <row r="11" spans="2:17">
      <c r="B11" s="40"/>
      <c r="C11" s="41"/>
      <c r="D11" s="42"/>
      <c r="F11" s="43"/>
      <c r="G11" s="44"/>
      <c r="I11" s="57"/>
      <c r="J11" s="45"/>
    </row>
    <row r="12" spans="2:17">
      <c r="B12" s="40"/>
      <c r="C12" s="41"/>
      <c r="D12" s="42"/>
      <c r="F12" s="43"/>
      <c r="G12" s="44"/>
      <c r="I12" s="57"/>
      <c r="J12" s="45"/>
    </row>
    <row r="13" spans="2:17">
      <c r="B13" s="40"/>
      <c r="C13" s="41"/>
      <c r="D13" s="42"/>
      <c r="F13" s="43"/>
      <c r="G13" s="44"/>
      <c r="I13" s="57"/>
      <c r="J13" s="45"/>
    </row>
    <row r="14" spans="2:17">
      <c r="B14" s="40"/>
      <c r="C14" s="41"/>
      <c r="D14" s="42"/>
      <c r="F14" s="43"/>
      <c r="G14" s="44"/>
      <c r="I14" s="57"/>
      <c r="J14" s="45"/>
    </row>
    <row r="15" spans="2:17">
      <c r="B15" s="40"/>
      <c r="C15" s="41"/>
      <c r="D15" s="42"/>
      <c r="F15" s="43"/>
      <c r="G15" s="44"/>
      <c r="I15" s="57"/>
      <c r="J15" s="45"/>
    </row>
    <row r="16" spans="2:17">
      <c r="B16" s="40"/>
      <c r="C16" s="41"/>
      <c r="D16" s="42"/>
      <c r="F16" s="43"/>
      <c r="G16" s="44"/>
      <c r="I16" s="57"/>
      <c r="J16" s="45"/>
    </row>
    <row r="17" spans="2:10">
      <c r="B17" s="40"/>
      <c r="C17" s="41"/>
      <c r="D17" s="42"/>
      <c r="F17" s="43"/>
      <c r="G17" s="44"/>
      <c r="I17" s="57"/>
      <c r="J17" s="45"/>
    </row>
    <row r="18" spans="2:10">
      <c r="B18" s="40"/>
      <c r="C18" s="41"/>
      <c r="D18" s="42"/>
      <c r="F18" s="43"/>
      <c r="G18" s="44"/>
      <c r="I18" s="57"/>
      <c r="J18" s="45"/>
    </row>
    <row r="19" spans="2:10">
      <c r="B19" s="40"/>
      <c r="C19" s="41"/>
      <c r="D19" s="42"/>
      <c r="F19" s="43"/>
      <c r="G19" s="44"/>
      <c r="I19" s="57"/>
      <c r="J19" s="45"/>
    </row>
    <row r="20" spans="2:10" ht="13.8" thickBot="1">
      <c r="B20" s="46"/>
      <c r="C20" s="47"/>
      <c r="D20" s="48"/>
      <c r="F20" s="49"/>
      <c r="G20" s="50"/>
      <c r="I20" s="58"/>
      <c r="J20" s="5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K102"/>
  <sheetViews>
    <sheetView showGridLines="0" zoomScaleNormal="100" workbookViewId="0">
      <pane ySplit="2" topLeftCell="A3" activePane="bottomLeft" state="frozen"/>
      <selection activeCell="G31" sqref="G31"/>
      <selection pane="bottomLeft" activeCell="B5" sqref="B5"/>
    </sheetView>
  </sheetViews>
  <sheetFormatPr baseColWidth="10" defaultColWidth="11.5546875" defaultRowHeight="13.2"/>
  <cols>
    <col min="1" max="1" width="4.88671875" style="146" customWidth="1"/>
    <col min="2" max="2" width="38.6640625" style="147" bestFit="1" customWidth="1"/>
    <col min="3" max="3" width="15.88671875" style="146" bestFit="1" customWidth="1"/>
    <col min="4" max="4" width="36" style="152" customWidth="1"/>
    <col min="5" max="5" width="12.44140625" style="146" bestFit="1" customWidth="1"/>
    <col min="6" max="6" width="12.44140625" style="146" customWidth="1"/>
    <col min="7" max="8" width="7" style="146" bestFit="1" customWidth="1"/>
    <col min="9" max="9" width="11.6640625" style="146" bestFit="1" customWidth="1"/>
    <col min="10" max="10" width="15.5546875" style="151" bestFit="1" customWidth="1"/>
    <col min="11" max="11" width="16.33203125" style="146" customWidth="1"/>
    <col min="12" max="16384" width="11.5546875" style="151"/>
  </cols>
  <sheetData>
    <row r="1" spans="1:11" s="146" customFormat="1">
      <c r="B1" s="147">
        <v>1</v>
      </c>
      <c r="C1" s="146">
        <v>2</v>
      </c>
      <c r="D1" s="146">
        <v>3</v>
      </c>
      <c r="E1" s="146">
        <v>4</v>
      </c>
      <c r="F1" s="146">
        <v>5</v>
      </c>
      <c r="G1" s="146">
        <v>6</v>
      </c>
      <c r="H1" s="146">
        <v>7</v>
      </c>
      <c r="I1" s="146">
        <v>8</v>
      </c>
      <c r="J1" s="146">
        <v>9</v>
      </c>
      <c r="K1" s="146">
        <v>10</v>
      </c>
    </row>
    <row r="2" spans="1:11" s="17" customFormat="1" ht="26.4">
      <c r="B2" s="148" t="s">
        <v>72</v>
      </c>
      <c r="C2" s="90" t="s">
        <v>73</v>
      </c>
      <c r="D2" s="90" t="s">
        <v>156</v>
      </c>
      <c r="E2" s="90" t="s">
        <v>123</v>
      </c>
      <c r="F2" s="90" t="s">
        <v>124</v>
      </c>
      <c r="G2" s="90" t="s">
        <v>157</v>
      </c>
      <c r="H2" s="90" t="s">
        <v>32</v>
      </c>
      <c r="I2" s="90" t="s">
        <v>158</v>
      </c>
      <c r="J2" s="90" t="s">
        <v>159</v>
      </c>
      <c r="K2" s="90" t="s">
        <v>160</v>
      </c>
    </row>
    <row r="3" spans="1:11" s="146" customFormat="1" ht="32.4">
      <c r="A3" s="146">
        <v>1</v>
      </c>
      <c r="B3" s="149" t="s">
        <v>130</v>
      </c>
      <c r="C3" s="150" t="s">
        <v>131</v>
      </c>
      <c r="D3" s="150" t="s">
        <v>177</v>
      </c>
      <c r="E3" s="150" t="s">
        <v>7</v>
      </c>
      <c r="F3" s="150" t="s">
        <v>8</v>
      </c>
      <c r="G3" s="150">
        <v>0</v>
      </c>
      <c r="H3" s="150" t="s">
        <v>33</v>
      </c>
      <c r="I3" s="150" t="s">
        <v>178</v>
      </c>
      <c r="J3" s="153" t="s">
        <v>179</v>
      </c>
      <c r="K3" s="150">
        <v>7103100000</v>
      </c>
    </row>
    <row r="4" spans="1:11" ht="32.4">
      <c r="A4" s="146">
        <v>2</v>
      </c>
      <c r="B4" s="149" t="s">
        <v>3</v>
      </c>
      <c r="C4" s="150" t="s">
        <v>164</v>
      </c>
      <c r="D4" s="150" t="s">
        <v>177</v>
      </c>
      <c r="E4" s="150" t="s">
        <v>7</v>
      </c>
      <c r="F4" s="150" t="s">
        <v>8</v>
      </c>
      <c r="G4" s="150">
        <v>0</v>
      </c>
      <c r="H4" s="150" t="s">
        <v>33</v>
      </c>
      <c r="I4" s="150" t="s">
        <v>180</v>
      </c>
      <c r="J4" s="153" t="s">
        <v>181</v>
      </c>
      <c r="K4" s="150" t="s">
        <v>182</v>
      </c>
    </row>
    <row r="5" spans="1:11" ht="32.4">
      <c r="A5" s="146">
        <v>3</v>
      </c>
      <c r="B5" s="149" t="s">
        <v>6</v>
      </c>
      <c r="C5" s="150" t="s">
        <v>162</v>
      </c>
      <c r="D5" s="150" t="s">
        <v>177</v>
      </c>
      <c r="E5" s="150" t="s">
        <v>7</v>
      </c>
      <c r="F5" s="150" t="s">
        <v>8</v>
      </c>
      <c r="G5" s="150">
        <v>0</v>
      </c>
      <c r="H5" s="150" t="s">
        <v>33</v>
      </c>
      <c r="I5" s="150" t="s">
        <v>183</v>
      </c>
      <c r="J5" s="153" t="s">
        <v>184</v>
      </c>
      <c r="K5" s="150" t="s">
        <v>182</v>
      </c>
    </row>
    <row r="6" spans="1:11" ht="32.4">
      <c r="A6" s="146">
        <v>4</v>
      </c>
      <c r="B6" s="149" t="s">
        <v>4</v>
      </c>
      <c r="C6" s="150" t="s">
        <v>122</v>
      </c>
      <c r="D6" s="150" t="s">
        <v>177</v>
      </c>
      <c r="E6" s="150" t="s">
        <v>7</v>
      </c>
      <c r="F6" s="150" t="s">
        <v>8</v>
      </c>
      <c r="G6" s="150">
        <v>0</v>
      </c>
      <c r="H6" s="150" t="s">
        <v>33</v>
      </c>
      <c r="I6" s="150" t="s">
        <v>185</v>
      </c>
      <c r="J6" s="153" t="s">
        <v>186</v>
      </c>
      <c r="K6" s="150" t="s">
        <v>182</v>
      </c>
    </row>
    <row r="7" spans="1:11" ht="32.4">
      <c r="A7" s="146">
        <v>5</v>
      </c>
      <c r="B7" s="149" t="s">
        <v>134</v>
      </c>
      <c r="C7" s="150" t="s">
        <v>135</v>
      </c>
      <c r="D7" s="150" t="s">
        <v>177</v>
      </c>
      <c r="E7" s="150" t="s">
        <v>7</v>
      </c>
      <c r="F7" s="150" t="s">
        <v>8</v>
      </c>
      <c r="G7" s="150">
        <v>0</v>
      </c>
      <c r="H7" s="150" t="s">
        <v>33</v>
      </c>
      <c r="I7" s="150" t="s">
        <v>187</v>
      </c>
      <c r="J7" s="153" t="s">
        <v>188</v>
      </c>
      <c r="K7" s="150" t="s">
        <v>182</v>
      </c>
    </row>
    <row r="8" spans="1:11" ht="32.4">
      <c r="A8" s="146">
        <v>6</v>
      </c>
      <c r="B8" s="149" t="s">
        <v>132</v>
      </c>
      <c r="C8" s="150" t="s">
        <v>133</v>
      </c>
      <c r="D8" s="150" t="s">
        <v>177</v>
      </c>
      <c r="E8" s="150" t="s">
        <v>7</v>
      </c>
      <c r="F8" s="150" t="s">
        <v>8</v>
      </c>
      <c r="G8" s="150">
        <v>0</v>
      </c>
      <c r="H8" s="150" t="s">
        <v>33</v>
      </c>
      <c r="I8" s="150" t="s">
        <v>189</v>
      </c>
      <c r="J8" s="153" t="s">
        <v>190</v>
      </c>
      <c r="K8" s="150" t="s">
        <v>182</v>
      </c>
    </row>
    <row r="9" spans="1:11" ht="32.4">
      <c r="A9" s="146">
        <v>7</v>
      </c>
      <c r="B9" s="149" t="s">
        <v>5</v>
      </c>
      <c r="C9" s="150" t="s">
        <v>191</v>
      </c>
      <c r="D9" s="150" t="s">
        <v>177</v>
      </c>
      <c r="E9" s="150" t="s">
        <v>8</v>
      </c>
      <c r="F9" s="150" t="s">
        <v>8</v>
      </c>
      <c r="G9" s="150">
        <v>0</v>
      </c>
      <c r="H9" s="150" t="s">
        <v>33</v>
      </c>
      <c r="I9" s="150" t="s">
        <v>192</v>
      </c>
      <c r="J9" s="153" t="s">
        <v>193</v>
      </c>
      <c r="K9" s="150" t="s">
        <v>182</v>
      </c>
    </row>
    <row r="10" spans="1:11" ht="32.4">
      <c r="A10" s="146">
        <v>8</v>
      </c>
      <c r="B10" s="149" t="s">
        <v>194</v>
      </c>
      <c r="C10" s="150" t="s">
        <v>195</v>
      </c>
      <c r="D10" s="150" t="s">
        <v>196</v>
      </c>
      <c r="E10" s="150" t="s">
        <v>8</v>
      </c>
      <c r="F10" s="150" t="s">
        <v>8</v>
      </c>
      <c r="G10" s="150">
        <v>0</v>
      </c>
      <c r="H10" s="150" t="s">
        <v>34</v>
      </c>
      <c r="I10" s="150" t="s">
        <v>180</v>
      </c>
      <c r="J10" s="153" t="s">
        <v>197</v>
      </c>
      <c r="K10" s="150" t="s">
        <v>198</v>
      </c>
    </row>
    <row r="11" spans="1:11" ht="32.4">
      <c r="A11" s="146">
        <v>9</v>
      </c>
      <c r="B11" s="149" t="s">
        <v>199</v>
      </c>
      <c r="C11" s="150" t="s">
        <v>200</v>
      </c>
      <c r="D11" s="150" t="s">
        <v>201</v>
      </c>
      <c r="E11" s="150" t="s">
        <v>8</v>
      </c>
      <c r="F11" s="150" t="s">
        <v>8</v>
      </c>
      <c r="G11" s="150">
        <v>0</v>
      </c>
      <c r="H11" s="150" t="s">
        <v>34</v>
      </c>
      <c r="I11" s="150" t="s">
        <v>178</v>
      </c>
      <c r="J11" s="153" t="s">
        <v>202</v>
      </c>
      <c r="K11" s="150" t="s">
        <v>198</v>
      </c>
    </row>
    <row r="12" spans="1:11" ht="32.4">
      <c r="A12" s="146">
        <v>10</v>
      </c>
      <c r="B12" s="149" t="s">
        <v>203</v>
      </c>
      <c r="C12" s="150" t="s">
        <v>204</v>
      </c>
      <c r="D12" s="150" t="s">
        <v>205</v>
      </c>
      <c r="E12" s="150" t="s">
        <v>8</v>
      </c>
      <c r="F12" s="150" t="s">
        <v>8</v>
      </c>
      <c r="G12" s="150">
        <v>0</v>
      </c>
      <c r="H12" s="150" t="s">
        <v>34</v>
      </c>
      <c r="I12" s="150" t="s">
        <v>183</v>
      </c>
      <c r="J12" s="153" t="s">
        <v>206</v>
      </c>
      <c r="K12" s="150" t="s">
        <v>198</v>
      </c>
    </row>
    <row r="13" spans="1:11" ht="32.4">
      <c r="A13" s="146">
        <v>11</v>
      </c>
      <c r="B13" s="149" t="s">
        <v>207</v>
      </c>
      <c r="C13" s="150" t="s">
        <v>208</v>
      </c>
      <c r="D13" s="150" t="s">
        <v>209</v>
      </c>
      <c r="E13" s="150" t="s">
        <v>8</v>
      </c>
      <c r="F13" s="150" t="s">
        <v>8</v>
      </c>
      <c r="G13" s="150">
        <v>0</v>
      </c>
      <c r="H13" s="150" t="s">
        <v>34</v>
      </c>
      <c r="I13" s="150" t="s">
        <v>185</v>
      </c>
      <c r="J13" s="153" t="s">
        <v>210</v>
      </c>
      <c r="K13" s="150" t="s">
        <v>198</v>
      </c>
    </row>
    <row r="14" spans="1:11" ht="32.4">
      <c r="A14" s="146">
        <v>12</v>
      </c>
      <c r="B14" s="149" t="s">
        <v>211</v>
      </c>
      <c r="C14" s="150" t="s">
        <v>212</v>
      </c>
      <c r="D14" s="150" t="s">
        <v>213</v>
      </c>
      <c r="E14" s="150" t="s">
        <v>8</v>
      </c>
      <c r="F14" s="150" t="s">
        <v>8</v>
      </c>
      <c r="G14" s="150">
        <v>0</v>
      </c>
      <c r="H14" s="150" t="s">
        <v>34</v>
      </c>
      <c r="I14" s="150" t="s">
        <v>187</v>
      </c>
      <c r="J14" s="153" t="s">
        <v>214</v>
      </c>
      <c r="K14" s="150" t="s">
        <v>198</v>
      </c>
    </row>
    <row r="15" spans="1:11" ht="32.4">
      <c r="A15" s="146">
        <v>13</v>
      </c>
      <c r="B15" s="149" t="s">
        <v>215</v>
      </c>
      <c r="C15" s="150" t="s">
        <v>216</v>
      </c>
      <c r="D15" s="150" t="s">
        <v>217</v>
      </c>
      <c r="E15" s="150" t="s">
        <v>8</v>
      </c>
      <c r="F15" s="150" t="s">
        <v>8</v>
      </c>
      <c r="G15" s="150">
        <v>0</v>
      </c>
      <c r="H15" s="150" t="s">
        <v>34</v>
      </c>
      <c r="I15" s="150" t="s">
        <v>189</v>
      </c>
      <c r="J15" s="153" t="s">
        <v>218</v>
      </c>
      <c r="K15" s="150" t="s">
        <v>198</v>
      </c>
    </row>
    <row r="16" spans="1:11" ht="32.4">
      <c r="A16" s="146">
        <v>14</v>
      </c>
      <c r="B16" s="149" t="s">
        <v>219</v>
      </c>
      <c r="C16" s="150" t="s">
        <v>220</v>
      </c>
      <c r="D16" s="150" t="s">
        <v>213</v>
      </c>
      <c r="E16" s="150" t="s">
        <v>8</v>
      </c>
      <c r="F16" s="150" t="s">
        <v>8</v>
      </c>
      <c r="G16" s="150">
        <v>0</v>
      </c>
      <c r="H16" s="150" t="s">
        <v>34</v>
      </c>
      <c r="I16" s="150" t="s">
        <v>192</v>
      </c>
      <c r="J16" s="153" t="s">
        <v>221</v>
      </c>
      <c r="K16" s="150" t="s">
        <v>198</v>
      </c>
    </row>
    <row r="17" spans="1:11" ht="32.4">
      <c r="A17" s="146">
        <v>15</v>
      </c>
      <c r="B17" s="149" t="s">
        <v>222</v>
      </c>
      <c r="C17" s="150" t="s">
        <v>223</v>
      </c>
      <c r="D17" s="150" t="s">
        <v>217</v>
      </c>
      <c r="E17" s="150" t="s">
        <v>8</v>
      </c>
      <c r="F17" s="150" t="s">
        <v>8</v>
      </c>
      <c r="G17" s="150">
        <v>0</v>
      </c>
      <c r="H17" s="150" t="s">
        <v>34</v>
      </c>
      <c r="I17" s="150" t="s">
        <v>224</v>
      </c>
      <c r="J17" s="153" t="s">
        <v>225</v>
      </c>
      <c r="K17" s="150" t="s">
        <v>198</v>
      </c>
    </row>
    <row r="18" spans="1:11" ht="32.4">
      <c r="A18" s="146">
        <v>16</v>
      </c>
      <c r="B18" s="149" t="s">
        <v>226</v>
      </c>
      <c r="C18" s="150" t="s">
        <v>227</v>
      </c>
      <c r="D18" s="150" t="s">
        <v>213</v>
      </c>
      <c r="E18" s="150" t="s">
        <v>8</v>
      </c>
      <c r="F18" s="150" t="s">
        <v>8</v>
      </c>
      <c r="G18" s="150">
        <v>0</v>
      </c>
      <c r="H18" s="150" t="s">
        <v>34</v>
      </c>
      <c r="I18" s="150" t="s">
        <v>228</v>
      </c>
      <c r="J18" s="153" t="s">
        <v>229</v>
      </c>
      <c r="K18" s="150" t="s">
        <v>198</v>
      </c>
    </row>
    <row r="19" spans="1:11" ht="32.4">
      <c r="A19" s="146">
        <v>17</v>
      </c>
      <c r="B19" s="149" t="s">
        <v>230</v>
      </c>
      <c r="C19" s="150" t="s">
        <v>231</v>
      </c>
      <c r="D19" s="150" t="s">
        <v>217</v>
      </c>
      <c r="E19" s="150" t="s">
        <v>8</v>
      </c>
      <c r="F19" s="150" t="s">
        <v>8</v>
      </c>
      <c r="G19" s="150">
        <v>0</v>
      </c>
      <c r="H19" s="150" t="s">
        <v>34</v>
      </c>
      <c r="I19" s="150" t="s">
        <v>232</v>
      </c>
      <c r="J19" s="153" t="s">
        <v>233</v>
      </c>
      <c r="K19" s="150" t="s">
        <v>198</v>
      </c>
    </row>
    <row r="20" spans="1:11" ht="32.4">
      <c r="A20" s="146">
        <v>18</v>
      </c>
      <c r="B20" s="149" t="s">
        <v>234</v>
      </c>
      <c r="C20" s="150" t="s">
        <v>235</v>
      </c>
      <c r="D20" s="150" t="s">
        <v>213</v>
      </c>
      <c r="E20" s="150" t="s">
        <v>8</v>
      </c>
      <c r="F20" s="150" t="s">
        <v>8</v>
      </c>
      <c r="G20" s="150">
        <v>0</v>
      </c>
      <c r="H20" s="150" t="s">
        <v>34</v>
      </c>
      <c r="I20" s="150" t="s">
        <v>236</v>
      </c>
      <c r="J20" s="153" t="s">
        <v>237</v>
      </c>
      <c r="K20" s="150" t="s">
        <v>198</v>
      </c>
    </row>
    <row r="21" spans="1:11" ht="32.4">
      <c r="A21" s="146">
        <v>19</v>
      </c>
      <c r="B21" s="149" t="s">
        <v>238</v>
      </c>
      <c r="C21" s="150" t="s">
        <v>239</v>
      </c>
      <c r="D21" s="150" t="s">
        <v>217</v>
      </c>
      <c r="E21" s="150" t="s">
        <v>8</v>
      </c>
      <c r="F21" s="150" t="s">
        <v>8</v>
      </c>
      <c r="G21" s="150">
        <v>0</v>
      </c>
      <c r="H21" s="150" t="s">
        <v>34</v>
      </c>
      <c r="I21" s="150" t="s">
        <v>240</v>
      </c>
      <c r="J21" s="153" t="s">
        <v>241</v>
      </c>
      <c r="K21" s="150" t="s">
        <v>198</v>
      </c>
    </row>
    <row r="22" spans="1:11" ht="32.4">
      <c r="A22" s="146">
        <v>20</v>
      </c>
      <c r="B22" s="149" t="s">
        <v>128</v>
      </c>
      <c r="C22" s="150" t="s">
        <v>129</v>
      </c>
      <c r="D22" s="150" t="s">
        <v>242</v>
      </c>
      <c r="E22" s="150" t="s">
        <v>62</v>
      </c>
      <c r="F22" s="150" t="s">
        <v>62</v>
      </c>
      <c r="G22" s="150">
        <v>0.27500000000000002</v>
      </c>
      <c r="H22" s="150" t="s">
        <v>66</v>
      </c>
      <c r="I22" s="150" t="s">
        <v>178</v>
      </c>
      <c r="J22" s="153" t="s">
        <v>243</v>
      </c>
      <c r="K22" s="150">
        <v>4420909110</v>
      </c>
    </row>
    <row r="23" spans="1:11" ht="32.4">
      <c r="A23" s="146">
        <v>21</v>
      </c>
      <c r="B23" s="149" t="s">
        <v>244</v>
      </c>
      <c r="C23" s="150" t="s">
        <v>245</v>
      </c>
      <c r="D23" s="150">
        <v>0</v>
      </c>
      <c r="E23" s="150" t="s">
        <v>62</v>
      </c>
      <c r="F23" s="150" t="s">
        <v>62</v>
      </c>
      <c r="G23" s="150">
        <v>0.35</v>
      </c>
      <c r="H23" s="150" t="s">
        <v>66</v>
      </c>
      <c r="I23" s="150" t="s">
        <v>180</v>
      </c>
      <c r="J23" s="153" t="s">
        <v>246</v>
      </c>
      <c r="K23" s="150">
        <v>4420909110</v>
      </c>
    </row>
    <row r="24" spans="1:11" ht="32.4">
      <c r="A24" s="146">
        <v>22</v>
      </c>
      <c r="B24" s="149" t="s">
        <v>247</v>
      </c>
      <c r="C24" s="150" t="s">
        <v>248</v>
      </c>
      <c r="D24" s="150">
        <v>0</v>
      </c>
      <c r="E24" s="150" t="s">
        <v>62</v>
      </c>
      <c r="F24" s="150" t="s">
        <v>62</v>
      </c>
      <c r="G24" s="150">
        <v>0.35</v>
      </c>
      <c r="H24" s="150" t="s">
        <v>66</v>
      </c>
      <c r="I24" s="150" t="s">
        <v>183</v>
      </c>
      <c r="J24" s="153" t="s">
        <v>249</v>
      </c>
      <c r="K24" s="150">
        <v>4420909110</v>
      </c>
    </row>
    <row r="25" spans="1:11" ht="32.4">
      <c r="A25" s="146">
        <v>23</v>
      </c>
      <c r="B25" s="149">
        <v>0</v>
      </c>
      <c r="C25" s="150" t="s">
        <v>250</v>
      </c>
      <c r="D25" s="150">
        <v>0</v>
      </c>
      <c r="E25" s="150">
        <v>0</v>
      </c>
      <c r="F25" s="150">
        <v>0</v>
      </c>
      <c r="G25" s="150">
        <v>0</v>
      </c>
      <c r="H25" s="150">
        <v>0</v>
      </c>
      <c r="I25" s="150">
        <v>0</v>
      </c>
      <c r="J25" s="153" t="s">
        <v>251</v>
      </c>
      <c r="K25" s="150">
        <v>0</v>
      </c>
    </row>
    <row r="26" spans="1:11" ht="32.4">
      <c r="A26" s="146">
        <v>24</v>
      </c>
      <c r="B26" s="149">
        <v>0</v>
      </c>
      <c r="C26" s="150" t="s">
        <v>250</v>
      </c>
      <c r="D26" s="150">
        <v>0</v>
      </c>
      <c r="E26" s="150">
        <v>0</v>
      </c>
      <c r="F26" s="150">
        <v>0</v>
      </c>
      <c r="G26" s="150">
        <v>0</v>
      </c>
      <c r="H26" s="150">
        <v>0</v>
      </c>
      <c r="I26" s="150">
        <v>0</v>
      </c>
      <c r="J26" s="153" t="s">
        <v>251</v>
      </c>
      <c r="K26" s="150">
        <v>0</v>
      </c>
    </row>
    <row r="27" spans="1:11" ht="32.4">
      <c r="A27" s="146">
        <v>25</v>
      </c>
      <c r="B27" s="149">
        <v>0</v>
      </c>
      <c r="C27" s="150" t="s">
        <v>250</v>
      </c>
      <c r="D27" s="150">
        <v>0</v>
      </c>
      <c r="E27" s="150">
        <v>0</v>
      </c>
      <c r="F27" s="150">
        <v>0</v>
      </c>
      <c r="G27" s="150">
        <v>0</v>
      </c>
      <c r="H27" s="150">
        <v>0</v>
      </c>
      <c r="I27" s="150">
        <v>0</v>
      </c>
      <c r="J27" s="153" t="s">
        <v>251</v>
      </c>
      <c r="K27" s="150">
        <v>0</v>
      </c>
    </row>
    <row r="28" spans="1:11" ht="32.4">
      <c r="A28" s="146">
        <v>26</v>
      </c>
      <c r="B28" s="149">
        <v>0</v>
      </c>
      <c r="C28" s="150" t="s">
        <v>250</v>
      </c>
      <c r="D28" s="150">
        <v>0</v>
      </c>
      <c r="E28" s="150">
        <v>0</v>
      </c>
      <c r="F28" s="150">
        <v>0</v>
      </c>
      <c r="G28" s="150">
        <v>0</v>
      </c>
      <c r="H28" s="150">
        <v>0</v>
      </c>
      <c r="I28" s="150">
        <v>0</v>
      </c>
      <c r="J28" s="153" t="s">
        <v>251</v>
      </c>
      <c r="K28" s="150">
        <v>0</v>
      </c>
    </row>
    <row r="29" spans="1:11" ht="32.4">
      <c r="A29" s="146">
        <v>27</v>
      </c>
      <c r="B29" s="149">
        <v>0</v>
      </c>
      <c r="C29" s="150" t="s">
        <v>250</v>
      </c>
      <c r="D29" s="150">
        <v>0</v>
      </c>
      <c r="E29" s="150">
        <v>0</v>
      </c>
      <c r="F29" s="150">
        <v>0</v>
      </c>
      <c r="G29" s="150">
        <v>0</v>
      </c>
      <c r="H29" s="150">
        <v>0</v>
      </c>
      <c r="I29" s="150">
        <v>0</v>
      </c>
      <c r="J29" s="153" t="s">
        <v>251</v>
      </c>
      <c r="K29" s="150">
        <v>0</v>
      </c>
    </row>
    <row r="30" spans="1:11" ht="32.4">
      <c r="A30" s="146">
        <v>28</v>
      </c>
      <c r="B30" s="149">
        <v>0</v>
      </c>
      <c r="C30" s="150" t="s">
        <v>250</v>
      </c>
      <c r="D30" s="150">
        <v>0</v>
      </c>
      <c r="E30" s="150">
        <v>0</v>
      </c>
      <c r="F30" s="150">
        <v>0</v>
      </c>
      <c r="G30" s="150">
        <v>0</v>
      </c>
      <c r="H30" s="150">
        <v>0</v>
      </c>
      <c r="I30" s="150">
        <v>0</v>
      </c>
      <c r="J30" s="153" t="s">
        <v>251</v>
      </c>
      <c r="K30" s="150">
        <v>0</v>
      </c>
    </row>
    <row r="31" spans="1:11" ht="32.4">
      <c r="A31" s="146">
        <v>29</v>
      </c>
      <c r="B31" s="149">
        <v>0</v>
      </c>
      <c r="C31" s="150" t="s">
        <v>250</v>
      </c>
      <c r="D31" s="150">
        <v>0</v>
      </c>
      <c r="E31" s="150">
        <v>0</v>
      </c>
      <c r="F31" s="150">
        <v>0</v>
      </c>
      <c r="G31" s="150">
        <v>0</v>
      </c>
      <c r="H31" s="150">
        <v>0</v>
      </c>
      <c r="I31" s="150">
        <v>0</v>
      </c>
      <c r="J31" s="153" t="s">
        <v>251</v>
      </c>
      <c r="K31" s="150">
        <v>0</v>
      </c>
    </row>
    <row r="32" spans="1:11" ht="32.4">
      <c r="A32" s="146">
        <v>30</v>
      </c>
      <c r="B32" s="149">
        <v>0</v>
      </c>
      <c r="C32" s="150" t="s">
        <v>250</v>
      </c>
      <c r="D32" s="150">
        <v>0</v>
      </c>
      <c r="E32" s="150">
        <v>0</v>
      </c>
      <c r="F32" s="150">
        <v>0</v>
      </c>
      <c r="G32" s="150">
        <v>0</v>
      </c>
      <c r="H32" s="150">
        <v>0</v>
      </c>
      <c r="I32" s="150">
        <v>0</v>
      </c>
      <c r="J32" s="153" t="s">
        <v>251</v>
      </c>
      <c r="K32" s="150">
        <v>0</v>
      </c>
    </row>
    <row r="33" spans="1:11" ht="32.4">
      <c r="A33" s="146">
        <v>31</v>
      </c>
      <c r="B33" s="149">
        <v>0</v>
      </c>
      <c r="C33" s="150" t="s">
        <v>250</v>
      </c>
      <c r="D33" s="150">
        <v>0</v>
      </c>
      <c r="E33" s="150">
        <v>0</v>
      </c>
      <c r="F33" s="150">
        <v>0</v>
      </c>
      <c r="G33" s="150">
        <v>0</v>
      </c>
      <c r="H33" s="150">
        <v>0</v>
      </c>
      <c r="I33" s="150">
        <v>0</v>
      </c>
      <c r="J33" s="153" t="s">
        <v>251</v>
      </c>
      <c r="K33" s="150">
        <v>0</v>
      </c>
    </row>
    <row r="34" spans="1:11" ht="32.4">
      <c r="A34" s="146">
        <v>32</v>
      </c>
      <c r="B34" s="149">
        <v>0</v>
      </c>
      <c r="C34" s="150" t="s">
        <v>250</v>
      </c>
      <c r="D34" s="150">
        <v>0</v>
      </c>
      <c r="E34" s="150">
        <v>0</v>
      </c>
      <c r="F34" s="150">
        <v>0</v>
      </c>
      <c r="G34" s="150">
        <v>0</v>
      </c>
      <c r="H34" s="150">
        <v>0</v>
      </c>
      <c r="I34" s="150">
        <v>0</v>
      </c>
      <c r="J34" s="153" t="s">
        <v>251</v>
      </c>
      <c r="K34" s="150">
        <v>0</v>
      </c>
    </row>
    <row r="35" spans="1:11" ht="32.4">
      <c r="A35" s="146">
        <v>33</v>
      </c>
      <c r="B35" s="149">
        <v>0</v>
      </c>
      <c r="C35" s="150" t="s">
        <v>250</v>
      </c>
      <c r="D35" s="150">
        <v>0</v>
      </c>
      <c r="E35" s="150">
        <v>0</v>
      </c>
      <c r="F35" s="150">
        <v>0</v>
      </c>
      <c r="G35" s="150">
        <v>0</v>
      </c>
      <c r="H35" s="150">
        <v>0</v>
      </c>
      <c r="I35" s="150">
        <v>0</v>
      </c>
      <c r="J35" s="153" t="s">
        <v>251</v>
      </c>
      <c r="K35" s="150">
        <v>0</v>
      </c>
    </row>
    <row r="36" spans="1:11" ht="32.4">
      <c r="A36" s="146">
        <v>34</v>
      </c>
      <c r="B36" s="149">
        <v>0</v>
      </c>
      <c r="C36" s="150" t="s">
        <v>250</v>
      </c>
      <c r="D36" s="150">
        <v>0</v>
      </c>
      <c r="E36" s="150">
        <v>0</v>
      </c>
      <c r="F36" s="150">
        <v>0</v>
      </c>
      <c r="G36" s="150">
        <v>0</v>
      </c>
      <c r="H36" s="150">
        <v>0</v>
      </c>
      <c r="I36" s="150">
        <v>0</v>
      </c>
      <c r="J36" s="153" t="s">
        <v>251</v>
      </c>
      <c r="K36" s="150">
        <v>0</v>
      </c>
    </row>
    <row r="37" spans="1:11" ht="32.4">
      <c r="A37" s="146">
        <v>35</v>
      </c>
      <c r="B37" s="149">
        <v>0</v>
      </c>
      <c r="C37" s="150" t="s">
        <v>250</v>
      </c>
      <c r="D37" s="150">
        <v>0</v>
      </c>
      <c r="E37" s="150">
        <v>0</v>
      </c>
      <c r="F37" s="150">
        <v>0</v>
      </c>
      <c r="G37" s="150">
        <v>0</v>
      </c>
      <c r="H37" s="150">
        <v>0</v>
      </c>
      <c r="I37" s="150">
        <v>0</v>
      </c>
      <c r="J37" s="153" t="s">
        <v>251</v>
      </c>
      <c r="K37" s="150">
        <v>0</v>
      </c>
    </row>
    <row r="38" spans="1:11" ht="32.4">
      <c r="A38" s="146">
        <v>36</v>
      </c>
      <c r="B38" s="149">
        <v>0</v>
      </c>
      <c r="C38" s="150" t="s">
        <v>250</v>
      </c>
      <c r="D38" s="150">
        <v>0</v>
      </c>
      <c r="E38" s="150">
        <v>0</v>
      </c>
      <c r="F38" s="150">
        <v>0</v>
      </c>
      <c r="G38" s="150">
        <v>0</v>
      </c>
      <c r="H38" s="150">
        <v>0</v>
      </c>
      <c r="I38" s="150">
        <v>0</v>
      </c>
      <c r="J38" s="153" t="s">
        <v>251</v>
      </c>
      <c r="K38" s="150">
        <v>0</v>
      </c>
    </row>
    <row r="39" spans="1:11" ht="32.4">
      <c r="A39" s="146">
        <v>37</v>
      </c>
      <c r="B39" s="149">
        <v>0</v>
      </c>
      <c r="C39" s="150" t="s">
        <v>250</v>
      </c>
      <c r="D39" s="150">
        <v>0</v>
      </c>
      <c r="E39" s="150">
        <v>0</v>
      </c>
      <c r="F39" s="150">
        <v>0</v>
      </c>
      <c r="G39" s="150">
        <v>0</v>
      </c>
      <c r="H39" s="150">
        <v>0</v>
      </c>
      <c r="I39" s="150">
        <v>0</v>
      </c>
      <c r="J39" s="153" t="s">
        <v>251</v>
      </c>
      <c r="K39" s="150">
        <v>0</v>
      </c>
    </row>
    <row r="40" spans="1:11" ht="32.4">
      <c r="A40" s="146">
        <v>38</v>
      </c>
      <c r="B40" s="149">
        <v>0</v>
      </c>
      <c r="C40" s="150" t="s">
        <v>250</v>
      </c>
      <c r="D40" s="150">
        <v>0</v>
      </c>
      <c r="E40" s="150">
        <v>0</v>
      </c>
      <c r="F40" s="150">
        <v>0</v>
      </c>
      <c r="G40" s="150">
        <v>0</v>
      </c>
      <c r="H40" s="150">
        <v>0</v>
      </c>
      <c r="I40" s="150">
        <v>0</v>
      </c>
      <c r="J40" s="153" t="s">
        <v>251</v>
      </c>
      <c r="K40" s="150">
        <v>0</v>
      </c>
    </row>
    <row r="41" spans="1:11" ht="32.4">
      <c r="A41" s="146">
        <v>39</v>
      </c>
      <c r="B41" s="149">
        <v>0</v>
      </c>
      <c r="C41" s="150" t="s">
        <v>250</v>
      </c>
      <c r="D41" s="150">
        <v>0</v>
      </c>
      <c r="E41" s="150">
        <v>0</v>
      </c>
      <c r="F41" s="150">
        <v>0</v>
      </c>
      <c r="G41" s="150">
        <v>0</v>
      </c>
      <c r="H41" s="150">
        <v>0</v>
      </c>
      <c r="I41" s="150">
        <v>0</v>
      </c>
      <c r="J41" s="153" t="s">
        <v>251</v>
      </c>
      <c r="K41" s="150">
        <v>0</v>
      </c>
    </row>
    <row r="42" spans="1:11" ht="32.4">
      <c r="A42" s="146">
        <v>40</v>
      </c>
      <c r="B42" s="149">
        <v>0</v>
      </c>
      <c r="C42" s="150" t="s">
        <v>250</v>
      </c>
      <c r="D42" s="150">
        <v>0</v>
      </c>
      <c r="E42" s="150">
        <v>0</v>
      </c>
      <c r="F42" s="150">
        <v>0</v>
      </c>
      <c r="G42" s="150">
        <v>0</v>
      </c>
      <c r="H42" s="150">
        <v>0</v>
      </c>
      <c r="I42" s="150">
        <v>0</v>
      </c>
      <c r="J42" s="153" t="s">
        <v>251</v>
      </c>
      <c r="K42" s="150">
        <v>0</v>
      </c>
    </row>
    <row r="43" spans="1:11" ht="32.4">
      <c r="A43" s="146">
        <v>41</v>
      </c>
      <c r="B43" s="149">
        <v>0</v>
      </c>
      <c r="C43" s="150" t="s">
        <v>250</v>
      </c>
      <c r="D43" s="150">
        <v>0</v>
      </c>
      <c r="E43" s="150">
        <v>0</v>
      </c>
      <c r="F43" s="150">
        <v>0</v>
      </c>
      <c r="G43" s="150">
        <v>0</v>
      </c>
      <c r="H43" s="150">
        <v>0</v>
      </c>
      <c r="I43" s="150">
        <v>0</v>
      </c>
      <c r="J43" s="153" t="s">
        <v>251</v>
      </c>
      <c r="K43" s="150">
        <v>0</v>
      </c>
    </row>
    <row r="44" spans="1:11" ht="32.4">
      <c r="A44" s="146">
        <v>42</v>
      </c>
      <c r="B44" s="149">
        <v>0</v>
      </c>
      <c r="C44" s="150" t="s">
        <v>250</v>
      </c>
      <c r="D44" s="150">
        <v>0</v>
      </c>
      <c r="E44" s="150">
        <v>0</v>
      </c>
      <c r="F44" s="150">
        <v>0</v>
      </c>
      <c r="G44" s="150">
        <v>0</v>
      </c>
      <c r="H44" s="150">
        <v>0</v>
      </c>
      <c r="I44" s="150">
        <v>0</v>
      </c>
      <c r="J44" s="153" t="s">
        <v>251</v>
      </c>
      <c r="K44" s="150">
        <v>0</v>
      </c>
    </row>
    <row r="45" spans="1:11" ht="32.4">
      <c r="A45" s="146">
        <v>43</v>
      </c>
      <c r="B45" s="149">
        <v>0</v>
      </c>
      <c r="C45" s="150" t="s">
        <v>250</v>
      </c>
      <c r="D45" s="150">
        <v>0</v>
      </c>
      <c r="E45" s="150">
        <v>0</v>
      </c>
      <c r="F45" s="150">
        <v>0</v>
      </c>
      <c r="G45" s="150">
        <v>0</v>
      </c>
      <c r="H45" s="150">
        <v>0</v>
      </c>
      <c r="I45" s="150">
        <v>0</v>
      </c>
      <c r="J45" s="153" t="s">
        <v>251</v>
      </c>
      <c r="K45" s="150">
        <v>0</v>
      </c>
    </row>
    <row r="46" spans="1:11" ht="32.4">
      <c r="A46" s="146">
        <v>44</v>
      </c>
      <c r="B46" s="149">
        <v>0</v>
      </c>
      <c r="C46" s="150" t="s">
        <v>250</v>
      </c>
      <c r="D46" s="150">
        <v>0</v>
      </c>
      <c r="E46" s="150">
        <v>0</v>
      </c>
      <c r="F46" s="150">
        <v>0</v>
      </c>
      <c r="G46" s="150">
        <v>0</v>
      </c>
      <c r="H46" s="150">
        <v>0</v>
      </c>
      <c r="I46" s="150">
        <v>0</v>
      </c>
      <c r="J46" s="153" t="s">
        <v>251</v>
      </c>
      <c r="K46" s="150">
        <v>0</v>
      </c>
    </row>
    <row r="47" spans="1:11" ht="32.4">
      <c r="A47" s="146">
        <v>45</v>
      </c>
      <c r="B47" s="149">
        <v>0</v>
      </c>
      <c r="C47" s="150" t="s">
        <v>250</v>
      </c>
      <c r="D47" s="150">
        <v>0</v>
      </c>
      <c r="E47" s="150">
        <v>0</v>
      </c>
      <c r="F47" s="150">
        <v>0</v>
      </c>
      <c r="G47" s="150">
        <v>0</v>
      </c>
      <c r="H47" s="150">
        <v>0</v>
      </c>
      <c r="I47" s="150">
        <v>0</v>
      </c>
      <c r="J47" s="153" t="s">
        <v>251</v>
      </c>
      <c r="K47" s="150">
        <v>0</v>
      </c>
    </row>
    <row r="48" spans="1:11" ht="32.4">
      <c r="A48" s="146">
        <v>46</v>
      </c>
      <c r="B48" s="149">
        <v>0</v>
      </c>
      <c r="C48" s="150" t="s">
        <v>250</v>
      </c>
      <c r="D48" s="150">
        <v>0</v>
      </c>
      <c r="E48" s="150">
        <v>0</v>
      </c>
      <c r="F48" s="150">
        <v>0</v>
      </c>
      <c r="G48" s="150">
        <v>0</v>
      </c>
      <c r="H48" s="150">
        <v>0</v>
      </c>
      <c r="I48" s="150">
        <v>0</v>
      </c>
      <c r="J48" s="153" t="s">
        <v>251</v>
      </c>
      <c r="K48" s="150">
        <v>0</v>
      </c>
    </row>
    <row r="49" spans="1:11" ht="32.4">
      <c r="A49" s="146">
        <v>47</v>
      </c>
      <c r="B49" s="149">
        <v>0</v>
      </c>
      <c r="C49" s="150" t="s">
        <v>250</v>
      </c>
      <c r="D49" s="150">
        <v>0</v>
      </c>
      <c r="E49" s="150">
        <v>0</v>
      </c>
      <c r="F49" s="150">
        <v>0</v>
      </c>
      <c r="G49" s="150">
        <v>0</v>
      </c>
      <c r="H49" s="150">
        <v>0</v>
      </c>
      <c r="I49" s="150">
        <v>0</v>
      </c>
      <c r="J49" s="153" t="s">
        <v>251</v>
      </c>
      <c r="K49" s="150">
        <v>0</v>
      </c>
    </row>
    <row r="50" spans="1:11" ht="32.4">
      <c r="A50" s="146">
        <v>48</v>
      </c>
      <c r="B50" s="149">
        <v>0</v>
      </c>
      <c r="C50" s="150" t="s">
        <v>250</v>
      </c>
      <c r="D50" s="150">
        <v>0</v>
      </c>
      <c r="E50" s="150">
        <v>0</v>
      </c>
      <c r="F50" s="150">
        <v>0</v>
      </c>
      <c r="G50" s="150">
        <v>0</v>
      </c>
      <c r="H50" s="150">
        <v>0</v>
      </c>
      <c r="I50" s="150">
        <v>0</v>
      </c>
      <c r="J50" s="153" t="s">
        <v>251</v>
      </c>
      <c r="K50" s="150">
        <v>0</v>
      </c>
    </row>
    <row r="51" spans="1:11" ht="32.4">
      <c r="A51" s="146">
        <v>49</v>
      </c>
      <c r="B51" s="149">
        <v>0</v>
      </c>
      <c r="C51" s="150" t="s">
        <v>250</v>
      </c>
      <c r="D51" s="150">
        <v>0</v>
      </c>
      <c r="E51" s="150">
        <v>0</v>
      </c>
      <c r="F51" s="150">
        <v>0</v>
      </c>
      <c r="G51" s="150">
        <v>0</v>
      </c>
      <c r="H51" s="150">
        <v>0</v>
      </c>
      <c r="I51" s="150">
        <v>0</v>
      </c>
      <c r="J51" s="153" t="s">
        <v>251</v>
      </c>
      <c r="K51" s="150">
        <v>0</v>
      </c>
    </row>
    <row r="52" spans="1:11" ht="32.4">
      <c r="A52" s="146">
        <v>50</v>
      </c>
      <c r="B52" s="149">
        <v>0</v>
      </c>
      <c r="C52" s="150" t="s">
        <v>250</v>
      </c>
      <c r="D52" s="150">
        <v>0</v>
      </c>
      <c r="E52" s="150">
        <v>0</v>
      </c>
      <c r="F52" s="150">
        <v>0</v>
      </c>
      <c r="G52" s="150">
        <v>0</v>
      </c>
      <c r="H52" s="150">
        <v>0</v>
      </c>
      <c r="I52" s="150">
        <v>0</v>
      </c>
      <c r="J52" s="153" t="s">
        <v>251</v>
      </c>
      <c r="K52" s="150">
        <v>0</v>
      </c>
    </row>
    <row r="53" spans="1:11" ht="32.4">
      <c r="A53" s="146">
        <v>51</v>
      </c>
      <c r="B53" s="149">
        <v>0</v>
      </c>
      <c r="C53" s="150" t="s">
        <v>250</v>
      </c>
      <c r="D53" s="150">
        <v>0</v>
      </c>
      <c r="E53" s="150">
        <v>0</v>
      </c>
      <c r="F53" s="150">
        <v>0</v>
      </c>
      <c r="G53" s="150">
        <v>0</v>
      </c>
      <c r="H53" s="150">
        <v>0</v>
      </c>
      <c r="I53" s="150">
        <v>0</v>
      </c>
      <c r="J53" s="153" t="s">
        <v>251</v>
      </c>
      <c r="K53" s="150">
        <v>0</v>
      </c>
    </row>
    <row r="54" spans="1:11" ht="32.4">
      <c r="A54" s="146">
        <v>52</v>
      </c>
      <c r="B54" s="149">
        <v>0</v>
      </c>
      <c r="C54" s="150" t="s">
        <v>250</v>
      </c>
      <c r="D54" s="150">
        <v>0</v>
      </c>
      <c r="E54" s="150">
        <v>0</v>
      </c>
      <c r="F54" s="150">
        <v>0</v>
      </c>
      <c r="G54" s="150">
        <v>0</v>
      </c>
      <c r="H54" s="150">
        <v>0</v>
      </c>
      <c r="I54" s="150">
        <v>0</v>
      </c>
      <c r="J54" s="153" t="s">
        <v>251</v>
      </c>
      <c r="K54" s="150">
        <v>0</v>
      </c>
    </row>
    <row r="55" spans="1:11" ht="32.4">
      <c r="A55" s="146">
        <v>53</v>
      </c>
      <c r="B55" s="149">
        <v>0</v>
      </c>
      <c r="C55" s="150" t="s">
        <v>250</v>
      </c>
      <c r="D55" s="150">
        <v>0</v>
      </c>
      <c r="E55" s="150">
        <v>0</v>
      </c>
      <c r="F55" s="150">
        <v>0</v>
      </c>
      <c r="G55" s="150">
        <v>0</v>
      </c>
      <c r="H55" s="150">
        <v>0</v>
      </c>
      <c r="I55" s="150">
        <v>0</v>
      </c>
      <c r="J55" s="153" t="s">
        <v>251</v>
      </c>
      <c r="K55" s="150">
        <v>0</v>
      </c>
    </row>
    <row r="56" spans="1:11" ht="32.4">
      <c r="A56" s="146">
        <v>54</v>
      </c>
      <c r="B56" s="149">
        <v>0</v>
      </c>
      <c r="C56" s="150" t="s">
        <v>250</v>
      </c>
      <c r="D56" s="150">
        <v>0</v>
      </c>
      <c r="E56" s="150">
        <v>0</v>
      </c>
      <c r="F56" s="150">
        <v>0</v>
      </c>
      <c r="G56" s="150">
        <v>0</v>
      </c>
      <c r="H56" s="150">
        <v>0</v>
      </c>
      <c r="I56" s="150">
        <v>0</v>
      </c>
      <c r="J56" s="153" t="s">
        <v>251</v>
      </c>
      <c r="K56" s="150">
        <v>0</v>
      </c>
    </row>
    <row r="57" spans="1:11" ht="32.4">
      <c r="A57" s="146">
        <v>55</v>
      </c>
      <c r="B57" s="149">
        <v>0</v>
      </c>
      <c r="C57" s="150" t="s">
        <v>250</v>
      </c>
      <c r="D57" s="150">
        <v>0</v>
      </c>
      <c r="E57" s="150">
        <v>0</v>
      </c>
      <c r="F57" s="150">
        <v>0</v>
      </c>
      <c r="G57" s="150">
        <v>0</v>
      </c>
      <c r="H57" s="150">
        <v>0</v>
      </c>
      <c r="I57" s="150">
        <v>0</v>
      </c>
      <c r="J57" s="153" t="s">
        <v>251</v>
      </c>
      <c r="K57" s="150">
        <v>0</v>
      </c>
    </row>
    <row r="58" spans="1:11" ht="32.4">
      <c r="A58" s="146">
        <v>56</v>
      </c>
      <c r="B58" s="149">
        <v>0</v>
      </c>
      <c r="C58" s="150" t="s">
        <v>250</v>
      </c>
      <c r="D58" s="150">
        <v>0</v>
      </c>
      <c r="E58" s="150">
        <v>0</v>
      </c>
      <c r="F58" s="150">
        <v>0</v>
      </c>
      <c r="G58" s="150">
        <v>0</v>
      </c>
      <c r="H58" s="150">
        <v>0</v>
      </c>
      <c r="I58" s="150">
        <v>0</v>
      </c>
      <c r="J58" s="153" t="s">
        <v>251</v>
      </c>
      <c r="K58" s="150">
        <v>0</v>
      </c>
    </row>
    <row r="59" spans="1:11" ht="32.4">
      <c r="A59" s="146">
        <v>57</v>
      </c>
      <c r="B59" s="149">
        <v>0</v>
      </c>
      <c r="C59" s="150" t="s">
        <v>250</v>
      </c>
      <c r="D59" s="150">
        <v>0</v>
      </c>
      <c r="E59" s="150">
        <v>0</v>
      </c>
      <c r="F59" s="150">
        <v>0</v>
      </c>
      <c r="G59" s="150">
        <v>0</v>
      </c>
      <c r="H59" s="150">
        <v>0</v>
      </c>
      <c r="I59" s="150">
        <v>0</v>
      </c>
      <c r="J59" s="153" t="s">
        <v>251</v>
      </c>
      <c r="K59" s="150">
        <v>0</v>
      </c>
    </row>
    <row r="60" spans="1:11" ht="32.4">
      <c r="A60" s="146">
        <v>58</v>
      </c>
      <c r="B60" s="149">
        <v>0</v>
      </c>
      <c r="C60" s="150" t="s">
        <v>250</v>
      </c>
      <c r="D60" s="150">
        <v>0</v>
      </c>
      <c r="E60" s="150">
        <v>0</v>
      </c>
      <c r="F60" s="150">
        <v>0</v>
      </c>
      <c r="G60" s="150">
        <v>0</v>
      </c>
      <c r="H60" s="150">
        <v>0</v>
      </c>
      <c r="I60" s="150">
        <v>0</v>
      </c>
      <c r="J60" s="153" t="s">
        <v>251</v>
      </c>
      <c r="K60" s="150">
        <v>0</v>
      </c>
    </row>
    <row r="61" spans="1:11" ht="32.4">
      <c r="A61" s="146">
        <v>59</v>
      </c>
      <c r="B61" s="149">
        <v>0</v>
      </c>
      <c r="C61" s="150" t="s">
        <v>250</v>
      </c>
      <c r="D61" s="150">
        <v>0</v>
      </c>
      <c r="E61" s="150">
        <v>0</v>
      </c>
      <c r="F61" s="150">
        <v>0</v>
      </c>
      <c r="G61" s="150">
        <v>0</v>
      </c>
      <c r="H61" s="150">
        <v>0</v>
      </c>
      <c r="I61" s="150">
        <v>0</v>
      </c>
      <c r="J61" s="153" t="s">
        <v>251</v>
      </c>
      <c r="K61" s="150">
        <v>0</v>
      </c>
    </row>
    <row r="62" spans="1:11" ht="32.4">
      <c r="A62" s="146">
        <v>60</v>
      </c>
      <c r="B62" s="149">
        <v>0</v>
      </c>
      <c r="C62" s="150" t="s">
        <v>250</v>
      </c>
      <c r="D62" s="150">
        <v>0</v>
      </c>
      <c r="E62" s="150">
        <v>0</v>
      </c>
      <c r="F62" s="150">
        <v>0</v>
      </c>
      <c r="G62" s="150">
        <v>0</v>
      </c>
      <c r="H62" s="150">
        <v>0</v>
      </c>
      <c r="I62" s="150">
        <v>0</v>
      </c>
      <c r="J62" s="153" t="s">
        <v>251</v>
      </c>
      <c r="K62" s="150">
        <v>0</v>
      </c>
    </row>
    <row r="63" spans="1:11" ht="32.4">
      <c r="A63" s="146">
        <v>61</v>
      </c>
      <c r="B63" s="149">
        <v>0</v>
      </c>
      <c r="C63" s="150" t="s">
        <v>250</v>
      </c>
      <c r="D63" s="150">
        <v>0</v>
      </c>
      <c r="E63" s="150">
        <v>0</v>
      </c>
      <c r="F63" s="150">
        <v>0</v>
      </c>
      <c r="G63" s="150">
        <v>0</v>
      </c>
      <c r="H63" s="150">
        <v>0</v>
      </c>
      <c r="I63" s="150">
        <v>0</v>
      </c>
      <c r="J63" s="153" t="s">
        <v>251</v>
      </c>
      <c r="K63" s="150">
        <v>0</v>
      </c>
    </row>
    <row r="64" spans="1:11" ht="32.4">
      <c r="A64" s="146">
        <v>62</v>
      </c>
      <c r="B64" s="149">
        <v>0</v>
      </c>
      <c r="C64" s="150" t="s">
        <v>250</v>
      </c>
      <c r="D64" s="150">
        <v>0</v>
      </c>
      <c r="E64" s="150">
        <v>0</v>
      </c>
      <c r="F64" s="150">
        <v>0</v>
      </c>
      <c r="G64" s="150">
        <v>0</v>
      </c>
      <c r="H64" s="150">
        <v>0</v>
      </c>
      <c r="I64" s="150">
        <v>0</v>
      </c>
      <c r="J64" s="153" t="s">
        <v>251</v>
      </c>
      <c r="K64" s="150">
        <v>0</v>
      </c>
    </row>
    <row r="65" spans="1:11" ht="32.4">
      <c r="A65" s="146">
        <v>63</v>
      </c>
      <c r="B65" s="149">
        <v>0</v>
      </c>
      <c r="C65" s="150" t="s">
        <v>250</v>
      </c>
      <c r="D65" s="150">
        <v>0</v>
      </c>
      <c r="E65" s="150">
        <v>0</v>
      </c>
      <c r="F65" s="150">
        <v>0</v>
      </c>
      <c r="G65" s="150">
        <v>0</v>
      </c>
      <c r="H65" s="150">
        <v>0</v>
      </c>
      <c r="I65" s="150">
        <v>0</v>
      </c>
      <c r="J65" s="153" t="s">
        <v>251</v>
      </c>
      <c r="K65" s="150">
        <v>0</v>
      </c>
    </row>
    <row r="66" spans="1:11" ht="32.4">
      <c r="A66" s="146">
        <v>64</v>
      </c>
      <c r="B66" s="149">
        <v>0</v>
      </c>
      <c r="C66" s="150" t="s">
        <v>250</v>
      </c>
      <c r="D66" s="150">
        <v>0</v>
      </c>
      <c r="E66" s="150">
        <v>0</v>
      </c>
      <c r="F66" s="150">
        <v>0</v>
      </c>
      <c r="G66" s="150">
        <v>0</v>
      </c>
      <c r="H66" s="150">
        <v>0</v>
      </c>
      <c r="I66" s="150">
        <v>0</v>
      </c>
      <c r="J66" s="153" t="s">
        <v>251</v>
      </c>
      <c r="K66" s="150">
        <v>0</v>
      </c>
    </row>
    <row r="67" spans="1:11" ht="32.4">
      <c r="A67" s="146">
        <v>65</v>
      </c>
      <c r="B67" s="149">
        <v>0</v>
      </c>
      <c r="C67" s="150" t="s">
        <v>250</v>
      </c>
      <c r="D67" s="150">
        <v>0</v>
      </c>
      <c r="E67" s="150">
        <v>0</v>
      </c>
      <c r="F67" s="150">
        <v>0</v>
      </c>
      <c r="G67" s="150">
        <v>0</v>
      </c>
      <c r="H67" s="150">
        <v>0</v>
      </c>
      <c r="I67" s="150">
        <v>0</v>
      </c>
      <c r="J67" s="153" t="s">
        <v>251</v>
      </c>
      <c r="K67" s="150">
        <v>0</v>
      </c>
    </row>
    <row r="68" spans="1:11" ht="32.4">
      <c r="A68" s="146">
        <v>66</v>
      </c>
      <c r="B68" s="149">
        <v>0</v>
      </c>
      <c r="C68" s="150" t="s">
        <v>250</v>
      </c>
      <c r="D68" s="150">
        <v>0</v>
      </c>
      <c r="E68" s="150">
        <v>0</v>
      </c>
      <c r="F68" s="150">
        <v>0</v>
      </c>
      <c r="G68" s="150">
        <v>0</v>
      </c>
      <c r="H68" s="150">
        <v>0</v>
      </c>
      <c r="I68" s="150">
        <v>0</v>
      </c>
      <c r="J68" s="153" t="s">
        <v>251</v>
      </c>
      <c r="K68" s="150">
        <v>0</v>
      </c>
    </row>
    <row r="69" spans="1:11" ht="32.4">
      <c r="A69" s="146">
        <v>67</v>
      </c>
      <c r="B69" s="149">
        <v>0</v>
      </c>
      <c r="C69" s="150" t="s">
        <v>250</v>
      </c>
      <c r="D69" s="150">
        <v>0</v>
      </c>
      <c r="E69" s="150">
        <v>0</v>
      </c>
      <c r="F69" s="150">
        <v>0</v>
      </c>
      <c r="G69" s="150">
        <v>0</v>
      </c>
      <c r="H69" s="150">
        <v>0</v>
      </c>
      <c r="I69" s="150">
        <v>0</v>
      </c>
      <c r="J69" s="153" t="s">
        <v>251</v>
      </c>
      <c r="K69" s="150">
        <v>0</v>
      </c>
    </row>
    <row r="70" spans="1:11" ht="32.4">
      <c r="A70" s="146">
        <v>68</v>
      </c>
      <c r="B70" s="149">
        <v>0</v>
      </c>
      <c r="C70" s="150" t="s">
        <v>250</v>
      </c>
      <c r="D70" s="150">
        <v>0</v>
      </c>
      <c r="E70" s="150">
        <v>0</v>
      </c>
      <c r="F70" s="150">
        <v>0</v>
      </c>
      <c r="G70" s="150">
        <v>0</v>
      </c>
      <c r="H70" s="150">
        <v>0</v>
      </c>
      <c r="I70" s="150">
        <v>0</v>
      </c>
      <c r="J70" s="153" t="s">
        <v>251</v>
      </c>
      <c r="K70" s="150">
        <v>0</v>
      </c>
    </row>
    <row r="71" spans="1:11" ht="32.4">
      <c r="A71" s="146">
        <v>69</v>
      </c>
      <c r="B71" s="149">
        <v>0</v>
      </c>
      <c r="C71" s="150" t="s">
        <v>250</v>
      </c>
      <c r="D71" s="150">
        <v>0</v>
      </c>
      <c r="E71" s="150">
        <v>0</v>
      </c>
      <c r="F71" s="150">
        <v>0</v>
      </c>
      <c r="G71" s="150">
        <v>0</v>
      </c>
      <c r="H71" s="150">
        <v>0</v>
      </c>
      <c r="I71" s="150">
        <v>0</v>
      </c>
      <c r="J71" s="153" t="s">
        <v>251</v>
      </c>
      <c r="K71" s="150">
        <v>0</v>
      </c>
    </row>
    <row r="72" spans="1:11" ht="32.4">
      <c r="A72" s="146">
        <v>70</v>
      </c>
      <c r="B72" s="149">
        <v>0</v>
      </c>
      <c r="C72" s="150" t="s">
        <v>250</v>
      </c>
      <c r="D72" s="150">
        <v>0</v>
      </c>
      <c r="E72" s="150">
        <v>0</v>
      </c>
      <c r="F72" s="150">
        <v>0</v>
      </c>
      <c r="G72" s="150">
        <v>0</v>
      </c>
      <c r="H72" s="150">
        <v>0</v>
      </c>
      <c r="I72" s="150">
        <v>0</v>
      </c>
      <c r="J72" s="153" t="s">
        <v>251</v>
      </c>
      <c r="K72" s="150">
        <v>0</v>
      </c>
    </row>
    <row r="73" spans="1:11" ht="32.4">
      <c r="A73" s="146">
        <v>71</v>
      </c>
      <c r="B73" s="149">
        <v>0</v>
      </c>
      <c r="C73" s="150" t="s">
        <v>250</v>
      </c>
      <c r="D73" s="150">
        <v>0</v>
      </c>
      <c r="E73" s="150">
        <v>0</v>
      </c>
      <c r="F73" s="150">
        <v>0</v>
      </c>
      <c r="G73" s="150">
        <v>0</v>
      </c>
      <c r="H73" s="150">
        <v>0</v>
      </c>
      <c r="I73" s="150">
        <v>0</v>
      </c>
      <c r="J73" s="153" t="s">
        <v>251</v>
      </c>
      <c r="K73" s="150">
        <v>0</v>
      </c>
    </row>
    <row r="74" spans="1:11" ht="32.4">
      <c r="A74" s="146">
        <v>72</v>
      </c>
      <c r="B74" s="149">
        <v>0</v>
      </c>
      <c r="C74" s="150" t="s">
        <v>250</v>
      </c>
      <c r="D74" s="150">
        <v>0</v>
      </c>
      <c r="E74" s="150">
        <v>0</v>
      </c>
      <c r="F74" s="150">
        <v>0</v>
      </c>
      <c r="G74" s="150">
        <v>0</v>
      </c>
      <c r="H74" s="150">
        <v>0</v>
      </c>
      <c r="I74" s="150">
        <v>0</v>
      </c>
      <c r="J74" s="153" t="s">
        <v>251</v>
      </c>
      <c r="K74" s="150">
        <v>0</v>
      </c>
    </row>
    <row r="75" spans="1:11" ht="32.4">
      <c r="A75" s="146">
        <v>73</v>
      </c>
      <c r="B75" s="149">
        <v>0</v>
      </c>
      <c r="C75" s="150" t="s">
        <v>250</v>
      </c>
      <c r="D75" s="150">
        <v>0</v>
      </c>
      <c r="E75" s="150">
        <v>0</v>
      </c>
      <c r="F75" s="150">
        <v>0</v>
      </c>
      <c r="G75" s="150">
        <v>0</v>
      </c>
      <c r="H75" s="150">
        <v>0</v>
      </c>
      <c r="I75" s="150">
        <v>0</v>
      </c>
      <c r="J75" s="153" t="s">
        <v>251</v>
      </c>
      <c r="K75" s="150">
        <v>0</v>
      </c>
    </row>
    <row r="76" spans="1:11" ht="32.4">
      <c r="A76" s="146">
        <v>74</v>
      </c>
      <c r="B76" s="149">
        <v>0</v>
      </c>
      <c r="C76" s="150" t="s">
        <v>250</v>
      </c>
      <c r="D76" s="150">
        <v>0</v>
      </c>
      <c r="E76" s="150">
        <v>0</v>
      </c>
      <c r="F76" s="150">
        <v>0</v>
      </c>
      <c r="G76" s="150">
        <v>0</v>
      </c>
      <c r="H76" s="150">
        <v>0</v>
      </c>
      <c r="I76" s="150">
        <v>0</v>
      </c>
      <c r="J76" s="153" t="s">
        <v>251</v>
      </c>
      <c r="K76" s="150">
        <v>0</v>
      </c>
    </row>
    <row r="77" spans="1:11" ht="32.4">
      <c r="A77" s="146">
        <v>75</v>
      </c>
      <c r="B77" s="149">
        <v>0</v>
      </c>
      <c r="C77" s="150" t="s">
        <v>250</v>
      </c>
      <c r="D77" s="150">
        <v>0</v>
      </c>
      <c r="E77" s="150">
        <v>0</v>
      </c>
      <c r="F77" s="150">
        <v>0</v>
      </c>
      <c r="G77" s="150">
        <v>0</v>
      </c>
      <c r="H77" s="150">
        <v>0</v>
      </c>
      <c r="I77" s="150">
        <v>0</v>
      </c>
      <c r="J77" s="153" t="s">
        <v>251</v>
      </c>
      <c r="K77" s="150">
        <v>0</v>
      </c>
    </row>
    <row r="78" spans="1:11" ht="32.4">
      <c r="A78" s="146">
        <v>76</v>
      </c>
      <c r="B78" s="149">
        <v>0</v>
      </c>
      <c r="C78" s="150" t="s">
        <v>250</v>
      </c>
      <c r="D78" s="150">
        <v>0</v>
      </c>
      <c r="E78" s="150">
        <v>0</v>
      </c>
      <c r="F78" s="150">
        <v>0</v>
      </c>
      <c r="G78" s="150">
        <v>0</v>
      </c>
      <c r="H78" s="150">
        <v>0</v>
      </c>
      <c r="I78" s="150">
        <v>0</v>
      </c>
      <c r="J78" s="153" t="s">
        <v>251</v>
      </c>
      <c r="K78" s="150">
        <v>0</v>
      </c>
    </row>
    <row r="79" spans="1:11" ht="32.4">
      <c r="A79" s="146">
        <v>77</v>
      </c>
      <c r="B79" s="149">
        <v>0</v>
      </c>
      <c r="C79" s="150" t="s">
        <v>250</v>
      </c>
      <c r="D79" s="150">
        <v>0</v>
      </c>
      <c r="E79" s="150">
        <v>0</v>
      </c>
      <c r="F79" s="150">
        <v>0</v>
      </c>
      <c r="G79" s="150">
        <v>0</v>
      </c>
      <c r="H79" s="150">
        <v>0</v>
      </c>
      <c r="I79" s="150">
        <v>0</v>
      </c>
      <c r="J79" s="153" t="s">
        <v>251</v>
      </c>
      <c r="K79" s="150">
        <v>0</v>
      </c>
    </row>
    <row r="80" spans="1:11" ht="32.4">
      <c r="A80" s="146">
        <v>78</v>
      </c>
      <c r="B80" s="149">
        <v>0</v>
      </c>
      <c r="C80" s="150" t="s">
        <v>250</v>
      </c>
      <c r="D80" s="150">
        <v>0</v>
      </c>
      <c r="E80" s="150">
        <v>0</v>
      </c>
      <c r="F80" s="150">
        <v>0</v>
      </c>
      <c r="G80" s="150">
        <v>0</v>
      </c>
      <c r="H80" s="150">
        <v>0</v>
      </c>
      <c r="I80" s="150">
        <v>0</v>
      </c>
      <c r="J80" s="153" t="s">
        <v>251</v>
      </c>
      <c r="K80" s="150">
        <v>0</v>
      </c>
    </row>
    <row r="81" spans="1:11" ht="32.4">
      <c r="A81" s="146">
        <v>79</v>
      </c>
      <c r="B81" s="149">
        <v>0</v>
      </c>
      <c r="C81" s="150" t="s">
        <v>250</v>
      </c>
      <c r="D81" s="150">
        <v>0</v>
      </c>
      <c r="E81" s="150">
        <v>0</v>
      </c>
      <c r="F81" s="150">
        <v>0</v>
      </c>
      <c r="G81" s="150">
        <v>0</v>
      </c>
      <c r="H81" s="150">
        <v>0</v>
      </c>
      <c r="I81" s="150">
        <v>0</v>
      </c>
      <c r="J81" s="153" t="s">
        <v>251</v>
      </c>
      <c r="K81" s="150">
        <v>0</v>
      </c>
    </row>
    <row r="82" spans="1:11" ht="32.4">
      <c r="A82" s="146">
        <v>80</v>
      </c>
      <c r="B82" s="149">
        <v>0</v>
      </c>
      <c r="C82" s="150" t="s">
        <v>250</v>
      </c>
      <c r="D82" s="150">
        <v>0</v>
      </c>
      <c r="E82" s="150">
        <v>0</v>
      </c>
      <c r="F82" s="150">
        <v>0</v>
      </c>
      <c r="G82" s="150">
        <v>0</v>
      </c>
      <c r="H82" s="150">
        <v>0</v>
      </c>
      <c r="I82" s="150">
        <v>0</v>
      </c>
      <c r="J82" s="153" t="s">
        <v>251</v>
      </c>
      <c r="K82" s="150">
        <v>0</v>
      </c>
    </row>
    <row r="83" spans="1:11" ht="32.4">
      <c r="A83" s="146">
        <v>81</v>
      </c>
      <c r="B83" s="149">
        <v>0</v>
      </c>
      <c r="C83" s="150" t="s">
        <v>250</v>
      </c>
      <c r="D83" s="150">
        <v>0</v>
      </c>
      <c r="E83" s="150">
        <v>0</v>
      </c>
      <c r="F83" s="150">
        <v>0</v>
      </c>
      <c r="G83" s="150">
        <v>0</v>
      </c>
      <c r="H83" s="150">
        <v>0</v>
      </c>
      <c r="I83" s="150">
        <v>0</v>
      </c>
      <c r="J83" s="153" t="s">
        <v>251</v>
      </c>
      <c r="K83" s="150">
        <v>0</v>
      </c>
    </row>
    <row r="84" spans="1:11" ht="32.4">
      <c r="A84" s="146">
        <v>82</v>
      </c>
      <c r="B84" s="149">
        <v>0</v>
      </c>
      <c r="C84" s="150" t="s">
        <v>250</v>
      </c>
      <c r="D84" s="150">
        <v>0</v>
      </c>
      <c r="E84" s="150">
        <v>0</v>
      </c>
      <c r="F84" s="150">
        <v>0</v>
      </c>
      <c r="G84" s="150">
        <v>0</v>
      </c>
      <c r="H84" s="150">
        <v>0</v>
      </c>
      <c r="I84" s="150">
        <v>0</v>
      </c>
      <c r="J84" s="153" t="s">
        <v>251</v>
      </c>
      <c r="K84" s="150">
        <v>0</v>
      </c>
    </row>
    <row r="85" spans="1:11" ht="32.4">
      <c r="A85" s="146">
        <v>83</v>
      </c>
      <c r="B85" s="149">
        <v>0</v>
      </c>
      <c r="C85" s="150" t="s">
        <v>250</v>
      </c>
      <c r="D85" s="150">
        <v>0</v>
      </c>
      <c r="E85" s="150">
        <v>0</v>
      </c>
      <c r="F85" s="150">
        <v>0</v>
      </c>
      <c r="G85" s="150">
        <v>0</v>
      </c>
      <c r="H85" s="150">
        <v>0</v>
      </c>
      <c r="I85" s="150">
        <v>0</v>
      </c>
      <c r="J85" s="153" t="s">
        <v>251</v>
      </c>
      <c r="K85" s="150">
        <v>0</v>
      </c>
    </row>
    <row r="86" spans="1:11" ht="32.4">
      <c r="A86" s="146">
        <v>84</v>
      </c>
      <c r="B86" s="149">
        <v>0</v>
      </c>
      <c r="C86" s="150" t="s">
        <v>250</v>
      </c>
      <c r="D86" s="150">
        <v>0</v>
      </c>
      <c r="E86" s="150">
        <v>0</v>
      </c>
      <c r="F86" s="150">
        <v>0</v>
      </c>
      <c r="G86" s="150">
        <v>0</v>
      </c>
      <c r="H86" s="150">
        <v>0</v>
      </c>
      <c r="I86" s="150">
        <v>0</v>
      </c>
      <c r="J86" s="153" t="s">
        <v>251</v>
      </c>
      <c r="K86" s="150">
        <v>0</v>
      </c>
    </row>
    <row r="87" spans="1:11" ht="32.4">
      <c r="A87" s="146">
        <v>85</v>
      </c>
      <c r="B87" s="149">
        <v>0</v>
      </c>
      <c r="C87" s="150" t="s">
        <v>250</v>
      </c>
      <c r="D87" s="150">
        <v>0</v>
      </c>
      <c r="E87" s="150">
        <v>0</v>
      </c>
      <c r="F87" s="150">
        <v>0</v>
      </c>
      <c r="G87" s="150">
        <v>0</v>
      </c>
      <c r="H87" s="150">
        <v>0</v>
      </c>
      <c r="I87" s="150">
        <v>0</v>
      </c>
      <c r="J87" s="153" t="s">
        <v>251</v>
      </c>
      <c r="K87" s="150">
        <v>0</v>
      </c>
    </row>
    <row r="88" spans="1:11" ht="32.4">
      <c r="A88" s="146">
        <v>86</v>
      </c>
      <c r="B88" s="149">
        <v>0</v>
      </c>
      <c r="C88" s="150" t="s">
        <v>250</v>
      </c>
      <c r="D88" s="150">
        <v>0</v>
      </c>
      <c r="E88" s="150">
        <v>0</v>
      </c>
      <c r="F88" s="150">
        <v>0</v>
      </c>
      <c r="G88" s="150">
        <v>0</v>
      </c>
      <c r="H88" s="150">
        <v>0</v>
      </c>
      <c r="I88" s="150">
        <v>0</v>
      </c>
      <c r="J88" s="153" t="s">
        <v>251</v>
      </c>
      <c r="K88" s="150">
        <v>0</v>
      </c>
    </row>
    <row r="89" spans="1:11" ht="32.4">
      <c r="A89" s="146">
        <v>87</v>
      </c>
      <c r="B89" s="149">
        <v>0</v>
      </c>
      <c r="C89" s="150" t="s">
        <v>250</v>
      </c>
      <c r="D89" s="150">
        <v>0</v>
      </c>
      <c r="E89" s="150">
        <v>0</v>
      </c>
      <c r="F89" s="150">
        <v>0</v>
      </c>
      <c r="G89" s="150">
        <v>0</v>
      </c>
      <c r="H89" s="150">
        <v>0</v>
      </c>
      <c r="I89" s="150">
        <v>0</v>
      </c>
      <c r="J89" s="153" t="s">
        <v>251</v>
      </c>
      <c r="K89" s="150">
        <v>0</v>
      </c>
    </row>
    <row r="90" spans="1:11" ht="32.4">
      <c r="A90" s="146">
        <v>88</v>
      </c>
      <c r="B90" s="149">
        <v>0</v>
      </c>
      <c r="C90" s="150" t="s">
        <v>250</v>
      </c>
      <c r="D90" s="150">
        <v>0</v>
      </c>
      <c r="E90" s="150">
        <v>0</v>
      </c>
      <c r="F90" s="150">
        <v>0</v>
      </c>
      <c r="G90" s="150">
        <v>0</v>
      </c>
      <c r="H90" s="150">
        <v>0</v>
      </c>
      <c r="I90" s="150">
        <v>0</v>
      </c>
      <c r="J90" s="153" t="s">
        <v>251</v>
      </c>
      <c r="K90" s="150">
        <v>0</v>
      </c>
    </row>
    <row r="91" spans="1:11" ht="32.4">
      <c r="A91" s="146">
        <v>89</v>
      </c>
      <c r="B91" s="149">
        <v>0</v>
      </c>
      <c r="C91" s="150" t="s">
        <v>250</v>
      </c>
      <c r="D91" s="150">
        <v>0</v>
      </c>
      <c r="E91" s="150">
        <v>0</v>
      </c>
      <c r="F91" s="150">
        <v>0</v>
      </c>
      <c r="G91" s="150">
        <v>0</v>
      </c>
      <c r="H91" s="150">
        <v>0</v>
      </c>
      <c r="I91" s="150">
        <v>0</v>
      </c>
      <c r="J91" s="153" t="s">
        <v>251</v>
      </c>
      <c r="K91" s="150">
        <v>0</v>
      </c>
    </row>
    <row r="92" spans="1:11" ht="32.4">
      <c r="A92" s="146">
        <v>90</v>
      </c>
      <c r="B92" s="149">
        <v>0</v>
      </c>
      <c r="C92" s="150" t="s">
        <v>250</v>
      </c>
      <c r="D92" s="150">
        <v>0</v>
      </c>
      <c r="E92" s="150">
        <v>0</v>
      </c>
      <c r="F92" s="150">
        <v>0</v>
      </c>
      <c r="G92" s="150">
        <v>0</v>
      </c>
      <c r="H92" s="150">
        <v>0</v>
      </c>
      <c r="I92" s="150">
        <v>0</v>
      </c>
      <c r="J92" s="153" t="s">
        <v>251</v>
      </c>
      <c r="K92" s="150">
        <v>0</v>
      </c>
    </row>
    <row r="93" spans="1:11" ht="32.4">
      <c r="A93" s="146">
        <v>91</v>
      </c>
      <c r="B93" s="149">
        <v>0</v>
      </c>
      <c r="C93" s="150" t="s">
        <v>250</v>
      </c>
      <c r="D93" s="150">
        <v>0</v>
      </c>
      <c r="E93" s="150">
        <v>0</v>
      </c>
      <c r="F93" s="150">
        <v>0</v>
      </c>
      <c r="G93" s="150">
        <v>0</v>
      </c>
      <c r="H93" s="150">
        <v>0</v>
      </c>
      <c r="I93" s="150">
        <v>0</v>
      </c>
      <c r="J93" s="153" t="s">
        <v>251</v>
      </c>
      <c r="K93" s="150">
        <v>0</v>
      </c>
    </row>
    <row r="94" spans="1:11" ht="32.4">
      <c r="A94" s="146">
        <v>92</v>
      </c>
      <c r="B94" s="149">
        <v>0</v>
      </c>
      <c r="C94" s="150" t="s">
        <v>250</v>
      </c>
      <c r="D94" s="150">
        <v>0</v>
      </c>
      <c r="E94" s="150">
        <v>0</v>
      </c>
      <c r="F94" s="150">
        <v>0</v>
      </c>
      <c r="G94" s="150">
        <v>0</v>
      </c>
      <c r="H94" s="150">
        <v>0</v>
      </c>
      <c r="I94" s="150">
        <v>0</v>
      </c>
      <c r="J94" s="153" t="s">
        <v>251</v>
      </c>
      <c r="K94" s="150">
        <v>0</v>
      </c>
    </row>
    <row r="95" spans="1:11" ht="32.4">
      <c r="A95" s="146">
        <v>93</v>
      </c>
      <c r="B95" s="149">
        <v>0</v>
      </c>
      <c r="C95" s="150" t="s">
        <v>250</v>
      </c>
      <c r="D95" s="150">
        <v>0</v>
      </c>
      <c r="E95" s="150">
        <v>0</v>
      </c>
      <c r="F95" s="150">
        <v>0</v>
      </c>
      <c r="G95" s="150">
        <v>0</v>
      </c>
      <c r="H95" s="150">
        <v>0</v>
      </c>
      <c r="I95" s="150">
        <v>0</v>
      </c>
      <c r="J95" s="153" t="s">
        <v>251</v>
      </c>
      <c r="K95" s="150">
        <v>0</v>
      </c>
    </row>
    <row r="96" spans="1:11" ht="32.4">
      <c r="A96" s="146">
        <v>94</v>
      </c>
      <c r="B96" s="149">
        <v>0</v>
      </c>
      <c r="C96" s="150" t="s">
        <v>250</v>
      </c>
      <c r="D96" s="150">
        <v>0</v>
      </c>
      <c r="E96" s="150">
        <v>0</v>
      </c>
      <c r="F96" s="150">
        <v>0</v>
      </c>
      <c r="G96" s="150">
        <v>0</v>
      </c>
      <c r="H96" s="150">
        <v>0</v>
      </c>
      <c r="I96" s="150">
        <v>0</v>
      </c>
      <c r="J96" s="153" t="s">
        <v>251</v>
      </c>
      <c r="K96" s="150">
        <v>0</v>
      </c>
    </row>
    <row r="97" spans="1:11" ht="32.4">
      <c r="A97" s="146">
        <v>95</v>
      </c>
      <c r="B97" s="149">
        <v>0</v>
      </c>
      <c r="C97" s="150" t="s">
        <v>250</v>
      </c>
      <c r="D97" s="150">
        <v>0</v>
      </c>
      <c r="E97" s="150">
        <v>0</v>
      </c>
      <c r="F97" s="150">
        <v>0</v>
      </c>
      <c r="G97" s="150">
        <v>0</v>
      </c>
      <c r="H97" s="150">
        <v>0</v>
      </c>
      <c r="I97" s="150">
        <v>0</v>
      </c>
      <c r="J97" s="153" t="s">
        <v>251</v>
      </c>
      <c r="K97" s="150">
        <v>0</v>
      </c>
    </row>
    <row r="98" spans="1:11" ht="32.4">
      <c r="A98" s="146">
        <v>96</v>
      </c>
      <c r="B98" s="149">
        <v>0</v>
      </c>
      <c r="C98" s="150" t="s">
        <v>250</v>
      </c>
      <c r="D98" s="150">
        <v>0</v>
      </c>
      <c r="E98" s="150">
        <v>0</v>
      </c>
      <c r="F98" s="150">
        <v>0</v>
      </c>
      <c r="G98" s="150">
        <v>0</v>
      </c>
      <c r="H98" s="150">
        <v>0</v>
      </c>
      <c r="I98" s="150">
        <v>0</v>
      </c>
      <c r="J98" s="153" t="s">
        <v>251</v>
      </c>
      <c r="K98" s="150">
        <v>0</v>
      </c>
    </row>
    <row r="99" spans="1:11" ht="32.4">
      <c r="A99" s="146">
        <v>97</v>
      </c>
      <c r="B99" s="149">
        <v>0</v>
      </c>
      <c r="C99" s="150" t="s">
        <v>250</v>
      </c>
      <c r="D99" s="150">
        <v>0</v>
      </c>
      <c r="E99" s="150">
        <v>0</v>
      </c>
      <c r="F99" s="150">
        <v>0</v>
      </c>
      <c r="G99" s="150">
        <v>0</v>
      </c>
      <c r="H99" s="150">
        <v>0</v>
      </c>
      <c r="I99" s="150">
        <v>0</v>
      </c>
      <c r="J99" s="153" t="s">
        <v>251</v>
      </c>
      <c r="K99" s="150">
        <v>0</v>
      </c>
    </row>
    <row r="100" spans="1:11" ht="32.4">
      <c r="A100" s="146">
        <v>98</v>
      </c>
      <c r="B100" s="149">
        <v>0</v>
      </c>
      <c r="C100" s="150" t="s">
        <v>250</v>
      </c>
      <c r="D100" s="150">
        <v>0</v>
      </c>
      <c r="E100" s="150">
        <v>0</v>
      </c>
      <c r="F100" s="150">
        <v>0</v>
      </c>
      <c r="G100" s="150">
        <v>0</v>
      </c>
      <c r="H100" s="150">
        <v>0</v>
      </c>
      <c r="I100" s="150">
        <v>0</v>
      </c>
      <c r="J100" s="153" t="s">
        <v>251</v>
      </c>
      <c r="K100" s="150">
        <v>0</v>
      </c>
    </row>
    <row r="101" spans="1:11" ht="32.4">
      <c r="A101" s="146">
        <v>99</v>
      </c>
      <c r="B101" s="149">
        <v>0</v>
      </c>
      <c r="C101" s="150" t="s">
        <v>250</v>
      </c>
      <c r="D101" s="150">
        <v>0</v>
      </c>
      <c r="E101" s="150">
        <v>0</v>
      </c>
      <c r="F101" s="150">
        <v>0</v>
      </c>
      <c r="G101" s="150">
        <v>0</v>
      </c>
      <c r="H101" s="150">
        <v>0</v>
      </c>
      <c r="I101" s="150">
        <v>0</v>
      </c>
      <c r="J101" s="153" t="s">
        <v>251</v>
      </c>
      <c r="K101" s="150">
        <v>0</v>
      </c>
    </row>
    <row r="102" spans="1:11" ht="32.4">
      <c r="A102" s="146">
        <v>100</v>
      </c>
      <c r="B102" s="149">
        <v>0</v>
      </c>
      <c r="C102" s="150" t="s">
        <v>250</v>
      </c>
      <c r="D102" s="150">
        <v>0</v>
      </c>
      <c r="E102" s="150">
        <v>0</v>
      </c>
      <c r="F102" s="150">
        <v>0</v>
      </c>
      <c r="G102" s="150">
        <v>0</v>
      </c>
      <c r="H102" s="150">
        <v>0</v>
      </c>
      <c r="I102" s="150">
        <v>0</v>
      </c>
      <c r="J102" s="153" t="s">
        <v>251</v>
      </c>
      <c r="K102" s="150">
        <v>0</v>
      </c>
    </row>
  </sheetData>
  <sheetProtection sheet="1" objects="1" scenarios="1"/>
  <sortState ref="B3:G26">
    <sortCondition ref="G3:G26"/>
    <sortCondition ref="B3:B26"/>
  </sortState>
  <conditionalFormatting sqref="B3:K102">
    <cfRule type="cellIs" dxfId="29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92D050"/>
  </sheetPr>
  <dimension ref="A1:R103"/>
  <sheetViews>
    <sheetView showGridLines="0" workbookViewId="0">
      <pane xSplit="3" ySplit="3" topLeftCell="D4" activePane="bottomRight" state="frozen"/>
      <selection activeCell="G31" sqref="G31"/>
      <selection pane="topRight" activeCell="G31" sqref="G31"/>
      <selection pane="bottomLeft" activeCell="G31" sqref="G31"/>
      <selection pane="bottomRight" activeCell="D10" sqref="D10"/>
    </sheetView>
  </sheetViews>
  <sheetFormatPr baseColWidth="10" defaultColWidth="11.5546875" defaultRowHeight="13.2"/>
  <cols>
    <col min="1" max="1" width="4" style="3" bestFit="1" customWidth="1"/>
    <col min="2" max="2" width="30.88671875" style="6" customWidth="1"/>
    <col min="3" max="3" width="6.33203125" style="2" customWidth="1"/>
    <col min="4" max="4" width="21.88671875" style="2" bestFit="1" customWidth="1"/>
    <col min="5" max="9" width="7" style="2" bestFit="1" customWidth="1"/>
    <col min="10" max="11" width="30.88671875" style="6" customWidth="1"/>
    <col min="12" max="12" width="11" style="3" customWidth="1"/>
    <col min="13" max="15" width="30.88671875" style="6" customWidth="1"/>
    <col min="16" max="17" width="13.6640625" style="7" customWidth="1"/>
    <col min="18" max="18" width="30.88671875" style="6" customWidth="1"/>
    <col min="19" max="16384" width="11.5546875" style="6"/>
  </cols>
  <sheetData>
    <row r="1" spans="1:18">
      <c r="G1" s="20"/>
    </row>
    <row r="2" spans="1:18">
      <c r="B2" s="20" t="s">
        <v>53</v>
      </c>
      <c r="C2" s="20" t="s">
        <v>54</v>
      </c>
      <c r="D2" s="20" t="s">
        <v>55</v>
      </c>
      <c r="E2" s="20" t="s">
        <v>56</v>
      </c>
      <c r="F2" s="20" t="s">
        <v>57</v>
      </c>
      <c r="G2" s="20" t="s">
        <v>58</v>
      </c>
      <c r="H2" s="20" t="s">
        <v>59</v>
      </c>
      <c r="I2" s="20" t="s">
        <v>60</v>
      </c>
      <c r="J2" s="20" t="s">
        <v>61</v>
      </c>
      <c r="K2" s="20" t="s">
        <v>24</v>
      </c>
      <c r="L2" s="20" t="s">
        <v>25</v>
      </c>
      <c r="M2" s="20" t="s">
        <v>26</v>
      </c>
      <c r="N2" s="20" t="s">
        <v>27</v>
      </c>
      <c r="O2" s="20" t="s">
        <v>28</v>
      </c>
      <c r="P2" s="20" t="s">
        <v>29</v>
      </c>
      <c r="Q2" s="20" t="s">
        <v>30</v>
      </c>
      <c r="R2" s="20" t="s">
        <v>31</v>
      </c>
    </row>
    <row r="3" spans="1:18" s="1" customFormat="1" ht="26.4">
      <c r="B3" s="96" t="s">
        <v>161</v>
      </c>
      <c r="C3" s="22" t="s">
        <v>18</v>
      </c>
      <c r="D3" s="23" t="s">
        <v>88</v>
      </c>
      <c r="E3" s="23" t="s">
        <v>83</v>
      </c>
      <c r="F3" s="23" t="s">
        <v>84</v>
      </c>
      <c r="G3" s="23" t="s">
        <v>85</v>
      </c>
      <c r="H3" s="23" t="s">
        <v>86</v>
      </c>
      <c r="I3" s="23" t="s">
        <v>87</v>
      </c>
      <c r="J3" s="21" t="s">
        <v>52</v>
      </c>
      <c r="K3" s="21" t="s">
        <v>51</v>
      </c>
      <c r="L3" s="21" t="s">
        <v>35</v>
      </c>
      <c r="M3" s="21" t="s">
        <v>19</v>
      </c>
      <c r="N3" s="21" t="s">
        <v>36</v>
      </c>
      <c r="O3" s="21" t="s">
        <v>20</v>
      </c>
      <c r="P3" s="22" t="s">
        <v>22</v>
      </c>
      <c r="Q3" s="22" t="s">
        <v>21</v>
      </c>
      <c r="R3" s="21" t="s">
        <v>23</v>
      </c>
    </row>
    <row r="4" spans="1:18">
      <c r="A4" s="3">
        <v>1</v>
      </c>
      <c r="B4" s="5" t="s">
        <v>252</v>
      </c>
      <c r="C4" s="4" t="s">
        <v>115</v>
      </c>
      <c r="D4" s="5" t="s">
        <v>17</v>
      </c>
      <c r="E4" s="5" t="s">
        <v>33</v>
      </c>
      <c r="F4" s="5" t="s">
        <v>34</v>
      </c>
      <c r="G4" s="5" t="s">
        <v>66</v>
      </c>
      <c r="H4" s="5" t="s">
        <v>136</v>
      </c>
      <c r="I4" s="5" t="s">
        <v>98</v>
      </c>
      <c r="J4" s="5" t="s">
        <v>253</v>
      </c>
      <c r="K4" s="5" t="s">
        <v>251</v>
      </c>
      <c r="L4" s="4">
        <v>85190</v>
      </c>
      <c r="M4" s="5" t="s">
        <v>254</v>
      </c>
      <c r="N4" s="5" t="s">
        <v>251</v>
      </c>
      <c r="O4" s="5" t="s">
        <v>255</v>
      </c>
      <c r="P4" s="5" t="s">
        <v>256</v>
      </c>
      <c r="Q4" s="5" t="s">
        <v>257</v>
      </c>
      <c r="R4" s="5" t="s">
        <v>258</v>
      </c>
    </row>
    <row r="5" spans="1:18">
      <c r="A5" s="3">
        <v>2</v>
      </c>
      <c r="B5" s="5" t="s">
        <v>259</v>
      </c>
      <c r="C5" s="4" t="s">
        <v>116</v>
      </c>
      <c r="D5" s="5" t="s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 t="s">
        <v>260</v>
      </c>
      <c r="K5" s="5" t="s">
        <v>261</v>
      </c>
      <c r="L5" s="4">
        <v>13001</v>
      </c>
      <c r="M5" s="5" t="s">
        <v>262</v>
      </c>
      <c r="N5" s="5" t="s">
        <v>251</v>
      </c>
      <c r="O5" s="5" t="s">
        <v>255</v>
      </c>
      <c r="P5" s="5" t="s">
        <v>251</v>
      </c>
      <c r="Q5" s="5" t="s">
        <v>251</v>
      </c>
      <c r="R5" s="5" t="s">
        <v>251</v>
      </c>
    </row>
    <row r="6" spans="1:18">
      <c r="A6" s="3">
        <v>3</v>
      </c>
      <c r="B6" s="5" t="s">
        <v>263</v>
      </c>
      <c r="C6" s="4" t="s">
        <v>264</v>
      </c>
      <c r="D6" s="5" t="s">
        <v>37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 t="s">
        <v>265</v>
      </c>
      <c r="K6" s="5" t="s">
        <v>266</v>
      </c>
      <c r="L6" s="4">
        <v>12204</v>
      </c>
      <c r="M6" s="5" t="s">
        <v>267</v>
      </c>
      <c r="N6" s="5" t="s">
        <v>251</v>
      </c>
      <c r="O6" s="5" t="s">
        <v>268</v>
      </c>
      <c r="P6" s="5" t="s">
        <v>269</v>
      </c>
      <c r="Q6" s="5" t="s">
        <v>251</v>
      </c>
      <c r="R6" s="5" t="s">
        <v>251</v>
      </c>
    </row>
    <row r="7" spans="1:18">
      <c r="A7" s="3">
        <v>4</v>
      </c>
      <c r="B7" s="5" t="s">
        <v>270</v>
      </c>
      <c r="C7" s="4" t="s">
        <v>271</v>
      </c>
      <c r="D7" s="5" t="s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 t="s">
        <v>272</v>
      </c>
      <c r="K7" s="5" t="s">
        <v>251</v>
      </c>
      <c r="L7" s="4">
        <v>1225</v>
      </c>
      <c r="M7" s="5" t="s">
        <v>273</v>
      </c>
      <c r="N7" s="5" t="s">
        <v>251</v>
      </c>
      <c r="O7" s="5" t="s">
        <v>274</v>
      </c>
      <c r="P7" s="5" t="s">
        <v>251</v>
      </c>
      <c r="Q7" s="5" t="s">
        <v>251</v>
      </c>
      <c r="R7" s="5" t="s">
        <v>251</v>
      </c>
    </row>
    <row r="8" spans="1:18">
      <c r="A8" s="3">
        <v>5</v>
      </c>
      <c r="B8" s="5" t="s">
        <v>175</v>
      </c>
      <c r="C8" s="4" t="s">
        <v>117</v>
      </c>
      <c r="D8" s="5" t="s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 t="s">
        <v>275</v>
      </c>
      <c r="K8" s="5" t="s">
        <v>251</v>
      </c>
      <c r="L8" s="4">
        <v>85000</v>
      </c>
      <c r="M8" s="5" t="s">
        <v>276</v>
      </c>
      <c r="N8" s="5" t="s">
        <v>251</v>
      </c>
      <c r="O8" s="5" t="s">
        <v>255</v>
      </c>
      <c r="P8" s="5" t="s">
        <v>251</v>
      </c>
      <c r="Q8" s="5" t="s">
        <v>251</v>
      </c>
      <c r="R8" s="5" t="s">
        <v>251</v>
      </c>
    </row>
    <row r="9" spans="1:18">
      <c r="A9" s="3">
        <v>6</v>
      </c>
      <c r="B9" s="5" t="s">
        <v>277</v>
      </c>
      <c r="C9" s="4" t="s">
        <v>278</v>
      </c>
      <c r="D9" s="5" t="s">
        <v>141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 t="s">
        <v>279</v>
      </c>
      <c r="K9" s="5" t="s">
        <v>280</v>
      </c>
      <c r="L9" s="4">
        <v>12152</v>
      </c>
      <c r="M9" s="5" t="s">
        <v>267</v>
      </c>
      <c r="N9" s="5" t="s">
        <v>251</v>
      </c>
      <c r="O9" s="5" t="s">
        <v>268</v>
      </c>
      <c r="P9" s="5" t="s">
        <v>251</v>
      </c>
      <c r="Q9" s="5" t="s">
        <v>251</v>
      </c>
      <c r="R9" s="5" t="s">
        <v>251</v>
      </c>
    </row>
    <row r="10" spans="1:18">
      <c r="A10" s="3">
        <v>7</v>
      </c>
      <c r="B10" s="5" t="s">
        <v>251</v>
      </c>
      <c r="C10" s="4" t="s">
        <v>281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 t="s">
        <v>251</v>
      </c>
      <c r="K10" s="5" t="s">
        <v>251</v>
      </c>
      <c r="L10" s="4" t="s">
        <v>251</v>
      </c>
      <c r="M10" s="5" t="s">
        <v>251</v>
      </c>
      <c r="N10" s="5" t="s">
        <v>251</v>
      </c>
      <c r="O10" s="5" t="s">
        <v>251</v>
      </c>
      <c r="P10" s="5" t="s">
        <v>251</v>
      </c>
      <c r="Q10" s="5" t="s">
        <v>251</v>
      </c>
      <c r="R10" s="5" t="s">
        <v>251</v>
      </c>
    </row>
    <row r="11" spans="1:18">
      <c r="A11" s="3">
        <v>8</v>
      </c>
      <c r="B11" s="5" t="s">
        <v>251</v>
      </c>
      <c r="C11" s="4" t="s">
        <v>282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 t="s">
        <v>251</v>
      </c>
      <c r="K11" s="5" t="s">
        <v>251</v>
      </c>
      <c r="L11" s="4" t="s">
        <v>251</v>
      </c>
      <c r="M11" s="5" t="s">
        <v>251</v>
      </c>
      <c r="N11" s="5" t="s">
        <v>251</v>
      </c>
      <c r="O11" s="5" t="s">
        <v>251</v>
      </c>
      <c r="P11" s="5" t="s">
        <v>251</v>
      </c>
      <c r="Q11" s="5" t="s">
        <v>251</v>
      </c>
      <c r="R11" s="5" t="s">
        <v>251</v>
      </c>
    </row>
    <row r="12" spans="1:18">
      <c r="A12" s="3">
        <v>9</v>
      </c>
      <c r="B12" s="5" t="s">
        <v>251</v>
      </c>
      <c r="C12" s="4" t="s">
        <v>283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 t="s">
        <v>251</v>
      </c>
      <c r="K12" s="5" t="s">
        <v>251</v>
      </c>
      <c r="L12" s="4" t="s">
        <v>251</v>
      </c>
      <c r="M12" s="5" t="s">
        <v>251</v>
      </c>
      <c r="N12" s="5" t="s">
        <v>251</v>
      </c>
      <c r="O12" s="5" t="s">
        <v>251</v>
      </c>
      <c r="P12" s="5" t="s">
        <v>251</v>
      </c>
      <c r="Q12" s="5" t="s">
        <v>251</v>
      </c>
      <c r="R12" s="5" t="s">
        <v>251</v>
      </c>
    </row>
    <row r="13" spans="1:18">
      <c r="A13" s="3">
        <v>10</v>
      </c>
      <c r="B13" s="5" t="s">
        <v>251</v>
      </c>
      <c r="C13" s="4" t="s">
        <v>284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 t="s">
        <v>251</v>
      </c>
      <c r="K13" s="5" t="s">
        <v>251</v>
      </c>
      <c r="L13" s="4" t="s">
        <v>251</v>
      </c>
      <c r="M13" s="5" t="s">
        <v>251</v>
      </c>
      <c r="N13" s="5" t="s">
        <v>251</v>
      </c>
      <c r="O13" s="5" t="s">
        <v>251</v>
      </c>
      <c r="P13" s="5" t="s">
        <v>251</v>
      </c>
      <c r="Q13" s="5" t="s">
        <v>251</v>
      </c>
      <c r="R13" s="5" t="s">
        <v>251</v>
      </c>
    </row>
    <row r="14" spans="1:18">
      <c r="A14" s="3">
        <v>11</v>
      </c>
      <c r="B14" s="5" t="s">
        <v>251</v>
      </c>
      <c r="C14" s="4" t="s">
        <v>285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 t="s">
        <v>251</v>
      </c>
      <c r="K14" s="5" t="s">
        <v>251</v>
      </c>
      <c r="L14" s="4" t="s">
        <v>251</v>
      </c>
      <c r="M14" s="5" t="s">
        <v>251</v>
      </c>
      <c r="N14" s="5" t="s">
        <v>251</v>
      </c>
      <c r="O14" s="5" t="s">
        <v>251</v>
      </c>
      <c r="P14" s="5" t="s">
        <v>251</v>
      </c>
      <c r="Q14" s="5" t="s">
        <v>251</v>
      </c>
      <c r="R14" s="5" t="s">
        <v>251</v>
      </c>
    </row>
    <row r="15" spans="1:18">
      <c r="A15" s="3">
        <v>12</v>
      </c>
      <c r="B15" s="5" t="s">
        <v>251</v>
      </c>
      <c r="C15" s="4" t="s">
        <v>286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 t="s">
        <v>251</v>
      </c>
      <c r="K15" s="5" t="s">
        <v>251</v>
      </c>
      <c r="L15" s="4" t="s">
        <v>251</v>
      </c>
      <c r="M15" s="5" t="s">
        <v>251</v>
      </c>
      <c r="N15" s="5" t="s">
        <v>251</v>
      </c>
      <c r="O15" s="5" t="s">
        <v>251</v>
      </c>
      <c r="P15" s="5" t="s">
        <v>251</v>
      </c>
      <c r="Q15" s="5" t="s">
        <v>251</v>
      </c>
      <c r="R15" s="5" t="s">
        <v>251</v>
      </c>
    </row>
    <row r="16" spans="1:18">
      <c r="A16" s="3">
        <v>13</v>
      </c>
      <c r="B16" s="5" t="s">
        <v>251</v>
      </c>
      <c r="C16" s="4" t="s">
        <v>287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 t="s">
        <v>251</v>
      </c>
      <c r="K16" s="5" t="s">
        <v>251</v>
      </c>
      <c r="L16" s="4" t="s">
        <v>251</v>
      </c>
      <c r="M16" s="5" t="s">
        <v>251</v>
      </c>
      <c r="N16" s="5" t="s">
        <v>251</v>
      </c>
      <c r="O16" s="5" t="s">
        <v>251</v>
      </c>
      <c r="P16" s="5" t="s">
        <v>251</v>
      </c>
      <c r="Q16" s="5" t="s">
        <v>251</v>
      </c>
      <c r="R16" s="5" t="s">
        <v>251</v>
      </c>
    </row>
    <row r="17" spans="1:18">
      <c r="A17" s="3">
        <v>14</v>
      </c>
      <c r="B17" s="5" t="s">
        <v>251</v>
      </c>
      <c r="C17" s="4" t="s">
        <v>288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 t="s">
        <v>251</v>
      </c>
      <c r="K17" s="5" t="s">
        <v>251</v>
      </c>
      <c r="L17" s="4" t="s">
        <v>251</v>
      </c>
      <c r="M17" s="5" t="s">
        <v>251</v>
      </c>
      <c r="N17" s="5" t="s">
        <v>251</v>
      </c>
      <c r="O17" s="5" t="s">
        <v>251</v>
      </c>
      <c r="P17" s="5" t="s">
        <v>251</v>
      </c>
      <c r="Q17" s="5" t="s">
        <v>251</v>
      </c>
      <c r="R17" s="5" t="s">
        <v>251</v>
      </c>
    </row>
    <row r="18" spans="1:18">
      <c r="A18" s="3">
        <v>15</v>
      </c>
      <c r="B18" s="5" t="s">
        <v>251</v>
      </c>
      <c r="C18" s="4" t="s">
        <v>289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 t="s">
        <v>251</v>
      </c>
      <c r="K18" s="5" t="s">
        <v>251</v>
      </c>
      <c r="L18" s="4" t="s">
        <v>251</v>
      </c>
      <c r="M18" s="5" t="s">
        <v>251</v>
      </c>
      <c r="N18" s="5" t="s">
        <v>251</v>
      </c>
      <c r="O18" s="5" t="s">
        <v>251</v>
      </c>
      <c r="P18" s="5" t="s">
        <v>251</v>
      </c>
      <c r="Q18" s="5" t="s">
        <v>251</v>
      </c>
      <c r="R18" s="5" t="s">
        <v>251</v>
      </c>
    </row>
    <row r="19" spans="1:18">
      <c r="A19" s="3">
        <v>16</v>
      </c>
      <c r="B19" s="5" t="s">
        <v>251</v>
      </c>
      <c r="C19" s="4" t="s">
        <v>290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 t="s">
        <v>251</v>
      </c>
      <c r="K19" s="5" t="s">
        <v>251</v>
      </c>
      <c r="L19" s="4" t="s">
        <v>251</v>
      </c>
      <c r="M19" s="5" t="s">
        <v>251</v>
      </c>
      <c r="N19" s="5" t="s">
        <v>251</v>
      </c>
      <c r="O19" s="5" t="s">
        <v>251</v>
      </c>
      <c r="P19" s="5" t="s">
        <v>251</v>
      </c>
      <c r="Q19" s="5" t="s">
        <v>251</v>
      </c>
      <c r="R19" s="5" t="s">
        <v>251</v>
      </c>
    </row>
    <row r="20" spans="1:18">
      <c r="A20" s="3">
        <v>17</v>
      </c>
      <c r="B20" s="5" t="s">
        <v>251</v>
      </c>
      <c r="C20" s="4" t="s">
        <v>291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 t="s">
        <v>251</v>
      </c>
      <c r="K20" s="5" t="s">
        <v>251</v>
      </c>
      <c r="L20" s="4" t="s">
        <v>251</v>
      </c>
      <c r="M20" s="5" t="s">
        <v>251</v>
      </c>
      <c r="N20" s="5" t="s">
        <v>251</v>
      </c>
      <c r="O20" s="5" t="s">
        <v>251</v>
      </c>
      <c r="P20" s="5" t="s">
        <v>251</v>
      </c>
      <c r="Q20" s="5" t="s">
        <v>251</v>
      </c>
      <c r="R20" s="5" t="s">
        <v>251</v>
      </c>
    </row>
    <row r="21" spans="1:18">
      <c r="A21" s="3">
        <v>18</v>
      </c>
      <c r="B21" s="5" t="s">
        <v>251</v>
      </c>
      <c r="C21" s="4" t="s">
        <v>292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 t="s">
        <v>251</v>
      </c>
      <c r="K21" s="5" t="s">
        <v>251</v>
      </c>
      <c r="L21" s="4" t="s">
        <v>251</v>
      </c>
      <c r="M21" s="5" t="s">
        <v>251</v>
      </c>
      <c r="N21" s="5" t="s">
        <v>251</v>
      </c>
      <c r="O21" s="5" t="s">
        <v>251</v>
      </c>
      <c r="P21" s="5" t="s">
        <v>251</v>
      </c>
      <c r="Q21" s="5" t="s">
        <v>251</v>
      </c>
      <c r="R21" s="5" t="s">
        <v>251</v>
      </c>
    </row>
    <row r="22" spans="1:18">
      <c r="A22" s="3">
        <v>19</v>
      </c>
      <c r="B22" s="5" t="s">
        <v>251</v>
      </c>
      <c r="C22" s="4" t="s">
        <v>293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 t="s">
        <v>251</v>
      </c>
      <c r="K22" s="5" t="s">
        <v>251</v>
      </c>
      <c r="L22" s="4" t="s">
        <v>251</v>
      </c>
      <c r="M22" s="5" t="s">
        <v>251</v>
      </c>
      <c r="N22" s="5" t="s">
        <v>251</v>
      </c>
      <c r="O22" s="5" t="s">
        <v>251</v>
      </c>
      <c r="P22" s="5" t="s">
        <v>251</v>
      </c>
      <c r="Q22" s="5" t="s">
        <v>251</v>
      </c>
      <c r="R22" s="5" t="s">
        <v>251</v>
      </c>
    </row>
    <row r="23" spans="1:18">
      <c r="A23" s="3">
        <v>20</v>
      </c>
      <c r="B23" s="5" t="s">
        <v>251</v>
      </c>
      <c r="C23" s="4" t="s">
        <v>294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 t="s">
        <v>251</v>
      </c>
      <c r="K23" s="5" t="s">
        <v>251</v>
      </c>
      <c r="L23" s="4" t="s">
        <v>251</v>
      </c>
      <c r="M23" s="5" t="s">
        <v>251</v>
      </c>
      <c r="N23" s="5" t="s">
        <v>251</v>
      </c>
      <c r="O23" s="5" t="s">
        <v>251</v>
      </c>
      <c r="P23" s="5" t="s">
        <v>251</v>
      </c>
      <c r="Q23" s="5" t="s">
        <v>251</v>
      </c>
      <c r="R23" s="5" t="s">
        <v>251</v>
      </c>
    </row>
    <row r="24" spans="1:18">
      <c r="A24" s="3">
        <v>21</v>
      </c>
      <c r="B24" s="5" t="s">
        <v>251</v>
      </c>
      <c r="C24" s="4" t="s">
        <v>295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 t="s">
        <v>251</v>
      </c>
      <c r="K24" s="5" t="s">
        <v>251</v>
      </c>
      <c r="L24" s="4" t="s">
        <v>251</v>
      </c>
      <c r="M24" s="5" t="s">
        <v>251</v>
      </c>
      <c r="N24" s="5" t="s">
        <v>251</v>
      </c>
      <c r="O24" s="5" t="s">
        <v>251</v>
      </c>
      <c r="P24" s="5" t="s">
        <v>251</v>
      </c>
      <c r="Q24" s="5" t="s">
        <v>251</v>
      </c>
      <c r="R24" s="5" t="s">
        <v>251</v>
      </c>
    </row>
    <row r="25" spans="1:18">
      <c r="A25" s="3">
        <v>22</v>
      </c>
      <c r="B25" s="5" t="s">
        <v>251</v>
      </c>
      <c r="C25" s="4" t="s">
        <v>296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 t="s">
        <v>251</v>
      </c>
      <c r="K25" s="5" t="s">
        <v>251</v>
      </c>
      <c r="L25" s="4" t="s">
        <v>251</v>
      </c>
      <c r="M25" s="5" t="s">
        <v>251</v>
      </c>
      <c r="N25" s="5" t="s">
        <v>251</v>
      </c>
      <c r="O25" s="5" t="s">
        <v>251</v>
      </c>
      <c r="P25" s="5" t="s">
        <v>251</v>
      </c>
      <c r="Q25" s="5" t="s">
        <v>251</v>
      </c>
      <c r="R25" s="5" t="s">
        <v>251</v>
      </c>
    </row>
    <row r="26" spans="1:18">
      <c r="A26" s="3">
        <v>23</v>
      </c>
      <c r="B26" s="5" t="s">
        <v>251</v>
      </c>
      <c r="C26" s="4" t="s">
        <v>297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 t="s">
        <v>251</v>
      </c>
      <c r="K26" s="5" t="s">
        <v>251</v>
      </c>
      <c r="L26" s="4" t="s">
        <v>251</v>
      </c>
      <c r="M26" s="5" t="s">
        <v>251</v>
      </c>
      <c r="N26" s="5" t="s">
        <v>251</v>
      </c>
      <c r="O26" s="5" t="s">
        <v>251</v>
      </c>
      <c r="P26" s="5" t="s">
        <v>251</v>
      </c>
      <c r="Q26" s="5" t="s">
        <v>251</v>
      </c>
      <c r="R26" s="5" t="s">
        <v>251</v>
      </c>
    </row>
    <row r="27" spans="1:18">
      <c r="A27" s="3">
        <v>24</v>
      </c>
      <c r="B27" s="5" t="s">
        <v>251</v>
      </c>
      <c r="C27" s="4" t="s">
        <v>298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 t="s">
        <v>251</v>
      </c>
      <c r="K27" s="5" t="s">
        <v>251</v>
      </c>
      <c r="L27" s="4" t="s">
        <v>251</v>
      </c>
      <c r="M27" s="5" t="s">
        <v>251</v>
      </c>
      <c r="N27" s="5" t="s">
        <v>251</v>
      </c>
      <c r="O27" s="5" t="s">
        <v>251</v>
      </c>
      <c r="P27" s="5" t="s">
        <v>251</v>
      </c>
      <c r="Q27" s="5" t="s">
        <v>251</v>
      </c>
      <c r="R27" s="5" t="s">
        <v>251</v>
      </c>
    </row>
    <row r="28" spans="1:18">
      <c r="A28" s="3">
        <v>25</v>
      </c>
      <c r="B28" s="5" t="s">
        <v>251</v>
      </c>
      <c r="C28" s="4" t="s">
        <v>299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 t="s">
        <v>251</v>
      </c>
      <c r="K28" s="5" t="s">
        <v>251</v>
      </c>
      <c r="L28" s="4" t="s">
        <v>251</v>
      </c>
      <c r="M28" s="5" t="s">
        <v>251</v>
      </c>
      <c r="N28" s="5" t="s">
        <v>251</v>
      </c>
      <c r="O28" s="5" t="s">
        <v>251</v>
      </c>
      <c r="P28" s="5" t="s">
        <v>251</v>
      </c>
      <c r="Q28" s="5" t="s">
        <v>251</v>
      </c>
      <c r="R28" s="5" t="s">
        <v>251</v>
      </c>
    </row>
    <row r="29" spans="1:18">
      <c r="A29" s="3">
        <v>26</v>
      </c>
      <c r="B29" s="5" t="s">
        <v>251</v>
      </c>
      <c r="C29" s="4" t="s">
        <v>300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 t="s">
        <v>251</v>
      </c>
      <c r="K29" s="5" t="s">
        <v>251</v>
      </c>
      <c r="L29" s="4" t="s">
        <v>251</v>
      </c>
      <c r="M29" s="5" t="s">
        <v>251</v>
      </c>
      <c r="N29" s="5" t="s">
        <v>251</v>
      </c>
      <c r="O29" s="5" t="s">
        <v>251</v>
      </c>
      <c r="P29" s="5" t="s">
        <v>251</v>
      </c>
      <c r="Q29" s="5" t="s">
        <v>251</v>
      </c>
      <c r="R29" s="5" t="s">
        <v>251</v>
      </c>
    </row>
    <row r="30" spans="1:18">
      <c r="A30" s="3">
        <v>27</v>
      </c>
      <c r="B30" s="5" t="s">
        <v>251</v>
      </c>
      <c r="C30" s="4" t="s">
        <v>301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 t="s">
        <v>251</v>
      </c>
      <c r="K30" s="5" t="s">
        <v>251</v>
      </c>
      <c r="L30" s="4" t="s">
        <v>251</v>
      </c>
      <c r="M30" s="5" t="s">
        <v>251</v>
      </c>
      <c r="N30" s="5" t="s">
        <v>251</v>
      </c>
      <c r="O30" s="5" t="s">
        <v>251</v>
      </c>
      <c r="P30" s="5" t="s">
        <v>251</v>
      </c>
      <c r="Q30" s="5" t="s">
        <v>251</v>
      </c>
      <c r="R30" s="5" t="s">
        <v>251</v>
      </c>
    </row>
    <row r="31" spans="1:18">
      <c r="A31" s="3">
        <v>28</v>
      </c>
      <c r="B31" s="5" t="s">
        <v>251</v>
      </c>
      <c r="C31" s="4" t="s">
        <v>302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 t="s">
        <v>251</v>
      </c>
      <c r="K31" s="5" t="s">
        <v>251</v>
      </c>
      <c r="L31" s="4" t="s">
        <v>251</v>
      </c>
      <c r="M31" s="5" t="s">
        <v>251</v>
      </c>
      <c r="N31" s="5" t="s">
        <v>251</v>
      </c>
      <c r="O31" s="5" t="s">
        <v>251</v>
      </c>
      <c r="P31" s="5" t="s">
        <v>251</v>
      </c>
      <c r="Q31" s="5" t="s">
        <v>251</v>
      </c>
      <c r="R31" s="5" t="s">
        <v>251</v>
      </c>
    </row>
    <row r="32" spans="1:18">
      <c r="A32" s="3">
        <v>29</v>
      </c>
      <c r="B32" s="5" t="s">
        <v>251</v>
      </c>
      <c r="C32" s="4" t="s">
        <v>303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 t="s">
        <v>251</v>
      </c>
      <c r="K32" s="5" t="s">
        <v>251</v>
      </c>
      <c r="L32" s="4" t="s">
        <v>251</v>
      </c>
      <c r="M32" s="5" t="s">
        <v>251</v>
      </c>
      <c r="N32" s="5" t="s">
        <v>251</v>
      </c>
      <c r="O32" s="5" t="s">
        <v>251</v>
      </c>
      <c r="P32" s="5" t="s">
        <v>251</v>
      </c>
      <c r="Q32" s="5" t="s">
        <v>251</v>
      </c>
      <c r="R32" s="5" t="s">
        <v>251</v>
      </c>
    </row>
    <row r="33" spans="1:18">
      <c r="A33" s="3">
        <v>30</v>
      </c>
      <c r="B33" s="5" t="s">
        <v>251</v>
      </c>
      <c r="C33" s="4" t="s">
        <v>304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 t="s">
        <v>251</v>
      </c>
      <c r="K33" s="5" t="s">
        <v>251</v>
      </c>
      <c r="L33" s="4" t="s">
        <v>251</v>
      </c>
      <c r="M33" s="5" t="s">
        <v>251</v>
      </c>
      <c r="N33" s="5" t="s">
        <v>251</v>
      </c>
      <c r="O33" s="5" t="s">
        <v>251</v>
      </c>
      <c r="P33" s="5" t="s">
        <v>251</v>
      </c>
      <c r="Q33" s="5" t="s">
        <v>251</v>
      </c>
      <c r="R33" s="5" t="s">
        <v>251</v>
      </c>
    </row>
    <row r="34" spans="1:18">
      <c r="A34" s="3">
        <v>31</v>
      </c>
      <c r="B34" s="5" t="s">
        <v>251</v>
      </c>
      <c r="C34" s="4" t="s">
        <v>305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 t="s">
        <v>251</v>
      </c>
      <c r="K34" s="5" t="s">
        <v>251</v>
      </c>
      <c r="L34" s="4" t="s">
        <v>251</v>
      </c>
      <c r="M34" s="5" t="s">
        <v>251</v>
      </c>
      <c r="N34" s="5" t="s">
        <v>251</v>
      </c>
      <c r="O34" s="5" t="s">
        <v>251</v>
      </c>
      <c r="P34" s="5" t="s">
        <v>251</v>
      </c>
      <c r="Q34" s="5" t="s">
        <v>251</v>
      </c>
      <c r="R34" s="5" t="s">
        <v>251</v>
      </c>
    </row>
    <row r="35" spans="1:18">
      <c r="A35" s="3">
        <v>32</v>
      </c>
      <c r="B35" s="5" t="s">
        <v>251</v>
      </c>
      <c r="C35" s="4" t="s">
        <v>306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 t="s">
        <v>251</v>
      </c>
      <c r="K35" s="5" t="s">
        <v>251</v>
      </c>
      <c r="L35" s="4" t="s">
        <v>251</v>
      </c>
      <c r="M35" s="5" t="s">
        <v>251</v>
      </c>
      <c r="N35" s="5" t="s">
        <v>251</v>
      </c>
      <c r="O35" s="5" t="s">
        <v>251</v>
      </c>
      <c r="P35" s="5" t="s">
        <v>251</v>
      </c>
      <c r="Q35" s="5" t="s">
        <v>251</v>
      </c>
      <c r="R35" s="5" t="s">
        <v>251</v>
      </c>
    </row>
    <row r="36" spans="1:18">
      <c r="A36" s="3">
        <v>33</v>
      </c>
      <c r="B36" s="5" t="s">
        <v>251</v>
      </c>
      <c r="C36" s="4" t="s">
        <v>307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 t="s">
        <v>251</v>
      </c>
      <c r="K36" s="5" t="s">
        <v>251</v>
      </c>
      <c r="L36" s="4" t="s">
        <v>251</v>
      </c>
      <c r="M36" s="5" t="s">
        <v>251</v>
      </c>
      <c r="N36" s="5" t="s">
        <v>251</v>
      </c>
      <c r="O36" s="5" t="s">
        <v>251</v>
      </c>
      <c r="P36" s="5" t="s">
        <v>251</v>
      </c>
      <c r="Q36" s="5" t="s">
        <v>251</v>
      </c>
      <c r="R36" s="5" t="s">
        <v>251</v>
      </c>
    </row>
    <row r="37" spans="1:18">
      <c r="A37" s="3">
        <v>34</v>
      </c>
      <c r="B37" s="5" t="s">
        <v>251</v>
      </c>
      <c r="C37" s="4" t="s">
        <v>308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 t="s">
        <v>251</v>
      </c>
      <c r="K37" s="5" t="s">
        <v>251</v>
      </c>
      <c r="L37" s="4" t="s">
        <v>251</v>
      </c>
      <c r="M37" s="5" t="s">
        <v>251</v>
      </c>
      <c r="N37" s="5" t="s">
        <v>251</v>
      </c>
      <c r="O37" s="5" t="s">
        <v>251</v>
      </c>
      <c r="P37" s="5" t="s">
        <v>251</v>
      </c>
      <c r="Q37" s="5" t="s">
        <v>251</v>
      </c>
      <c r="R37" s="5" t="s">
        <v>251</v>
      </c>
    </row>
    <row r="38" spans="1:18">
      <c r="A38" s="3">
        <v>35</v>
      </c>
      <c r="B38" s="5" t="s">
        <v>251</v>
      </c>
      <c r="C38" s="4" t="s">
        <v>309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 t="s">
        <v>251</v>
      </c>
      <c r="K38" s="5" t="s">
        <v>251</v>
      </c>
      <c r="L38" s="4" t="s">
        <v>251</v>
      </c>
      <c r="M38" s="5" t="s">
        <v>251</v>
      </c>
      <c r="N38" s="5" t="s">
        <v>251</v>
      </c>
      <c r="O38" s="5" t="s">
        <v>251</v>
      </c>
      <c r="P38" s="5" t="s">
        <v>251</v>
      </c>
      <c r="Q38" s="5" t="s">
        <v>251</v>
      </c>
      <c r="R38" s="5" t="s">
        <v>251</v>
      </c>
    </row>
    <row r="39" spans="1:18">
      <c r="A39" s="3">
        <v>36</v>
      </c>
      <c r="B39" s="5" t="s">
        <v>251</v>
      </c>
      <c r="C39" s="4" t="s">
        <v>310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 t="s">
        <v>251</v>
      </c>
      <c r="K39" s="5" t="s">
        <v>251</v>
      </c>
      <c r="L39" s="4" t="s">
        <v>251</v>
      </c>
      <c r="M39" s="5" t="s">
        <v>251</v>
      </c>
      <c r="N39" s="5" t="s">
        <v>251</v>
      </c>
      <c r="O39" s="5" t="s">
        <v>251</v>
      </c>
      <c r="P39" s="5" t="s">
        <v>251</v>
      </c>
      <c r="Q39" s="5" t="s">
        <v>251</v>
      </c>
      <c r="R39" s="5" t="s">
        <v>251</v>
      </c>
    </row>
    <row r="40" spans="1:18">
      <c r="A40" s="3">
        <v>37</v>
      </c>
      <c r="B40" s="5" t="s">
        <v>251</v>
      </c>
      <c r="C40" s="4" t="s">
        <v>311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 t="s">
        <v>251</v>
      </c>
      <c r="K40" s="5" t="s">
        <v>251</v>
      </c>
      <c r="L40" s="4" t="s">
        <v>251</v>
      </c>
      <c r="M40" s="5" t="s">
        <v>251</v>
      </c>
      <c r="N40" s="5" t="s">
        <v>251</v>
      </c>
      <c r="O40" s="5" t="s">
        <v>251</v>
      </c>
      <c r="P40" s="5" t="s">
        <v>251</v>
      </c>
      <c r="Q40" s="5" t="s">
        <v>251</v>
      </c>
      <c r="R40" s="5" t="s">
        <v>251</v>
      </c>
    </row>
    <row r="41" spans="1:18">
      <c r="A41" s="3">
        <v>38</v>
      </c>
      <c r="B41" s="5" t="s">
        <v>251</v>
      </c>
      <c r="C41" s="4" t="s">
        <v>312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 t="s">
        <v>251</v>
      </c>
      <c r="K41" s="5" t="s">
        <v>251</v>
      </c>
      <c r="L41" s="4" t="s">
        <v>251</v>
      </c>
      <c r="M41" s="5" t="s">
        <v>251</v>
      </c>
      <c r="N41" s="5" t="s">
        <v>251</v>
      </c>
      <c r="O41" s="5" t="s">
        <v>251</v>
      </c>
      <c r="P41" s="5" t="s">
        <v>251</v>
      </c>
      <c r="Q41" s="5" t="s">
        <v>251</v>
      </c>
      <c r="R41" s="5" t="s">
        <v>251</v>
      </c>
    </row>
    <row r="42" spans="1:18">
      <c r="A42" s="3">
        <v>39</v>
      </c>
      <c r="B42" s="5" t="s">
        <v>251</v>
      </c>
      <c r="C42" s="4" t="s">
        <v>313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 t="s">
        <v>251</v>
      </c>
      <c r="K42" s="5" t="s">
        <v>251</v>
      </c>
      <c r="L42" s="4" t="s">
        <v>251</v>
      </c>
      <c r="M42" s="5" t="s">
        <v>251</v>
      </c>
      <c r="N42" s="5" t="s">
        <v>251</v>
      </c>
      <c r="O42" s="5" t="s">
        <v>251</v>
      </c>
      <c r="P42" s="5" t="s">
        <v>251</v>
      </c>
      <c r="Q42" s="5" t="s">
        <v>251</v>
      </c>
      <c r="R42" s="5" t="s">
        <v>251</v>
      </c>
    </row>
    <row r="43" spans="1:18">
      <c r="A43" s="3">
        <v>40</v>
      </c>
      <c r="B43" s="5" t="s">
        <v>251</v>
      </c>
      <c r="C43" s="4" t="s">
        <v>314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 t="s">
        <v>251</v>
      </c>
      <c r="K43" s="5" t="s">
        <v>251</v>
      </c>
      <c r="L43" s="4" t="s">
        <v>251</v>
      </c>
      <c r="M43" s="5" t="s">
        <v>251</v>
      </c>
      <c r="N43" s="5" t="s">
        <v>251</v>
      </c>
      <c r="O43" s="5" t="s">
        <v>251</v>
      </c>
      <c r="P43" s="5" t="s">
        <v>251</v>
      </c>
      <c r="Q43" s="5" t="s">
        <v>251</v>
      </c>
      <c r="R43" s="5" t="s">
        <v>251</v>
      </c>
    </row>
    <row r="44" spans="1:18">
      <c r="A44" s="3">
        <v>41</v>
      </c>
      <c r="B44" s="5" t="s">
        <v>251</v>
      </c>
      <c r="C44" s="4" t="s">
        <v>315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 t="s">
        <v>251</v>
      </c>
      <c r="K44" s="5" t="s">
        <v>251</v>
      </c>
      <c r="L44" s="4" t="s">
        <v>251</v>
      </c>
      <c r="M44" s="5" t="s">
        <v>251</v>
      </c>
      <c r="N44" s="5" t="s">
        <v>251</v>
      </c>
      <c r="O44" s="5" t="s">
        <v>251</v>
      </c>
      <c r="P44" s="5" t="s">
        <v>251</v>
      </c>
      <c r="Q44" s="5" t="s">
        <v>251</v>
      </c>
      <c r="R44" s="5" t="s">
        <v>251</v>
      </c>
    </row>
    <row r="45" spans="1:18">
      <c r="A45" s="3">
        <v>42</v>
      </c>
      <c r="B45" s="5" t="s">
        <v>251</v>
      </c>
      <c r="C45" s="4" t="s">
        <v>316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 t="s">
        <v>251</v>
      </c>
      <c r="K45" s="5" t="s">
        <v>251</v>
      </c>
      <c r="L45" s="4" t="s">
        <v>251</v>
      </c>
      <c r="M45" s="5" t="s">
        <v>251</v>
      </c>
      <c r="N45" s="5" t="s">
        <v>251</v>
      </c>
      <c r="O45" s="5" t="s">
        <v>251</v>
      </c>
      <c r="P45" s="5" t="s">
        <v>251</v>
      </c>
      <c r="Q45" s="5" t="s">
        <v>251</v>
      </c>
      <c r="R45" s="5" t="s">
        <v>251</v>
      </c>
    </row>
    <row r="46" spans="1:18">
      <c r="A46" s="3">
        <v>43</v>
      </c>
      <c r="B46" s="5" t="s">
        <v>251</v>
      </c>
      <c r="C46" s="4" t="s">
        <v>317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 t="s">
        <v>251</v>
      </c>
      <c r="K46" s="5" t="s">
        <v>251</v>
      </c>
      <c r="L46" s="4" t="s">
        <v>251</v>
      </c>
      <c r="M46" s="5" t="s">
        <v>251</v>
      </c>
      <c r="N46" s="5" t="s">
        <v>251</v>
      </c>
      <c r="O46" s="5" t="s">
        <v>251</v>
      </c>
      <c r="P46" s="5" t="s">
        <v>251</v>
      </c>
      <c r="Q46" s="5" t="s">
        <v>251</v>
      </c>
      <c r="R46" s="5" t="s">
        <v>251</v>
      </c>
    </row>
    <row r="47" spans="1:18">
      <c r="A47" s="3">
        <v>44</v>
      </c>
      <c r="B47" s="5" t="s">
        <v>251</v>
      </c>
      <c r="C47" s="4" t="s">
        <v>318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 t="s">
        <v>251</v>
      </c>
      <c r="K47" s="5" t="s">
        <v>251</v>
      </c>
      <c r="L47" s="4" t="s">
        <v>251</v>
      </c>
      <c r="M47" s="5" t="s">
        <v>251</v>
      </c>
      <c r="N47" s="5" t="s">
        <v>251</v>
      </c>
      <c r="O47" s="5" t="s">
        <v>251</v>
      </c>
      <c r="P47" s="5" t="s">
        <v>251</v>
      </c>
      <c r="Q47" s="5" t="s">
        <v>251</v>
      </c>
      <c r="R47" s="5" t="s">
        <v>251</v>
      </c>
    </row>
    <row r="48" spans="1:18">
      <c r="A48" s="3">
        <v>45</v>
      </c>
      <c r="B48" s="5" t="s">
        <v>251</v>
      </c>
      <c r="C48" s="4" t="s">
        <v>319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 t="s">
        <v>251</v>
      </c>
      <c r="K48" s="5" t="s">
        <v>251</v>
      </c>
      <c r="L48" s="4" t="s">
        <v>251</v>
      </c>
      <c r="M48" s="5" t="s">
        <v>251</v>
      </c>
      <c r="N48" s="5" t="s">
        <v>251</v>
      </c>
      <c r="O48" s="5" t="s">
        <v>251</v>
      </c>
      <c r="P48" s="5" t="s">
        <v>251</v>
      </c>
      <c r="Q48" s="5" t="s">
        <v>251</v>
      </c>
      <c r="R48" s="5" t="s">
        <v>251</v>
      </c>
    </row>
    <row r="49" spans="1:18">
      <c r="A49" s="3">
        <v>46</v>
      </c>
      <c r="B49" s="5" t="s">
        <v>251</v>
      </c>
      <c r="C49" s="4" t="s">
        <v>320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 t="s">
        <v>251</v>
      </c>
      <c r="K49" s="5" t="s">
        <v>251</v>
      </c>
      <c r="L49" s="4" t="s">
        <v>251</v>
      </c>
      <c r="M49" s="5" t="s">
        <v>251</v>
      </c>
      <c r="N49" s="5" t="s">
        <v>251</v>
      </c>
      <c r="O49" s="5" t="s">
        <v>251</v>
      </c>
      <c r="P49" s="5" t="s">
        <v>251</v>
      </c>
      <c r="Q49" s="5" t="s">
        <v>251</v>
      </c>
      <c r="R49" s="5" t="s">
        <v>251</v>
      </c>
    </row>
    <row r="50" spans="1:18">
      <c r="A50" s="3">
        <v>47</v>
      </c>
      <c r="B50" s="5" t="s">
        <v>251</v>
      </c>
      <c r="C50" s="4" t="s">
        <v>321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 t="s">
        <v>251</v>
      </c>
      <c r="K50" s="5" t="s">
        <v>251</v>
      </c>
      <c r="L50" s="4" t="s">
        <v>251</v>
      </c>
      <c r="M50" s="5" t="s">
        <v>251</v>
      </c>
      <c r="N50" s="5" t="s">
        <v>251</v>
      </c>
      <c r="O50" s="5" t="s">
        <v>251</v>
      </c>
      <c r="P50" s="5" t="s">
        <v>251</v>
      </c>
      <c r="Q50" s="5" t="s">
        <v>251</v>
      </c>
      <c r="R50" s="5" t="s">
        <v>251</v>
      </c>
    </row>
    <row r="51" spans="1:18">
      <c r="A51" s="3">
        <v>48</v>
      </c>
      <c r="B51" s="5" t="s">
        <v>251</v>
      </c>
      <c r="C51" s="4" t="s">
        <v>322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 t="s">
        <v>251</v>
      </c>
      <c r="K51" s="5" t="s">
        <v>251</v>
      </c>
      <c r="L51" s="4" t="s">
        <v>251</v>
      </c>
      <c r="M51" s="5" t="s">
        <v>251</v>
      </c>
      <c r="N51" s="5" t="s">
        <v>251</v>
      </c>
      <c r="O51" s="5" t="s">
        <v>251</v>
      </c>
      <c r="P51" s="5" t="s">
        <v>251</v>
      </c>
      <c r="Q51" s="5" t="s">
        <v>251</v>
      </c>
      <c r="R51" s="5" t="s">
        <v>251</v>
      </c>
    </row>
    <row r="52" spans="1:18">
      <c r="A52" s="3">
        <v>49</v>
      </c>
      <c r="B52" s="5" t="s">
        <v>251</v>
      </c>
      <c r="C52" s="4" t="s">
        <v>323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 t="s">
        <v>251</v>
      </c>
      <c r="K52" s="5" t="s">
        <v>251</v>
      </c>
      <c r="L52" s="4" t="s">
        <v>251</v>
      </c>
      <c r="M52" s="5" t="s">
        <v>251</v>
      </c>
      <c r="N52" s="5" t="s">
        <v>251</v>
      </c>
      <c r="O52" s="5" t="s">
        <v>251</v>
      </c>
      <c r="P52" s="5" t="s">
        <v>251</v>
      </c>
      <c r="Q52" s="5" t="s">
        <v>251</v>
      </c>
      <c r="R52" s="5" t="s">
        <v>251</v>
      </c>
    </row>
    <row r="53" spans="1:18">
      <c r="A53" s="3">
        <v>50</v>
      </c>
      <c r="B53" s="5" t="s">
        <v>251</v>
      </c>
      <c r="C53" s="4" t="s">
        <v>324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 t="s">
        <v>251</v>
      </c>
      <c r="K53" s="5" t="s">
        <v>251</v>
      </c>
      <c r="L53" s="4" t="s">
        <v>251</v>
      </c>
      <c r="M53" s="5" t="s">
        <v>251</v>
      </c>
      <c r="N53" s="5" t="s">
        <v>251</v>
      </c>
      <c r="O53" s="5" t="s">
        <v>251</v>
      </c>
      <c r="P53" s="5" t="s">
        <v>251</v>
      </c>
      <c r="Q53" s="5" t="s">
        <v>251</v>
      </c>
      <c r="R53" s="5" t="s">
        <v>251</v>
      </c>
    </row>
    <row r="54" spans="1:18">
      <c r="A54" s="3">
        <v>51</v>
      </c>
      <c r="B54" s="5" t="s">
        <v>251</v>
      </c>
      <c r="C54" s="4" t="s">
        <v>325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 t="s">
        <v>251</v>
      </c>
      <c r="K54" s="5" t="s">
        <v>251</v>
      </c>
      <c r="L54" s="4" t="s">
        <v>251</v>
      </c>
      <c r="M54" s="5" t="s">
        <v>251</v>
      </c>
      <c r="N54" s="5" t="s">
        <v>251</v>
      </c>
      <c r="O54" s="5" t="s">
        <v>251</v>
      </c>
      <c r="P54" s="5" t="s">
        <v>251</v>
      </c>
      <c r="Q54" s="5" t="s">
        <v>251</v>
      </c>
      <c r="R54" s="5" t="s">
        <v>251</v>
      </c>
    </row>
    <row r="55" spans="1:18">
      <c r="A55" s="3">
        <v>52</v>
      </c>
      <c r="B55" s="5" t="s">
        <v>251</v>
      </c>
      <c r="C55" s="4" t="s">
        <v>326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 t="s">
        <v>251</v>
      </c>
      <c r="K55" s="5" t="s">
        <v>251</v>
      </c>
      <c r="L55" s="4" t="s">
        <v>251</v>
      </c>
      <c r="M55" s="5" t="s">
        <v>251</v>
      </c>
      <c r="N55" s="5" t="s">
        <v>251</v>
      </c>
      <c r="O55" s="5" t="s">
        <v>251</v>
      </c>
      <c r="P55" s="5" t="s">
        <v>251</v>
      </c>
      <c r="Q55" s="5" t="s">
        <v>251</v>
      </c>
      <c r="R55" s="5" t="s">
        <v>251</v>
      </c>
    </row>
    <row r="56" spans="1:18">
      <c r="A56" s="3">
        <v>53</v>
      </c>
      <c r="B56" s="5" t="s">
        <v>251</v>
      </c>
      <c r="C56" s="4" t="s">
        <v>327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 t="s">
        <v>251</v>
      </c>
      <c r="K56" s="5" t="s">
        <v>251</v>
      </c>
      <c r="L56" s="4" t="s">
        <v>251</v>
      </c>
      <c r="M56" s="5" t="s">
        <v>251</v>
      </c>
      <c r="N56" s="5" t="s">
        <v>251</v>
      </c>
      <c r="O56" s="5" t="s">
        <v>251</v>
      </c>
      <c r="P56" s="5" t="s">
        <v>251</v>
      </c>
      <c r="Q56" s="5" t="s">
        <v>251</v>
      </c>
      <c r="R56" s="5" t="s">
        <v>251</v>
      </c>
    </row>
    <row r="57" spans="1:18">
      <c r="A57" s="3">
        <v>54</v>
      </c>
      <c r="B57" s="5" t="s">
        <v>251</v>
      </c>
      <c r="C57" s="4" t="s">
        <v>328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 t="s">
        <v>251</v>
      </c>
      <c r="K57" s="5" t="s">
        <v>251</v>
      </c>
      <c r="L57" s="4" t="s">
        <v>251</v>
      </c>
      <c r="M57" s="5" t="s">
        <v>251</v>
      </c>
      <c r="N57" s="5" t="s">
        <v>251</v>
      </c>
      <c r="O57" s="5" t="s">
        <v>251</v>
      </c>
      <c r="P57" s="5" t="s">
        <v>251</v>
      </c>
      <c r="Q57" s="5" t="s">
        <v>251</v>
      </c>
      <c r="R57" s="5" t="s">
        <v>251</v>
      </c>
    </row>
    <row r="58" spans="1:18">
      <c r="A58" s="3">
        <v>55</v>
      </c>
      <c r="B58" s="5" t="s">
        <v>251</v>
      </c>
      <c r="C58" s="4" t="s">
        <v>329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 t="s">
        <v>251</v>
      </c>
      <c r="K58" s="5" t="s">
        <v>251</v>
      </c>
      <c r="L58" s="4" t="s">
        <v>251</v>
      </c>
      <c r="M58" s="5" t="s">
        <v>251</v>
      </c>
      <c r="N58" s="5" t="s">
        <v>251</v>
      </c>
      <c r="O58" s="5" t="s">
        <v>251</v>
      </c>
      <c r="P58" s="5" t="s">
        <v>251</v>
      </c>
      <c r="Q58" s="5" t="s">
        <v>251</v>
      </c>
      <c r="R58" s="5" t="s">
        <v>251</v>
      </c>
    </row>
    <row r="59" spans="1:18">
      <c r="A59" s="3">
        <v>56</v>
      </c>
      <c r="B59" s="5" t="s">
        <v>251</v>
      </c>
      <c r="C59" s="4" t="s">
        <v>330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 t="s">
        <v>251</v>
      </c>
      <c r="K59" s="5" t="s">
        <v>251</v>
      </c>
      <c r="L59" s="4" t="s">
        <v>251</v>
      </c>
      <c r="M59" s="5" t="s">
        <v>251</v>
      </c>
      <c r="N59" s="5" t="s">
        <v>251</v>
      </c>
      <c r="O59" s="5" t="s">
        <v>251</v>
      </c>
      <c r="P59" s="5" t="s">
        <v>251</v>
      </c>
      <c r="Q59" s="5" t="s">
        <v>251</v>
      </c>
      <c r="R59" s="5" t="s">
        <v>251</v>
      </c>
    </row>
    <row r="60" spans="1:18">
      <c r="A60" s="3">
        <v>57</v>
      </c>
      <c r="B60" s="5" t="s">
        <v>251</v>
      </c>
      <c r="C60" s="4" t="s">
        <v>331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 t="s">
        <v>251</v>
      </c>
      <c r="K60" s="5" t="s">
        <v>251</v>
      </c>
      <c r="L60" s="4" t="s">
        <v>251</v>
      </c>
      <c r="M60" s="5" t="s">
        <v>251</v>
      </c>
      <c r="N60" s="5" t="s">
        <v>251</v>
      </c>
      <c r="O60" s="5" t="s">
        <v>251</v>
      </c>
      <c r="P60" s="5" t="s">
        <v>251</v>
      </c>
      <c r="Q60" s="5" t="s">
        <v>251</v>
      </c>
      <c r="R60" s="5" t="s">
        <v>251</v>
      </c>
    </row>
    <row r="61" spans="1:18">
      <c r="A61" s="3">
        <v>58</v>
      </c>
      <c r="B61" s="5" t="s">
        <v>251</v>
      </c>
      <c r="C61" s="4" t="s">
        <v>332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 t="s">
        <v>251</v>
      </c>
      <c r="K61" s="5" t="s">
        <v>251</v>
      </c>
      <c r="L61" s="4" t="s">
        <v>251</v>
      </c>
      <c r="M61" s="5" t="s">
        <v>251</v>
      </c>
      <c r="N61" s="5" t="s">
        <v>251</v>
      </c>
      <c r="O61" s="5" t="s">
        <v>251</v>
      </c>
      <c r="P61" s="5" t="s">
        <v>251</v>
      </c>
      <c r="Q61" s="5" t="s">
        <v>251</v>
      </c>
      <c r="R61" s="5" t="s">
        <v>251</v>
      </c>
    </row>
    <row r="62" spans="1:18">
      <c r="A62" s="3">
        <v>59</v>
      </c>
      <c r="B62" s="5" t="s">
        <v>251</v>
      </c>
      <c r="C62" s="4" t="s">
        <v>333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 t="s">
        <v>251</v>
      </c>
      <c r="K62" s="5" t="s">
        <v>251</v>
      </c>
      <c r="L62" s="4" t="s">
        <v>251</v>
      </c>
      <c r="M62" s="5" t="s">
        <v>251</v>
      </c>
      <c r="N62" s="5" t="s">
        <v>251</v>
      </c>
      <c r="O62" s="5" t="s">
        <v>251</v>
      </c>
      <c r="P62" s="5" t="s">
        <v>251</v>
      </c>
      <c r="Q62" s="5" t="s">
        <v>251</v>
      </c>
      <c r="R62" s="5" t="s">
        <v>251</v>
      </c>
    </row>
    <row r="63" spans="1:18">
      <c r="A63" s="3">
        <v>60</v>
      </c>
      <c r="B63" s="5" t="s">
        <v>251</v>
      </c>
      <c r="C63" s="4" t="s">
        <v>334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 t="s">
        <v>251</v>
      </c>
      <c r="K63" s="5" t="s">
        <v>251</v>
      </c>
      <c r="L63" s="4" t="s">
        <v>251</v>
      </c>
      <c r="M63" s="5" t="s">
        <v>251</v>
      </c>
      <c r="N63" s="5" t="s">
        <v>251</v>
      </c>
      <c r="O63" s="5" t="s">
        <v>251</v>
      </c>
      <c r="P63" s="5" t="s">
        <v>251</v>
      </c>
      <c r="Q63" s="5" t="s">
        <v>251</v>
      </c>
      <c r="R63" s="5" t="s">
        <v>251</v>
      </c>
    </row>
    <row r="64" spans="1:18">
      <c r="A64" s="3">
        <v>61</v>
      </c>
      <c r="B64" s="5" t="s">
        <v>251</v>
      </c>
      <c r="C64" s="4" t="s">
        <v>335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 t="s">
        <v>251</v>
      </c>
      <c r="K64" s="5" t="s">
        <v>251</v>
      </c>
      <c r="L64" s="4" t="s">
        <v>251</v>
      </c>
      <c r="M64" s="5" t="s">
        <v>251</v>
      </c>
      <c r="N64" s="5" t="s">
        <v>251</v>
      </c>
      <c r="O64" s="5" t="s">
        <v>251</v>
      </c>
      <c r="P64" s="5" t="s">
        <v>251</v>
      </c>
      <c r="Q64" s="5" t="s">
        <v>251</v>
      </c>
      <c r="R64" s="5" t="s">
        <v>251</v>
      </c>
    </row>
    <row r="65" spans="1:18">
      <c r="A65" s="3">
        <v>62</v>
      </c>
      <c r="B65" s="5" t="s">
        <v>251</v>
      </c>
      <c r="C65" s="4" t="s">
        <v>336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 t="s">
        <v>251</v>
      </c>
      <c r="K65" s="5" t="s">
        <v>251</v>
      </c>
      <c r="L65" s="4" t="s">
        <v>251</v>
      </c>
      <c r="M65" s="5" t="s">
        <v>251</v>
      </c>
      <c r="N65" s="5" t="s">
        <v>251</v>
      </c>
      <c r="O65" s="5" t="s">
        <v>251</v>
      </c>
      <c r="P65" s="5" t="s">
        <v>251</v>
      </c>
      <c r="Q65" s="5" t="s">
        <v>251</v>
      </c>
      <c r="R65" s="5" t="s">
        <v>251</v>
      </c>
    </row>
    <row r="66" spans="1:18">
      <c r="A66" s="3">
        <v>63</v>
      </c>
      <c r="B66" s="5" t="s">
        <v>251</v>
      </c>
      <c r="C66" s="4" t="s">
        <v>337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 t="s">
        <v>251</v>
      </c>
      <c r="K66" s="5" t="s">
        <v>251</v>
      </c>
      <c r="L66" s="4" t="s">
        <v>251</v>
      </c>
      <c r="M66" s="5" t="s">
        <v>251</v>
      </c>
      <c r="N66" s="5" t="s">
        <v>251</v>
      </c>
      <c r="O66" s="5" t="s">
        <v>251</v>
      </c>
      <c r="P66" s="5" t="s">
        <v>251</v>
      </c>
      <c r="Q66" s="5" t="s">
        <v>251</v>
      </c>
      <c r="R66" s="5" t="s">
        <v>251</v>
      </c>
    </row>
    <row r="67" spans="1:18">
      <c r="A67" s="3">
        <v>64</v>
      </c>
      <c r="B67" s="5" t="s">
        <v>251</v>
      </c>
      <c r="C67" s="4" t="s">
        <v>338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 t="s">
        <v>251</v>
      </c>
      <c r="K67" s="5" t="s">
        <v>251</v>
      </c>
      <c r="L67" s="4" t="s">
        <v>251</v>
      </c>
      <c r="M67" s="5" t="s">
        <v>251</v>
      </c>
      <c r="N67" s="5" t="s">
        <v>251</v>
      </c>
      <c r="O67" s="5" t="s">
        <v>251</v>
      </c>
      <c r="P67" s="5" t="s">
        <v>251</v>
      </c>
      <c r="Q67" s="5" t="s">
        <v>251</v>
      </c>
      <c r="R67" s="5" t="s">
        <v>251</v>
      </c>
    </row>
    <row r="68" spans="1:18">
      <c r="A68" s="3">
        <v>65</v>
      </c>
      <c r="B68" s="5" t="s">
        <v>251</v>
      </c>
      <c r="C68" s="4" t="s">
        <v>339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 t="s">
        <v>251</v>
      </c>
      <c r="K68" s="5" t="s">
        <v>251</v>
      </c>
      <c r="L68" s="4" t="s">
        <v>251</v>
      </c>
      <c r="M68" s="5" t="s">
        <v>251</v>
      </c>
      <c r="N68" s="5" t="s">
        <v>251</v>
      </c>
      <c r="O68" s="5" t="s">
        <v>251</v>
      </c>
      <c r="P68" s="5" t="s">
        <v>251</v>
      </c>
      <c r="Q68" s="5" t="s">
        <v>251</v>
      </c>
      <c r="R68" s="5" t="s">
        <v>251</v>
      </c>
    </row>
    <row r="69" spans="1:18">
      <c r="A69" s="3">
        <v>66</v>
      </c>
      <c r="B69" s="5" t="s">
        <v>251</v>
      </c>
      <c r="C69" s="4" t="s">
        <v>340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 t="s">
        <v>251</v>
      </c>
      <c r="K69" s="5" t="s">
        <v>251</v>
      </c>
      <c r="L69" s="4" t="s">
        <v>251</v>
      </c>
      <c r="M69" s="5" t="s">
        <v>251</v>
      </c>
      <c r="N69" s="5" t="s">
        <v>251</v>
      </c>
      <c r="O69" s="5" t="s">
        <v>251</v>
      </c>
      <c r="P69" s="5" t="s">
        <v>251</v>
      </c>
      <c r="Q69" s="5" t="s">
        <v>251</v>
      </c>
      <c r="R69" s="5" t="s">
        <v>251</v>
      </c>
    </row>
    <row r="70" spans="1:18">
      <c r="A70" s="3">
        <v>67</v>
      </c>
      <c r="B70" s="5" t="s">
        <v>251</v>
      </c>
      <c r="C70" s="4" t="s">
        <v>341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 t="s">
        <v>251</v>
      </c>
      <c r="K70" s="5" t="s">
        <v>251</v>
      </c>
      <c r="L70" s="4" t="s">
        <v>251</v>
      </c>
      <c r="M70" s="5" t="s">
        <v>251</v>
      </c>
      <c r="N70" s="5" t="s">
        <v>251</v>
      </c>
      <c r="O70" s="5" t="s">
        <v>251</v>
      </c>
      <c r="P70" s="5" t="s">
        <v>251</v>
      </c>
      <c r="Q70" s="5" t="s">
        <v>251</v>
      </c>
      <c r="R70" s="5" t="s">
        <v>251</v>
      </c>
    </row>
    <row r="71" spans="1:18">
      <c r="A71" s="3">
        <v>68</v>
      </c>
      <c r="B71" s="5" t="s">
        <v>251</v>
      </c>
      <c r="C71" s="4" t="s">
        <v>342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 t="s">
        <v>251</v>
      </c>
      <c r="K71" s="5" t="s">
        <v>251</v>
      </c>
      <c r="L71" s="4" t="s">
        <v>251</v>
      </c>
      <c r="M71" s="5" t="s">
        <v>251</v>
      </c>
      <c r="N71" s="5" t="s">
        <v>251</v>
      </c>
      <c r="O71" s="5" t="s">
        <v>251</v>
      </c>
      <c r="P71" s="5" t="s">
        <v>251</v>
      </c>
      <c r="Q71" s="5" t="s">
        <v>251</v>
      </c>
      <c r="R71" s="5" t="s">
        <v>251</v>
      </c>
    </row>
    <row r="72" spans="1:18">
      <c r="A72" s="3">
        <v>69</v>
      </c>
      <c r="B72" s="5" t="s">
        <v>251</v>
      </c>
      <c r="C72" s="4" t="s">
        <v>343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 t="s">
        <v>251</v>
      </c>
      <c r="K72" s="5" t="s">
        <v>251</v>
      </c>
      <c r="L72" s="4" t="s">
        <v>251</v>
      </c>
      <c r="M72" s="5" t="s">
        <v>251</v>
      </c>
      <c r="N72" s="5" t="s">
        <v>251</v>
      </c>
      <c r="O72" s="5" t="s">
        <v>251</v>
      </c>
      <c r="P72" s="5" t="s">
        <v>251</v>
      </c>
      <c r="Q72" s="5" t="s">
        <v>251</v>
      </c>
      <c r="R72" s="5" t="s">
        <v>251</v>
      </c>
    </row>
    <row r="73" spans="1:18">
      <c r="A73" s="3">
        <v>70</v>
      </c>
      <c r="B73" s="5" t="s">
        <v>251</v>
      </c>
      <c r="C73" s="4" t="s">
        <v>344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 t="s">
        <v>251</v>
      </c>
      <c r="K73" s="5" t="s">
        <v>251</v>
      </c>
      <c r="L73" s="4" t="s">
        <v>251</v>
      </c>
      <c r="M73" s="5" t="s">
        <v>251</v>
      </c>
      <c r="N73" s="5" t="s">
        <v>251</v>
      </c>
      <c r="O73" s="5" t="s">
        <v>251</v>
      </c>
      <c r="P73" s="5" t="s">
        <v>251</v>
      </c>
      <c r="Q73" s="5" t="s">
        <v>251</v>
      </c>
      <c r="R73" s="5" t="s">
        <v>251</v>
      </c>
    </row>
    <row r="74" spans="1:18">
      <c r="A74" s="3">
        <v>71</v>
      </c>
      <c r="B74" s="5" t="s">
        <v>251</v>
      </c>
      <c r="C74" s="4" t="s">
        <v>345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 t="s">
        <v>251</v>
      </c>
      <c r="K74" s="5" t="s">
        <v>251</v>
      </c>
      <c r="L74" s="4" t="s">
        <v>251</v>
      </c>
      <c r="M74" s="5" t="s">
        <v>251</v>
      </c>
      <c r="N74" s="5" t="s">
        <v>251</v>
      </c>
      <c r="O74" s="5" t="s">
        <v>251</v>
      </c>
      <c r="P74" s="5" t="s">
        <v>251</v>
      </c>
      <c r="Q74" s="5" t="s">
        <v>251</v>
      </c>
      <c r="R74" s="5" t="s">
        <v>251</v>
      </c>
    </row>
    <row r="75" spans="1:18">
      <c r="A75" s="3">
        <v>72</v>
      </c>
      <c r="B75" s="5" t="s">
        <v>251</v>
      </c>
      <c r="C75" s="4" t="s">
        <v>346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 t="s">
        <v>251</v>
      </c>
      <c r="K75" s="5" t="s">
        <v>251</v>
      </c>
      <c r="L75" s="4" t="s">
        <v>251</v>
      </c>
      <c r="M75" s="5" t="s">
        <v>251</v>
      </c>
      <c r="N75" s="5" t="s">
        <v>251</v>
      </c>
      <c r="O75" s="5" t="s">
        <v>251</v>
      </c>
      <c r="P75" s="5" t="s">
        <v>251</v>
      </c>
      <c r="Q75" s="5" t="s">
        <v>251</v>
      </c>
      <c r="R75" s="5" t="s">
        <v>251</v>
      </c>
    </row>
    <row r="76" spans="1:18">
      <c r="A76" s="3">
        <v>73</v>
      </c>
      <c r="B76" s="5" t="s">
        <v>251</v>
      </c>
      <c r="C76" s="4" t="s">
        <v>347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 t="s">
        <v>251</v>
      </c>
      <c r="K76" s="5" t="s">
        <v>251</v>
      </c>
      <c r="L76" s="4" t="s">
        <v>251</v>
      </c>
      <c r="M76" s="5" t="s">
        <v>251</v>
      </c>
      <c r="N76" s="5" t="s">
        <v>251</v>
      </c>
      <c r="O76" s="5" t="s">
        <v>251</v>
      </c>
      <c r="P76" s="5" t="s">
        <v>251</v>
      </c>
      <c r="Q76" s="5" t="s">
        <v>251</v>
      </c>
      <c r="R76" s="5" t="s">
        <v>251</v>
      </c>
    </row>
    <row r="77" spans="1:18">
      <c r="A77" s="3">
        <v>74</v>
      </c>
      <c r="B77" s="5" t="s">
        <v>251</v>
      </c>
      <c r="C77" s="4" t="s">
        <v>348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 t="s">
        <v>251</v>
      </c>
      <c r="K77" s="5" t="s">
        <v>251</v>
      </c>
      <c r="L77" s="4" t="s">
        <v>251</v>
      </c>
      <c r="M77" s="5" t="s">
        <v>251</v>
      </c>
      <c r="N77" s="5" t="s">
        <v>251</v>
      </c>
      <c r="O77" s="5" t="s">
        <v>251</v>
      </c>
      <c r="P77" s="5" t="s">
        <v>251</v>
      </c>
      <c r="Q77" s="5" t="s">
        <v>251</v>
      </c>
      <c r="R77" s="5" t="s">
        <v>251</v>
      </c>
    </row>
    <row r="78" spans="1:18">
      <c r="A78" s="3">
        <v>75</v>
      </c>
      <c r="B78" s="5" t="s">
        <v>251</v>
      </c>
      <c r="C78" s="4" t="s">
        <v>349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 t="s">
        <v>251</v>
      </c>
      <c r="K78" s="5" t="s">
        <v>251</v>
      </c>
      <c r="L78" s="4" t="s">
        <v>251</v>
      </c>
      <c r="M78" s="5" t="s">
        <v>251</v>
      </c>
      <c r="N78" s="5" t="s">
        <v>251</v>
      </c>
      <c r="O78" s="5" t="s">
        <v>251</v>
      </c>
      <c r="P78" s="5" t="s">
        <v>251</v>
      </c>
      <c r="Q78" s="5" t="s">
        <v>251</v>
      </c>
      <c r="R78" s="5" t="s">
        <v>251</v>
      </c>
    </row>
    <row r="79" spans="1:18">
      <c r="A79" s="3">
        <v>76</v>
      </c>
      <c r="B79" s="5" t="s">
        <v>251</v>
      </c>
      <c r="C79" s="4" t="s">
        <v>350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 t="s">
        <v>251</v>
      </c>
      <c r="K79" s="5" t="s">
        <v>251</v>
      </c>
      <c r="L79" s="4" t="s">
        <v>251</v>
      </c>
      <c r="M79" s="5" t="s">
        <v>251</v>
      </c>
      <c r="N79" s="5" t="s">
        <v>251</v>
      </c>
      <c r="O79" s="5" t="s">
        <v>251</v>
      </c>
      <c r="P79" s="5" t="s">
        <v>251</v>
      </c>
      <c r="Q79" s="5" t="s">
        <v>251</v>
      </c>
      <c r="R79" s="5" t="s">
        <v>251</v>
      </c>
    </row>
    <row r="80" spans="1:18">
      <c r="A80" s="3">
        <v>77</v>
      </c>
      <c r="B80" s="5" t="s">
        <v>251</v>
      </c>
      <c r="C80" s="4" t="s">
        <v>351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 t="s">
        <v>251</v>
      </c>
      <c r="K80" s="5" t="s">
        <v>251</v>
      </c>
      <c r="L80" s="4" t="s">
        <v>251</v>
      </c>
      <c r="M80" s="5" t="s">
        <v>251</v>
      </c>
      <c r="N80" s="5" t="s">
        <v>251</v>
      </c>
      <c r="O80" s="5" t="s">
        <v>251</v>
      </c>
      <c r="P80" s="5" t="s">
        <v>251</v>
      </c>
      <c r="Q80" s="5" t="s">
        <v>251</v>
      </c>
      <c r="R80" s="5" t="s">
        <v>251</v>
      </c>
    </row>
    <row r="81" spans="1:18">
      <c r="A81" s="3">
        <v>78</v>
      </c>
      <c r="B81" s="5" t="s">
        <v>251</v>
      </c>
      <c r="C81" s="4" t="s">
        <v>352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 t="s">
        <v>251</v>
      </c>
      <c r="K81" s="5" t="s">
        <v>251</v>
      </c>
      <c r="L81" s="4" t="s">
        <v>251</v>
      </c>
      <c r="M81" s="5" t="s">
        <v>251</v>
      </c>
      <c r="N81" s="5" t="s">
        <v>251</v>
      </c>
      <c r="O81" s="5" t="s">
        <v>251</v>
      </c>
      <c r="P81" s="5" t="s">
        <v>251</v>
      </c>
      <c r="Q81" s="5" t="s">
        <v>251</v>
      </c>
      <c r="R81" s="5" t="s">
        <v>251</v>
      </c>
    </row>
    <row r="82" spans="1:18">
      <c r="A82" s="3">
        <v>79</v>
      </c>
      <c r="B82" s="5" t="s">
        <v>251</v>
      </c>
      <c r="C82" s="4" t="s">
        <v>353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 t="s">
        <v>251</v>
      </c>
      <c r="K82" s="5" t="s">
        <v>251</v>
      </c>
      <c r="L82" s="4" t="s">
        <v>251</v>
      </c>
      <c r="M82" s="5" t="s">
        <v>251</v>
      </c>
      <c r="N82" s="5" t="s">
        <v>251</v>
      </c>
      <c r="O82" s="5" t="s">
        <v>251</v>
      </c>
      <c r="P82" s="5" t="s">
        <v>251</v>
      </c>
      <c r="Q82" s="5" t="s">
        <v>251</v>
      </c>
      <c r="R82" s="5" t="s">
        <v>251</v>
      </c>
    </row>
    <row r="83" spans="1:18">
      <c r="A83" s="3">
        <v>80</v>
      </c>
      <c r="B83" s="5" t="s">
        <v>251</v>
      </c>
      <c r="C83" s="4" t="s">
        <v>354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 t="s">
        <v>251</v>
      </c>
      <c r="K83" s="5" t="s">
        <v>251</v>
      </c>
      <c r="L83" s="4" t="s">
        <v>251</v>
      </c>
      <c r="M83" s="5" t="s">
        <v>251</v>
      </c>
      <c r="N83" s="5" t="s">
        <v>251</v>
      </c>
      <c r="O83" s="5" t="s">
        <v>251</v>
      </c>
      <c r="P83" s="5" t="s">
        <v>251</v>
      </c>
      <c r="Q83" s="5" t="s">
        <v>251</v>
      </c>
      <c r="R83" s="5" t="s">
        <v>251</v>
      </c>
    </row>
    <row r="84" spans="1:18">
      <c r="A84" s="3">
        <v>81</v>
      </c>
      <c r="B84" s="5" t="s">
        <v>251</v>
      </c>
      <c r="C84" s="4" t="s">
        <v>355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 t="s">
        <v>251</v>
      </c>
      <c r="K84" s="5" t="s">
        <v>251</v>
      </c>
      <c r="L84" s="4" t="s">
        <v>251</v>
      </c>
      <c r="M84" s="5" t="s">
        <v>251</v>
      </c>
      <c r="N84" s="5" t="s">
        <v>251</v>
      </c>
      <c r="O84" s="5" t="s">
        <v>251</v>
      </c>
      <c r="P84" s="5" t="s">
        <v>251</v>
      </c>
      <c r="Q84" s="5" t="s">
        <v>251</v>
      </c>
      <c r="R84" s="5" t="s">
        <v>251</v>
      </c>
    </row>
    <row r="85" spans="1:18">
      <c r="A85" s="3">
        <v>82</v>
      </c>
      <c r="B85" s="5" t="s">
        <v>251</v>
      </c>
      <c r="C85" s="4" t="s">
        <v>356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 t="s">
        <v>251</v>
      </c>
      <c r="K85" s="5" t="s">
        <v>251</v>
      </c>
      <c r="L85" s="4" t="s">
        <v>251</v>
      </c>
      <c r="M85" s="5" t="s">
        <v>251</v>
      </c>
      <c r="N85" s="5" t="s">
        <v>251</v>
      </c>
      <c r="O85" s="5" t="s">
        <v>251</v>
      </c>
      <c r="P85" s="5" t="s">
        <v>251</v>
      </c>
      <c r="Q85" s="5" t="s">
        <v>251</v>
      </c>
      <c r="R85" s="5" t="s">
        <v>251</v>
      </c>
    </row>
    <row r="86" spans="1:18">
      <c r="A86" s="3">
        <v>83</v>
      </c>
      <c r="B86" s="5" t="s">
        <v>251</v>
      </c>
      <c r="C86" s="4" t="s">
        <v>357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 t="s">
        <v>251</v>
      </c>
      <c r="K86" s="5" t="s">
        <v>251</v>
      </c>
      <c r="L86" s="4" t="s">
        <v>251</v>
      </c>
      <c r="M86" s="5" t="s">
        <v>251</v>
      </c>
      <c r="N86" s="5" t="s">
        <v>251</v>
      </c>
      <c r="O86" s="5" t="s">
        <v>251</v>
      </c>
      <c r="P86" s="5" t="s">
        <v>251</v>
      </c>
      <c r="Q86" s="5" t="s">
        <v>251</v>
      </c>
      <c r="R86" s="5" t="s">
        <v>251</v>
      </c>
    </row>
    <row r="87" spans="1:18">
      <c r="A87" s="3">
        <v>84</v>
      </c>
      <c r="B87" s="5" t="s">
        <v>251</v>
      </c>
      <c r="C87" s="4" t="s">
        <v>358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 t="s">
        <v>251</v>
      </c>
      <c r="K87" s="5" t="s">
        <v>251</v>
      </c>
      <c r="L87" s="4" t="s">
        <v>251</v>
      </c>
      <c r="M87" s="5" t="s">
        <v>251</v>
      </c>
      <c r="N87" s="5" t="s">
        <v>251</v>
      </c>
      <c r="O87" s="5" t="s">
        <v>251</v>
      </c>
      <c r="P87" s="5" t="s">
        <v>251</v>
      </c>
      <c r="Q87" s="5" t="s">
        <v>251</v>
      </c>
      <c r="R87" s="5" t="s">
        <v>251</v>
      </c>
    </row>
    <row r="88" spans="1:18">
      <c r="A88" s="3">
        <v>85</v>
      </c>
      <c r="B88" s="5" t="s">
        <v>251</v>
      </c>
      <c r="C88" s="4" t="s">
        <v>359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 t="s">
        <v>251</v>
      </c>
      <c r="K88" s="5" t="s">
        <v>251</v>
      </c>
      <c r="L88" s="4" t="s">
        <v>251</v>
      </c>
      <c r="M88" s="5" t="s">
        <v>251</v>
      </c>
      <c r="N88" s="5" t="s">
        <v>251</v>
      </c>
      <c r="O88" s="5" t="s">
        <v>251</v>
      </c>
      <c r="P88" s="5" t="s">
        <v>251</v>
      </c>
      <c r="Q88" s="5" t="s">
        <v>251</v>
      </c>
      <c r="R88" s="5" t="s">
        <v>251</v>
      </c>
    </row>
    <row r="89" spans="1:18">
      <c r="A89" s="3">
        <v>86</v>
      </c>
      <c r="B89" s="5" t="s">
        <v>251</v>
      </c>
      <c r="C89" s="4" t="s">
        <v>360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 t="s">
        <v>251</v>
      </c>
      <c r="K89" s="5" t="s">
        <v>251</v>
      </c>
      <c r="L89" s="4" t="s">
        <v>251</v>
      </c>
      <c r="M89" s="5" t="s">
        <v>251</v>
      </c>
      <c r="N89" s="5" t="s">
        <v>251</v>
      </c>
      <c r="O89" s="5" t="s">
        <v>251</v>
      </c>
      <c r="P89" s="5" t="s">
        <v>251</v>
      </c>
      <c r="Q89" s="5" t="s">
        <v>251</v>
      </c>
      <c r="R89" s="5" t="s">
        <v>251</v>
      </c>
    </row>
    <row r="90" spans="1:18">
      <c r="A90" s="3">
        <v>87</v>
      </c>
      <c r="B90" s="5" t="s">
        <v>251</v>
      </c>
      <c r="C90" s="4" t="s">
        <v>361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 t="s">
        <v>251</v>
      </c>
      <c r="K90" s="5" t="s">
        <v>251</v>
      </c>
      <c r="L90" s="4" t="s">
        <v>251</v>
      </c>
      <c r="M90" s="5" t="s">
        <v>251</v>
      </c>
      <c r="N90" s="5" t="s">
        <v>251</v>
      </c>
      <c r="O90" s="5" t="s">
        <v>251</v>
      </c>
      <c r="P90" s="5" t="s">
        <v>251</v>
      </c>
      <c r="Q90" s="5" t="s">
        <v>251</v>
      </c>
      <c r="R90" s="5" t="s">
        <v>251</v>
      </c>
    </row>
    <row r="91" spans="1:18">
      <c r="A91" s="3">
        <v>88</v>
      </c>
      <c r="B91" s="5" t="s">
        <v>251</v>
      </c>
      <c r="C91" s="4" t="s">
        <v>362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 t="s">
        <v>251</v>
      </c>
      <c r="K91" s="5" t="s">
        <v>251</v>
      </c>
      <c r="L91" s="4" t="s">
        <v>251</v>
      </c>
      <c r="M91" s="5" t="s">
        <v>251</v>
      </c>
      <c r="N91" s="5" t="s">
        <v>251</v>
      </c>
      <c r="O91" s="5" t="s">
        <v>251</v>
      </c>
      <c r="P91" s="5" t="s">
        <v>251</v>
      </c>
      <c r="Q91" s="5" t="s">
        <v>251</v>
      </c>
      <c r="R91" s="5" t="s">
        <v>251</v>
      </c>
    </row>
    <row r="92" spans="1:18">
      <c r="A92" s="3">
        <v>89</v>
      </c>
      <c r="B92" s="5" t="s">
        <v>251</v>
      </c>
      <c r="C92" s="4" t="s">
        <v>363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 t="s">
        <v>251</v>
      </c>
      <c r="K92" s="5" t="s">
        <v>251</v>
      </c>
      <c r="L92" s="4" t="s">
        <v>251</v>
      </c>
      <c r="M92" s="5" t="s">
        <v>251</v>
      </c>
      <c r="N92" s="5" t="s">
        <v>251</v>
      </c>
      <c r="O92" s="5" t="s">
        <v>251</v>
      </c>
      <c r="P92" s="5" t="s">
        <v>251</v>
      </c>
      <c r="Q92" s="5" t="s">
        <v>251</v>
      </c>
      <c r="R92" s="5" t="s">
        <v>251</v>
      </c>
    </row>
    <row r="93" spans="1:18">
      <c r="A93" s="3">
        <v>90</v>
      </c>
      <c r="B93" s="5" t="s">
        <v>251</v>
      </c>
      <c r="C93" s="4" t="s">
        <v>364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 t="s">
        <v>251</v>
      </c>
      <c r="K93" s="5" t="s">
        <v>251</v>
      </c>
      <c r="L93" s="4" t="s">
        <v>251</v>
      </c>
      <c r="M93" s="5" t="s">
        <v>251</v>
      </c>
      <c r="N93" s="5" t="s">
        <v>251</v>
      </c>
      <c r="O93" s="5" t="s">
        <v>251</v>
      </c>
      <c r="P93" s="5" t="s">
        <v>251</v>
      </c>
      <c r="Q93" s="5" t="s">
        <v>251</v>
      </c>
      <c r="R93" s="5" t="s">
        <v>251</v>
      </c>
    </row>
    <row r="94" spans="1:18">
      <c r="A94" s="3">
        <v>91</v>
      </c>
      <c r="B94" s="5" t="s">
        <v>251</v>
      </c>
      <c r="C94" s="4" t="s">
        <v>365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 t="s">
        <v>251</v>
      </c>
      <c r="K94" s="5" t="s">
        <v>251</v>
      </c>
      <c r="L94" s="4" t="s">
        <v>251</v>
      </c>
      <c r="M94" s="5" t="s">
        <v>251</v>
      </c>
      <c r="N94" s="5" t="s">
        <v>251</v>
      </c>
      <c r="O94" s="5" t="s">
        <v>251</v>
      </c>
      <c r="P94" s="5" t="s">
        <v>251</v>
      </c>
      <c r="Q94" s="5" t="s">
        <v>251</v>
      </c>
      <c r="R94" s="5" t="s">
        <v>251</v>
      </c>
    </row>
    <row r="95" spans="1:18">
      <c r="A95" s="3">
        <v>92</v>
      </c>
      <c r="B95" s="5" t="s">
        <v>251</v>
      </c>
      <c r="C95" s="4" t="s">
        <v>366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 t="s">
        <v>251</v>
      </c>
      <c r="K95" s="5" t="s">
        <v>251</v>
      </c>
      <c r="L95" s="4" t="s">
        <v>251</v>
      </c>
      <c r="M95" s="5" t="s">
        <v>251</v>
      </c>
      <c r="N95" s="5" t="s">
        <v>251</v>
      </c>
      <c r="O95" s="5" t="s">
        <v>251</v>
      </c>
      <c r="P95" s="5" t="s">
        <v>251</v>
      </c>
      <c r="Q95" s="5" t="s">
        <v>251</v>
      </c>
      <c r="R95" s="5" t="s">
        <v>251</v>
      </c>
    </row>
    <row r="96" spans="1:18">
      <c r="A96" s="3">
        <v>93</v>
      </c>
      <c r="B96" s="5" t="s">
        <v>251</v>
      </c>
      <c r="C96" s="4" t="s">
        <v>367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 t="s">
        <v>251</v>
      </c>
      <c r="K96" s="5" t="s">
        <v>251</v>
      </c>
      <c r="L96" s="4" t="s">
        <v>251</v>
      </c>
      <c r="M96" s="5" t="s">
        <v>251</v>
      </c>
      <c r="N96" s="5" t="s">
        <v>251</v>
      </c>
      <c r="O96" s="5" t="s">
        <v>251</v>
      </c>
      <c r="P96" s="5" t="s">
        <v>251</v>
      </c>
      <c r="Q96" s="5" t="s">
        <v>251</v>
      </c>
      <c r="R96" s="5" t="s">
        <v>251</v>
      </c>
    </row>
    <row r="97" spans="1:18">
      <c r="A97" s="3">
        <v>94</v>
      </c>
      <c r="B97" s="5" t="s">
        <v>251</v>
      </c>
      <c r="C97" s="4" t="s">
        <v>368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 t="s">
        <v>251</v>
      </c>
      <c r="K97" s="5" t="s">
        <v>251</v>
      </c>
      <c r="L97" s="4" t="s">
        <v>251</v>
      </c>
      <c r="M97" s="5" t="s">
        <v>251</v>
      </c>
      <c r="N97" s="5" t="s">
        <v>251</v>
      </c>
      <c r="O97" s="5" t="s">
        <v>251</v>
      </c>
      <c r="P97" s="5" t="s">
        <v>251</v>
      </c>
      <c r="Q97" s="5" t="s">
        <v>251</v>
      </c>
      <c r="R97" s="5" t="s">
        <v>251</v>
      </c>
    </row>
    <row r="98" spans="1:18">
      <c r="A98" s="3">
        <v>95</v>
      </c>
      <c r="B98" s="5" t="s">
        <v>251</v>
      </c>
      <c r="C98" s="4" t="s">
        <v>369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 t="s">
        <v>251</v>
      </c>
      <c r="K98" s="5" t="s">
        <v>251</v>
      </c>
      <c r="L98" s="4" t="s">
        <v>251</v>
      </c>
      <c r="M98" s="5" t="s">
        <v>251</v>
      </c>
      <c r="N98" s="5" t="s">
        <v>251</v>
      </c>
      <c r="O98" s="5" t="s">
        <v>251</v>
      </c>
      <c r="P98" s="5" t="s">
        <v>251</v>
      </c>
      <c r="Q98" s="5" t="s">
        <v>251</v>
      </c>
      <c r="R98" s="5" t="s">
        <v>251</v>
      </c>
    </row>
    <row r="99" spans="1:18">
      <c r="A99" s="3">
        <v>96</v>
      </c>
      <c r="B99" s="5" t="s">
        <v>251</v>
      </c>
      <c r="C99" s="4" t="s">
        <v>370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 t="s">
        <v>251</v>
      </c>
      <c r="K99" s="5" t="s">
        <v>251</v>
      </c>
      <c r="L99" s="4" t="s">
        <v>251</v>
      </c>
      <c r="M99" s="5" t="s">
        <v>251</v>
      </c>
      <c r="N99" s="5" t="s">
        <v>251</v>
      </c>
      <c r="O99" s="5" t="s">
        <v>251</v>
      </c>
      <c r="P99" s="5" t="s">
        <v>251</v>
      </c>
      <c r="Q99" s="5" t="s">
        <v>251</v>
      </c>
      <c r="R99" s="5" t="s">
        <v>251</v>
      </c>
    </row>
    <row r="100" spans="1:18">
      <c r="A100" s="3">
        <v>97</v>
      </c>
      <c r="B100" s="5" t="s">
        <v>251</v>
      </c>
      <c r="C100" s="4" t="s">
        <v>371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 t="s">
        <v>251</v>
      </c>
      <c r="K100" s="5" t="s">
        <v>251</v>
      </c>
      <c r="L100" s="4" t="s">
        <v>251</v>
      </c>
      <c r="M100" s="5" t="s">
        <v>251</v>
      </c>
      <c r="N100" s="5" t="s">
        <v>251</v>
      </c>
      <c r="O100" s="5" t="s">
        <v>251</v>
      </c>
      <c r="P100" s="5" t="s">
        <v>251</v>
      </c>
      <c r="Q100" s="5" t="s">
        <v>251</v>
      </c>
      <c r="R100" s="5" t="s">
        <v>251</v>
      </c>
    </row>
    <row r="101" spans="1:18">
      <c r="A101" s="3">
        <v>98</v>
      </c>
      <c r="B101" s="5" t="s">
        <v>251</v>
      </c>
      <c r="C101" s="4" t="s">
        <v>372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 t="s">
        <v>251</v>
      </c>
      <c r="K101" s="5" t="s">
        <v>251</v>
      </c>
      <c r="L101" s="4" t="s">
        <v>251</v>
      </c>
      <c r="M101" s="5" t="s">
        <v>251</v>
      </c>
      <c r="N101" s="5" t="s">
        <v>251</v>
      </c>
      <c r="O101" s="5" t="s">
        <v>251</v>
      </c>
      <c r="P101" s="5" t="s">
        <v>251</v>
      </c>
      <c r="Q101" s="5" t="s">
        <v>251</v>
      </c>
      <c r="R101" s="5" t="s">
        <v>251</v>
      </c>
    </row>
    <row r="102" spans="1:18">
      <c r="A102" s="3">
        <v>99</v>
      </c>
      <c r="B102" s="5" t="s">
        <v>251</v>
      </c>
      <c r="C102" s="4" t="s">
        <v>373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 t="s">
        <v>251</v>
      </c>
      <c r="K102" s="5" t="s">
        <v>251</v>
      </c>
      <c r="L102" s="4" t="s">
        <v>251</v>
      </c>
      <c r="M102" s="5" t="s">
        <v>251</v>
      </c>
      <c r="N102" s="5" t="s">
        <v>251</v>
      </c>
      <c r="O102" s="5" t="s">
        <v>251</v>
      </c>
      <c r="P102" s="5" t="s">
        <v>251</v>
      </c>
      <c r="Q102" s="5" t="s">
        <v>251</v>
      </c>
      <c r="R102" s="5" t="s">
        <v>251</v>
      </c>
    </row>
    <row r="103" spans="1:18">
      <c r="A103" s="3">
        <v>100</v>
      </c>
      <c r="B103" s="5" t="s">
        <v>251</v>
      </c>
      <c r="C103" s="4" t="s">
        <v>374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 t="s">
        <v>251</v>
      </c>
      <c r="K103" s="5" t="s">
        <v>251</v>
      </c>
      <c r="L103" s="4" t="s">
        <v>251</v>
      </c>
      <c r="M103" s="5" t="s">
        <v>251</v>
      </c>
      <c r="N103" s="5" t="s">
        <v>251</v>
      </c>
      <c r="O103" s="5" t="s">
        <v>251</v>
      </c>
      <c r="P103" s="5" t="s">
        <v>251</v>
      </c>
      <c r="Q103" s="5" t="s">
        <v>251</v>
      </c>
      <c r="R103" s="5" t="s">
        <v>251</v>
      </c>
    </row>
  </sheetData>
  <autoFilter ref="A3:W3"/>
  <sortState ref="B4:L9">
    <sortCondition ref="B4:B28"/>
  </sortState>
  <conditionalFormatting sqref="D4:I103">
    <cfRule type="cellIs" dxfId="28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FFFF99"/>
  </sheetPr>
  <dimension ref="B1:T17"/>
  <sheetViews>
    <sheetView showGridLines="0" zoomScaleNormal="100" workbookViewId="0">
      <selection activeCell="H22" sqref="H22"/>
    </sheetView>
  </sheetViews>
  <sheetFormatPr baseColWidth="10" defaultRowHeight="13.2"/>
  <cols>
    <col min="1" max="1" width="2" style="114" customWidth="1"/>
    <col min="2" max="2" width="5.21875" style="115" customWidth="1"/>
    <col min="3" max="3" width="20.33203125" style="115" bestFit="1" customWidth="1"/>
    <col min="4" max="4" width="7.6640625" style="115" customWidth="1"/>
    <col min="5" max="5" width="5.77734375" style="118" customWidth="1"/>
    <col min="6" max="6" width="8.109375" style="115" customWidth="1"/>
    <col min="7" max="7" width="6.6640625" style="115" customWidth="1"/>
    <col min="8" max="8" width="35.88671875" style="116" bestFit="1" customWidth="1"/>
    <col min="9" max="9" width="39.6640625" style="116" bestFit="1" customWidth="1"/>
    <col min="10" max="10" width="17.77734375" style="118" customWidth="1"/>
    <col min="11" max="11" width="7.44140625" style="115" customWidth="1"/>
    <col min="12" max="12" width="10" style="115" customWidth="1"/>
    <col min="13" max="13" width="7.5546875" style="115" customWidth="1"/>
    <col min="14" max="14" width="11" style="115" customWidth="1"/>
    <col min="15" max="15" width="10.5546875" style="115" bestFit="1" customWidth="1"/>
    <col min="16" max="16" width="13.21875" style="115" bestFit="1" customWidth="1"/>
    <col min="17" max="17" width="11.5546875" style="115" bestFit="1" customWidth="1"/>
    <col min="18" max="18" width="10.109375" style="120" bestFit="1" customWidth="1"/>
    <col min="19" max="19" width="14.33203125" style="120" customWidth="1"/>
    <col min="20" max="20" width="17.6640625" style="115" customWidth="1"/>
    <col min="21" max="16384" width="11.5546875" style="114"/>
  </cols>
  <sheetData>
    <row r="1" spans="2:20" ht="27" thickBot="1">
      <c r="B1" s="110" t="s">
        <v>121</v>
      </c>
      <c r="C1" s="111" t="s">
        <v>63</v>
      </c>
      <c r="D1" s="111" t="s">
        <v>65</v>
      </c>
      <c r="E1" s="117" t="s">
        <v>64</v>
      </c>
      <c r="F1" s="111" t="s">
        <v>118</v>
      </c>
      <c r="G1" s="111" t="s">
        <v>167</v>
      </c>
      <c r="H1" s="111" t="s">
        <v>72</v>
      </c>
      <c r="I1" s="111" t="s">
        <v>146</v>
      </c>
      <c r="J1" s="117" t="s">
        <v>376</v>
      </c>
      <c r="K1" s="111" t="s">
        <v>78</v>
      </c>
      <c r="L1" s="111" t="s">
        <v>80</v>
      </c>
      <c r="M1" s="111" t="s">
        <v>67</v>
      </c>
      <c r="N1" s="111" t="s">
        <v>69</v>
      </c>
      <c r="O1" s="111" t="s">
        <v>79</v>
      </c>
      <c r="P1" s="112" t="s">
        <v>74</v>
      </c>
      <c r="Q1" s="111" t="s">
        <v>147</v>
      </c>
      <c r="R1" s="119" t="s">
        <v>71</v>
      </c>
      <c r="S1" s="119" t="s">
        <v>119</v>
      </c>
      <c r="T1" s="113" t="s">
        <v>68</v>
      </c>
    </row>
    <row r="2" spans="2:20">
      <c r="B2" s="121" t="s">
        <v>120</v>
      </c>
      <c r="C2" s="121" t="s">
        <v>151</v>
      </c>
      <c r="D2" s="121">
        <v>2018</v>
      </c>
      <c r="E2" s="122" t="s">
        <v>16</v>
      </c>
      <c r="F2" s="121" t="s">
        <v>116</v>
      </c>
      <c r="G2" s="121" t="s">
        <v>33</v>
      </c>
      <c r="H2" s="123" t="s">
        <v>130</v>
      </c>
      <c r="I2" s="123" t="s">
        <v>145</v>
      </c>
      <c r="J2" s="122"/>
      <c r="K2" s="121" t="s">
        <v>7</v>
      </c>
      <c r="L2" s="121" t="s">
        <v>8</v>
      </c>
      <c r="M2" s="121" t="s">
        <v>109</v>
      </c>
      <c r="N2" s="125">
        <v>0.71</v>
      </c>
      <c r="O2" s="126">
        <v>7.5339999999999998</v>
      </c>
      <c r="P2" s="125">
        <v>5349.1399999999994</v>
      </c>
      <c r="Q2" s="126">
        <v>7.5309999999999997</v>
      </c>
      <c r="R2" s="124">
        <v>-3.0000000000001137E-3</v>
      </c>
      <c r="S2" s="125">
        <v>-2.1300000000000807</v>
      </c>
      <c r="T2" s="121" t="s">
        <v>114</v>
      </c>
    </row>
    <row r="3" spans="2:20">
      <c r="B3" s="121" t="s">
        <v>120</v>
      </c>
      <c r="C3" s="121" t="s">
        <v>151</v>
      </c>
      <c r="D3" s="121">
        <v>2018</v>
      </c>
      <c r="E3" s="122" t="s">
        <v>16</v>
      </c>
      <c r="F3" s="121" t="s">
        <v>116</v>
      </c>
      <c r="G3" s="121" t="s">
        <v>66</v>
      </c>
      <c r="H3" s="123" t="s">
        <v>128</v>
      </c>
      <c r="I3" s="123" t="s">
        <v>148</v>
      </c>
      <c r="J3" s="122"/>
      <c r="K3" s="121" t="s">
        <v>62</v>
      </c>
      <c r="L3" s="121" t="s">
        <v>62</v>
      </c>
      <c r="M3" s="121" t="s">
        <v>109</v>
      </c>
      <c r="N3" s="125">
        <v>2.34</v>
      </c>
      <c r="O3" s="126">
        <v>25</v>
      </c>
      <c r="P3" s="125">
        <v>58.5</v>
      </c>
      <c r="Q3" s="126">
        <v>24</v>
      </c>
      <c r="R3" s="124">
        <v>-1</v>
      </c>
      <c r="S3" s="125">
        <v>-2.34</v>
      </c>
      <c r="T3" s="121" t="s">
        <v>114</v>
      </c>
    </row>
    <row r="4" spans="2:20">
      <c r="B4" s="121" t="s">
        <v>120</v>
      </c>
      <c r="C4" s="121" t="s">
        <v>151</v>
      </c>
      <c r="D4" s="121">
        <v>2018</v>
      </c>
      <c r="E4" s="122" t="s">
        <v>16</v>
      </c>
      <c r="F4" s="121" t="s">
        <v>116</v>
      </c>
      <c r="G4" s="121" t="s">
        <v>33</v>
      </c>
      <c r="H4" s="123" t="s">
        <v>4</v>
      </c>
      <c r="I4" s="123" t="s">
        <v>144</v>
      </c>
      <c r="J4" s="122"/>
      <c r="K4" s="121" t="s">
        <v>7</v>
      </c>
      <c r="L4" s="121" t="s">
        <v>8</v>
      </c>
      <c r="M4" s="121" t="s">
        <v>109</v>
      </c>
      <c r="N4" s="125">
        <v>0.53</v>
      </c>
      <c r="O4" s="126">
        <v>8.452</v>
      </c>
      <c r="P4" s="125">
        <v>4479.5600000000004</v>
      </c>
      <c r="Q4" s="126">
        <v>8.452</v>
      </c>
      <c r="R4" s="124">
        <v>0</v>
      </c>
      <c r="S4" s="125">
        <v>0</v>
      </c>
      <c r="T4" s="121" t="s">
        <v>114</v>
      </c>
    </row>
    <row r="5" spans="2:20">
      <c r="B5" s="121" t="s">
        <v>120</v>
      </c>
      <c r="C5" s="121" t="s">
        <v>151</v>
      </c>
      <c r="D5" s="121">
        <v>2018</v>
      </c>
      <c r="E5" s="122" t="s">
        <v>16</v>
      </c>
      <c r="F5" s="121" t="s">
        <v>116</v>
      </c>
      <c r="G5" s="121" t="s">
        <v>33</v>
      </c>
      <c r="H5" s="123" t="s">
        <v>132</v>
      </c>
      <c r="I5" s="123" t="s">
        <v>149</v>
      </c>
      <c r="J5" s="122"/>
      <c r="K5" s="121" t="s">
        <v>7</v>
      </c>
      <c r="L5" s="121" t="s">
        <v>8</v>
      </c>
      <c r="M5" s="121" t="s">
        <v>109</v>
      </c>
      <c r="N5" s="125">
        <v>0.24</v>
      </c>
      <c r="O5" s="126">
        <v>10.25</v>
      </c>
      <c r="P5" s="125">
        <v>2460</v>
      </c>
      <c r="Q5" s="126">
        <v>10.247</v>
      </c>
      <c r="R5" s="124">
        <v>-3.0000000000001137E-3</v>
      </c>
      <c r="S5" s="125">
        <v>-0.72000000000002728</v>
      </c>
      <c r="T5" s="121" t="s">
        <v>114</v>
      </c>
    </row>
    <row r="6" spans="2:20">
      <c r="B6" s="121" t="s">
        <v>120</v>
      </c>
      <c r="C6" s="121" t="s">
        <v>151</v>
      </c>
      <c r="D6" s="121">
        <v>2018</v>
      </c>
      <c r="E6" s="122" t="s">
        <v>16</v>
      </c>
      <c r="F6" s="121" t="s">
        <v>116</v>
      </c>
      <c r="G6" s="121" t="s">
        <v>33</v>
      </c>
      <c r="H6" s="123" t="s">
        <v>134</v>
      </c>
      <c r="I6" s="123" t="s">
        <v>150</v>
      </c>
      <c r="J6" s="122"/>
      <c r="K6" s="121" t="s">
        <v>7</v>
      </c>
      <c r="L6" s="121" t="s">
        <v>8</v>
      </c>
      <c r="M6" s="121" t="s">
        <v>109</v>
      </c>
      <c r="N6" s="125">
        <v>0.5</v>
      </c>
      <c r="O6" s="126">
        <v>87.653999999999996</v>
      </c>
      <c r="P6" s="125">
        <v>43827</v>
      </c>
      <c r="Q6" s="126">
        <v>87.649000000000001</v>
      </c>
      <c r="R6" s="124">
        <v>-4.9999999999954525E-3</v>
      </c>
      <c r="S6" s="125">
        <v>-2.4999999999977263</v>
      </c>
      <c r="T6" s="121" t="s">
        <v>114</v>
      </c>
    </row>
    <row r="7" spans="2:20">
      <c r="B7" s="121" t="s">
        <v>120</v>
      </c>
      <c r="C7" s="121" t="s">
        <v>152</v>
      </c>
      <c r="D7" s="121">
        <v>2018</v>
      </c>
      <c r="E7" s="122" t="s">
        <v>16</v>
      </c>
      <c r="F7" s="121" t="s">
        <v>117</v>
      </c>
      <c r="G7" s="121" t="s">
        <v>33</v>
      </c>
      <c r="H7" s="123" t="s">
        <v>4</v>
      </c>
      <c r="I7" s="123" t="s">
        <v>153</v>
      </c>
      <c r="J7" s="122"/>
      <c r="K7" s="121" t="s">
        <v>7</v>
      </c>
      <c r="L7" s="121" t="s">
        <v>8</v>
      </c>
      <c r="M7" s="121" t="s">
        <v>75</v>
      </c>
      <c r="N7" s="129">
        <v>2000</v>
      </c>
      <c r="O7" s="126">
        <v>13.65</v>
      </c>
      <c r="P7" s="129">
        <v>27300000</v>
      </c>
      <c r="Q7" s="126">
        <v>13.647</v>
      </c>
      <c r="R7" s="124">
        <v>-3.0000000000001137E-3</v>
      </c>
      <c r="S7" s="129">
        <v>-6000.0000000002274</v>
      </c>
      <c r="T7" s="121" t="s">
        <v>114</v>
      </c>
    </row>
    <row r="8" spans="2:20">
      <c r="B8" s="121" t="s">
        <v>120</v>
      </c>
      <c r="C8" s="202" t="s">
        <v>377</v>
      </c>
      <c r="D8" s="134">
        <v>2018</v>
      </c>
      <c r="E8" s="135" t="s">
        <v>16</v>
      </c>
      <c r="F8" s="134" t="s">
        <v>117</v>
      </c>
      <c r="G8" s="134" t="s">
        <v>33</v>
      </c>
      <c r="H8" s="136" t="s">
        <v>4</v>
      </c>
      <c r="I8" s="136" t="s">
        <v>153</v>
      </c>
      <c r="J8" s="135"/>
      <c r="K8" s="134" t="s">
        <v>7</v>
      </c>
      <c r="L8" s="134" t="s">
        <v>8</v>
      </c>
      <c r="M8" s="134" t="s">
        <v>75</v>
      </c>
      <c r="N8" s="138">
        <v>2000</v>
      </c>
      <c r="O8" s="139">
        <v>13.65</v>
      </c>
      <c r="P8" s="138">
        <v>27300000</v>
      </c>
      <c r="Q8" s="139">
        <v>13.647</v>
      </c>
      <c r="R8" s="137">
        <v>-3.0000000000001137E-3</v>
      </c>
      <c r="S8" s="138">
        <v>-6000.0000000002274</v>
      </c>
      <c r="T8" s="134" t="s">
        <v>114</v>
      </c>
    </row>
    <row r="9" spans="2:20">
      <c r="B9" s="121" t="s">
        <v>120</v>
      </c>
      <c r="C9" s="202" t="s">
        <v>378</v>
      </c>
      <c r="D9" s="134">
        <v>2018</v>
      </c>
      <c r="E9" s="135" t="s">
        <v>16</v>
      </c>
      <c r="F9" s="134" t="s">
        <v>117</v>
      </c>
      <c r="G9" s="134" t="s">
        <v>33</v>
      </c>
      <c r="H9" s="136" t="s">
        <v>4</v>
      </c>
      <c r="I9" s="136" t="s">
        <v>153</v>
      </c>
      <c r="J9" s="135"/>
      <c r="K9" s="134" t="s">
        <v>7</v>
      </c>
      <c r="L9" s="134" t="s">
        <v>8</v>
      </c>
      <c r="M9" s="134" t="s">
        <v>75</v>
      </c>
      <c r="N9" s="138">
        <v>2000</v>
      </c>
      <c r="O9" s="139">
        <v>21.753</v>
      </c>
      <c r="P9" s="138">
        <v>43506000</v>
      </c>
      <c r="Q9" s="139">
        <v>21.748000000000001</v>
      </c>
      <c r="R9" s="137">
        <v>-4.9999999999990052E-3</v>
      </c>
      <c r="S9" s="138">
        <v>-9999.99999999801</v>
      </c>
      <c r="T9" s="134" t="s">
        <v>114</v>
      </c>
    </row>
    <row r="10" spans="2:20">
      <c r="B10" s="121" t="s">
        <v>120</v>
      </c>
      <c r="C10" s="202" t="s">
        <v>379</v>
      </c>
      <c r="D10" s="134">
        <v>2018</v>
      </c>
      <c r="E10" s="135" t="s">
        <v>16</v>
      </c>
      <c r="F10" s="134" t="s">
        <v>117</v>
      </c>
      <c r="G10" s="134" t="s">
        <v>33</v>
      </c>
      <c r="H10" s="136" t="s">
        <v>132</v>
      </c>
      <c r="I10" s="136" t="s">
        <v>154</v>
      </c>
      <c r="J10" s="135"/>
      <c r="K10" s="134" t="s">
        <v>7</v>
      </c>
      <c r="L10" s="134" t="s">
        <v>8</v>
      </c>
      <c r="M10" s="134" t="s">
        <v>75</v>
      </c>
      <c r="N10" s="138">
        <v>1500</v>
      </c>
      <c r="O10" s="139">
        <v>21.757999999999999</v>
      </c>
      <c r="P10" s="138">
        <v>32637000</v>
      </c>
      <c r="Q10" s="139">
        <v>21.745999999999999</v>
      </c>
      <c r="R10" s="137">
        <v>-1.2000000000000455E-2</v>
      </c>
      <c r="S10" s="138">
        <v>-18000.000000000684</v>
      </c>
      <c r="T10" s="134" t="s">
        <v>114</v>
      </c>
    </row>
    <row r="11" spans="2:20">
      <c r="B11" s="121" t="s">
        <v>120</v>
      </c>
      <c r="C11" s="202" t="s">
        <v>380</v>
      </c>
      <c r="D11" s="134">
        <v>2018</v>
      </c>
      <c r="E11" s="135" t="s">
        <v>16</v>
      </c>
      <c r="F11" s="134" t="s">
        <v>115</v>
      </c>
      <c r="G11" s="134" t="s">
        <v>33</v>
      </c>
      <c r="H11" s="136" t="s">
        <v>130</v>
      </c>
      <c r="I11" s="136" t="s">
        <v>155</v>
      </c>
      <c r="J11" s="135"/>
      <c r="K11" s="134" t="s">
        <v>7</v>
      </c>
      <c r="L11" s="134" t="s">
        <v>8</v>
      </c>
      <c r="M11" s="134" t="s">
        <v>108</v>
      </c>
      <c r="N11" s="140">
        <v>0.72</v>
      </c>
      <c r="O11" s="139">
        <v>5.25</v>
      </c>
      <c r="P11" s="140">
        <v>3780</v>
      </c>
      <c r="Q11" s="139">
        <v>5.2370000000000001</v>
      </c>
      <c r="R11" s="137">
        <v>-1.2999999999999901E-2</v>
      </c>
      <c r="S11" s="140">
        <v>-9.3599999999999266</v>
      </c>
      <c r="T11" s="134" t="s">
        <v>114</v>
      </c>
    </row>
    <row r="12" spans="2:20">
      <c r="B12" s="121" t="s">
        <v>120</v>
      </c>
      <c r="C12" s="202" t="s">
        <v>381</v>
      </c>
      <c r="D12" s="141">
        <v>2018</v>
      </c>
      <c r="E12" s="142" t="s">
        <v>16</v>
      </c>
      <c r="F12" s="141" t="s">
        <v>117</v>
      </c>
      <c r="G12" s="141" t="s">
        <v>66</v>
      </c>
      <c r="H12" s="143" t="s">
        <v>128</v>
      </c>
      <c r="I12" s="143" t="s">
        <v>165</v>
      </c>
      <c r="J12" s="142"/>
      <c r="K12" s="141" t="s">
        <v>62</v>
      </c>
      <c r="L12" s="141" t="s">
        <v>62</v>
      </c>
      <c r="M12" s="141" t="s">
        <v>75</v>
      </c>
      <c r="N12" s="154">
        <v>1.32</v>
      </c>
      <c r="O12" s="145">
        <v>12</v>
      </c>
      <c r="P12" s="154">
        <v>15.84</v>
      </c>
      <c r="Q12" s="145">
        <v>11</v>
      </c>
      <c r="R12" s="144">
        <v>-1</v>
      </c>
      <c r="S12" s="154">
        <v>-1.32</v>
      </c>
      <c r="T12" s="141" t="s">
        <v>114</v>
      </c>
    </row>
    <row r="13" spans="2:20">
      <c r="B13" s="121" t="s">
        <v>120</v>
      </c>
      <c r="C13" s="202" t="s">
        <v>381</v>
      </c>
      <c r="D13" s="141">
        <v>2018</v>
      </c>
      <c r="E13" s="142" t="s">
        <v>16</v>
      </c>
      <c r="F13" s="141" t="s">
        <v>117</v>
      </c>
      <c r="G13" s="141" t="s">
        <v>33</v>
      </c>
      <c r="H13" s="143" t="s">
        <v>4</v>
      </c>
      <c r="I13" s="143" t="s">
        <v>153</v>
      </c>
      <c r="J13" s="142"/>
      <c r="K13" s="141" t="s">
        <v>7</v>
      </c>
      <c r="L13" s="141" t="s">
        <v>8</v>
      </c>
      <c r="M13" s="141" t="s">
        <v>75</v>
      </c>
      <c r="N13" s="154">
        <v>1500</v>
      </c>
      <c r="O13" s="145">
        <v>23</v>
      </c>
      <c r="P13" s="154">
        <v>34500000</v>
      </c>
      <c r="Q13" s="145">
        <v>23</v>
      </c>
      <c r="R13" s="144">
        <v>0</v>
      </c>
      <c r="S13" s="154">
        <v>0</v>
      </c>
      <c r="T13" s="141" t="s">
        <v>114</v>
      </c>
    </row>
    <row r="14" spans="2:20">
      <c r="B14" s="121" t="s">
        <v>120</v>
      </c>
      <c r="C14" s="202" t="s">
        <v>381</v>
      </c>
      <c r="D14" s="141">
        <v>2018</v>
      </c>
      <c r="E14" s="142" t="s">
        <v>16</v>
      </c>
      <c r="F14" s="141" t="s">
        <v>117</v>
      </c>
      <c r="G14" s="141" t="s">
        <v>33</v>
      </c>
      <c r="H14" s="143" t="s">
        <v>6</v>
      </c>
      <c r="I14" s="143" t="s">
        <v>163</v>
      </c>
      <c r="J14" s="142"/>
      <c r="K14" s="141" t="s">
        <v>7</v>
      </c>
      <c r="L14" s="141" t="s">
        <v>8</v>
      </c>
      <c r="M14" s="141" t="s">
        <v>75</v>
      </c>
      <c r="N14" s="154">
        <v>40000</v>
      </c>
      <c r="O14" s="145">
        <v>1.5</v>
      </c>
      <c r="P14" s="154">
        <v>60000000</v>
      </c>
      <c r="Q14" s="145">
        <v>1.492</v>
      </c>
      <c r="R14" s="144">
        <v>-8.0000000000000071E-3</v>
      </c>
      <c r="S14" s="154">
        <v>-320000.00000000029</v>
      </c>
      <c r="T14" s="141"/>
    </row>
    <row r="15" spans="2:20">
      <c r="B15" s="121" t="s">
        <v>120</v>
      </c>
      <c r="C15" s="202" t="s">
        <v>382</v>
      </c>
      <c r="D15" s="156">
        <v>2018</v>
      </c>
      <c r="E15" s="157" t="s">
        <v>16</v>
      </c>
      <c r="F15" s="156" t="s">
        <v>117</v>
      </c>
      <c r="G15" s="156" t="s">
        <v>33</v>
      </c>
      <c r="H15" s="158" t="s">
        <v>3</v>
      </c>
      <c r="I15" s="158" t="s">
        <v>166</v>
      </c>
      <c r="J15" s="157"/>
      <c r="K15" s="156" t="s">
        <v>7</v>
      </c>
      <c r="L15" s="156" t="s">
        <v>8</v>
      </c>
      <c r="M15" s="156" t="s">
        <v>75</v>
      </c>
      <c r="N15" s="160">
        <v>1</v>
      </c>
      <c r="O15" s="161">
        <v>3</v>
      </c>
      <c r="P15" s="160">
        <v>3000</v>
      </c>
      <c r="Q15" s="161">
        <v>3</v>
      </c>
      <c r="R15" s="159">
        <v>0</v>
      </c>
      <c r="S15" s="160">
        <v>0</v>
      </c>
      <c r="T15" s="156" t="s">
        <v>114</v>
      </c>
    </row>
    <row r="16" spans="2:20">
      <c r="B16" s="121" t="s">
        <v>120</v>
      </c>
      <c r="C16" s="202" t="s">
        <v>383</v>
      </c>
      <c r="D16" s="141">
        <v>2018</v>
      </c>
      <c r="E16" s="142" t="s">
        <v>16</v>
      </c>
      <c r="F16" s="141" t="s">
        <v>117</v>
      </c>
      <c r="G16" s="141" t="s">
        <v>33</v>
      </c>
      <c r="H16" s="143" t="s">
        <v>132</v>
      </c>
      <c r="I16" s="143" t="s">
        <v>154</v>
      </c>
      <c r="J16" s="142"/>
      <c r="K16" s="141" t="s">
        <v>7</v>
      </c>
      <c r="L16" s="141" t="s">
        <v>8</v>
      </c>
      <c r="M16" s="141" t="s">
        <v>75</v>
      </c>
      <c r="N16" s="154">
        <v>2000</v>
      </c>
      <c r="O16" s="145">
        <v>4</v>
      </c>
      <c r="P16" s="154">
        <v>8000000</v>
      </c>
      <c r="Q16" s="145">
        <v>3.879</v>
      </c>
      <c r="R16" s="144">
        <v>-0.121</v>
      </c>
      <c r="S16" s="154">
        <v>-242000</v>
      </c>
      <c r="T16" s="141" t="s">
        <v>114</v>
      </c>
    </row>
    <row r="17" spans="2:20">
      <c r="B17" s="121" t="s">
        <v>120</v>
      </c>
      <c r="C17" s="202" t="s">
        <v>384</v>
      </c>
      <c r="D17" s="141">
        <v>2018</v>
      </c>
      <c r="E17" s="142" t="s">
        <v>16</v>
      </c>
      <c r="F17" s="141" t="s">
        <v>117</v>
      </c>
      <c r="G17" s="141" t="s">
        <v>33</v>
      </c>
      <c r="H17" s="143" t="s">
        <v>132</v>
      </c>
      <c r="I17" s="143" t="s">
        <v>154</v>
      </c>
      <c r="J17" s="142"/>
      <c r="K17" s="141" t="s">
        <v>7</v>
      </c>
      <c r="L17" s="141" t="s">
        <v>8</v>
      </c>
      <c r="M17" s="141" t="s">
        <v>75</v>
      </c>
      <c r="N17" s="154">
        <v>3000</v>
      </c>
      <c r="O17" s="145">
        <v>3</v>
      </c>
      <c r="P17" s="154">
        <v>9000000</v>
      </c>
      <c r="Q17" s="145">
        <v>3</v>
      </c>
      <c r="R17" s="144">
        <v>0</v>
      </c>
      <c r="S17" s="154">
        <v>0</v>
      </c>
      <c r="T17" s="141" t="s">
        <v>114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>
    <tabColor rgb="FF00B0F0"/>
  </sheetPr>
  <dimension ref="A1:V36"/>
  <sheetViews>
    <sheetView showGridLines="0" tabSelected="1" zoomScaleNormal="100" workbookViewId="0">
      <selection activeCell="C11" sqref="C11"/>
    </sheetView>
  </sheetViews>
  <sheetFormatPr baseColWidth="10" defaultColWidth="11.5546875" defaultRowHeight="13.2"/>
  <cols>
    <col min="1" max="1" width="3.6640625" style="63" customWidth="1"/>
    <col min="2" max="2" width="35.88671875" style="63" bestFit="1" customWidth="1"/>
    <col min="3" max="3" width="20.44140625" style="64" bestFit="1" customWidth="1"/>
    <col min="4" max="4" width="7" style="64" customWidth="1"/>
    <col min="5" max="5" width="6.33203125" style="64" customWidth="1"/>
    <col min="6" max="6" width="5.5546875" style="64" bestFit="1" customWidth="1"/>
    <col min="7" max="7" width="10.6640625" style="64" bestFit="1" customWidth="1"/>
    <col min="8" max="8" width="10.6640625" style="64" customWidth="1"/>
    <col min="9" max="9" width="11.5546875" style="64" customWidth="1"/>
    <col min="10" max="10" width="1.44140625" style="65" customWidth="1"/>
    <col min="11" max="11" width="14.88671875" style="64" customWidth="1"/>
    <col min="12" max="12" width="9.33203125" style="64" customWidth="1"/>
    <col min="13" max="13" width="13.5546875" style="64" customWidth="1"/>
    <col min="14" max="14" width="5" style="65" bestFit="1" customWidth="1"/>
    <col min="15" max="15" width="21.109375" style="64" customWidth="1"/>
    <col min="16" max="16" width="29.5546875" style="65" customWidth="1"/>
    <col min="17" max="17" width="19.5546875" style="61" customWidth="1"/>
    <col min="18" max="18" width="12.44140625" style="62" bestFit="1" customWidth="1"/>
    <col min="19" max="19" width="11.5546875" style="61"/>
    <col min="20" max="22" width="11.5546875" style="62"/>
    <col min="23" max="16384" width="11.5546875" style="63"/>
  </cols>
  <sheetData>
    <row r="1" spans="1:22" ht="21">
      <c r="A1" s="175" t="s">
        <v>76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95"/>
      <c r="O1" s="59">
        <f ca="1">+NOW()</f>
        <v>43332.632396990739</v>
      </c>
      <c r="P1" s="60"/>
      <c r="Q1" s="72" t="str">
        <f ca="1">IF(ISBLANK(C9),"",MID(C9,10,2))</f>
        <v>08</v>
      </c>
      <c r="R1" s="72" t="str">
        <f ca="1">IF(ISBLANK(C9),"",CONCATENATE("20",MID(C9,8,2)))</f>
        <v>2018</v>
      </c>
      <c r="S1" s="64"/>
      <c r="T1" s="63"/>
      <c r="U1" s="63"/>
      <c r="V1" s="63"/>
    </row>
    <row r="2" spans="1:22" ht="6" customHeight="1">
      <c r="S2" s="64"/>
      <c r="T2" s="63"/>
      <c r="U2" s="63"/>
      <c r="V2" s="63"/>
    </row>
    <row r="3" spans="1:22" ht="13.8">
      <c r="B3" s="66" t="s">
        <v>70</v>
      </c>
      <c r="C3" s="174" t="s">
        <v>175</v>
      </c>
      <c r="D3" s="174"/>
      <c r="E3" s="174"/>
      <c r="F3" s="174"/>
      <c r="K3" s="66" t="s">
        <v>77</v>
      </c>
      <c r="L3" s="176">
        <f ca="1">TODAY()</f>
        <v>43332</v>
      </c>
      <c r="M3" s="176"/>
      <c r="N3" s="88"/>
      <c r="S3" s="64"/>
      <c r="T3" s="63"/>
      <c r="U3" s="63"/>
      <c r="V3" s="63"/>
    </row>
    <row r="4" spans="1:22">
      <c r="B4" s="66" t="s">
        <v>81</v>
      </c>
      <c r="C4" s="200" t="str">
        <f>IF(ISBLANK(C3)," ",VLOOKUP(C3,Fournisseur!$B$4:$I$103,2,))</f>
        <v>F05</v>
      </c>
      <c r="H4" s="199" t="str">
        <f>+MID(I8:I8,1,3)</f>
        <v>MGA</v>
      </c>
      <c r="N4" s="62"/>
      <c r="O4" s="61"/>
      <c r="P4" s="63"/>
      <c r="Q4" s="63"/>
      <c r="R4" s="63"/>
      <c r="S4" s="63"/>
      <c r="T4" s="63"/>
      <c r="U4" s="63"/>
      <c r="V4" s="63"/>
    </row>
    <row r="5" spans="1:22" ht="6" customHeight="1">
      <c r="C5" s="80"/>
      <c r="N5" s="62"/>
      <c r="P5" s="63"/>
      <c r="Q5" s="63"/>
      <c r="R5" s="63"/>
      <c r="S5" s="63"/>
      <c r="T5" s="63"/>
      <c r="U5" s="63"/>
      <c r="V5" s="63"/>
    </row>
    <row r="6" spans="1:22">
      <c r="B6" s="66" t="s">
        <v>82</v>
      </c>
      <c r="C6" s="132" t="s">
        <v>385</v>
      </c>
      <c r="E6" s="127" t="str">
        <f ca="1">+MID(C9,1,2)</f>
        <v>OA</v>
      </c>
      <c r="F6" s="61"/>
      <c r="G6" s="30" t="s">
        <v>106</v>
      </c>
      <c r="H6" s="68">
        <f t="array" ref="H6">SUM(IF(COUNTIF(B11:B35,B11:B35)&lt;&gt;0,1/COUNTIF(B11:B35,B11:B35)))</f>
        <v>2</v>
      </c>
      <c r="I6" s="61"/>
      <c r="K6" s="179" t="s">
        <v>107</v>
      </c>
      <c r="L6" s="179"/>
      <c r="M6" s="172">
        <f>SUM(K11:K35)</f>
        <v>0</v>
      </c>
      <c r="N6" s="62"/>
      <c r="P6" s="63"/>
      <c r="Q6" s="63"/>
      <c r="R6" s="63"/>
      <c r="S6" s="63"/>
      <c r="T6" s="63"/>
      <c r="U6" s="63"/>
      <c r="V6" s="63"/>
    </row>
    <row r="7" spans="1:22">
      <c r="B7" s="66" t="s">
        <v>104</v>
      </c>
      <c r="C7" s="177"/>
      <c r="D7" s="178"/>
      <c r="E7" s="130"/>
      <c r="G7" s="109"/>
      <c r="H7" s="109"/>
      <c r="K7" s="179" t="s">
        <v>126</v>
      </c>
      <c r="L7" s="179"/>
      <c r="M7" s="172">
        <f>SUM(M11:M35)</f>
        <v>0</v>
      </c>
      <c r="N7" s="62"/>
      <c r="P7" s="63"/>
      <c r="Q7" s="63"/>
      <c r="R7" s="63"/>
      <c r="S7" s="63"/>
      <c r="T7" s="63"/>
      <c r="U7" s="63"/>
      <c r="V7" s="63"/>
    </row>
    <row r="8" spans="1:22" ht="13.8">
      <c r="B8" s="66" t="s">
        <v>112</v>
      </c>
      <c r="C8" s="177"/>
      <c r="D8" s="178"/>
      <c r="H8" s="67" t="s">
        <v>105</v>
      </c>
      <c r="I8" s="155" t="str">
        <f>IF(ISBLANK(C3),"",VLOOKUP(C3,Fournisseur!$B$4:$I$103,3,))</f>
        <v>MGA - Malagasy Ariary</v>
      </c>
      <c r="O8" s="61"/>
      <c r="P8" s="62"/>
      <c r="Q8" s="64"/>
      <c r="R8" s="63"/>
      <c r="S8" s="63"/>
      <c r="T8" s="63"/>
      <c r="U8" s="63"/>
      <c r="V8" s="63"/>
    </row>
    <row r="9" spans="1:22" ht="15" thickBot="1">
      <c r="C9" s="133" t="str">
        <f ca="1">"OA"&amp;" "&amp;C4&amp;" "&amp;TEXT(L3,"aammjj")&amp;" "&amp;TEXT(O1,"hhmmss")</f>
        <v>OA F05 180820 151039</v>
      </c>
      <c r="E9" s="63"/>
      <c r="F9" s="63"/>
      <c r="H9" s="61"/>
      <c r="I9" s="131"/>
      <c r="J9" s="69"/>
      <c r="O9"/>
      <c r="P9" s="62"/>
      <c r="S9" s="62"/>
      <c r="U9" s="63"/>
      <c r="V9" s="63"/>
    </row>
    <row r="10" spans="1:22" s="70" customFormat="1" ht="27" thickBot="1">
      <c r="B10" s="82" t="s">
        <v>72</v>
      </c>
      <c r="C10" s="165" t="s">
        <v>171</v>
      </c>
      <c r="D10" s="83" t="s">
        <v>32</v>
      </c>
      <c r="E10" s="83" t="s">
        <v>78</v>
      </c>
      <c r="F10" s="83" t="s">
        <v>125</v>
      </c>
      <c r="G10" s="83" t="s">
        <v>173</v>
      </c>
      <c r="H10" s="83" t="s">
        <v>375</v>
      </c>
      <c r="I10" s="84" t="s">
        <v>174</v>
      </c>
      <c r="J10" s="85"/>
      <c r="K10" s="82" t="s">
        <v>74</v>
      </c>
      <c r="L10" s="83" t="s">
        <v>71</v>
      </c>
      <c r="M10" s="86" t="s">
        <v>119</v>
      </c>
      <c r="N10" s="87"/>
      <c r="O10"/>
    </row>
    <row r="11" spans="1:22">
      <c r="A11" s="64"/>
      <c r="B11" s="201" t="s">
        <v>130</v>
      </c>
      <c r="C11" s="196"/>
      <c r="D11" s="81" t="str">
        <f>IF(ISBLANK(B11),"",VLOOKUP(B11,Article!$B$3:$K$102,7,))</f>
        <v>MIN</v>
      </c>
      <c r="E11" s="81" t="str">
        <f>IF(ISBLANK(B11),"",VLOOKUP(B11,Article!$B$3:$K$102,4,))</f>
        <v>Gr</v>
      </c>
      <c r="F11" s="81" t="str">
        <f>IF(ISBLANK(B11),"",VLOOKUP(B11,Article!$B$3:$K$102,5,))</f>
        <v>Kg</v>
      </c>
      <c r="G11" s="81"/>
      <c r="H11" s="81"/>
      <c r="I11" s="173"/>
      <c r="J11" s="19">
        <v>5</v>
      </c>
      <c r="K11" s="128">
        <f>IF(ISBLANK(B11),"",IF(E11="Gr",H11*I11*1000,IF(E11="Kg",H11*I11,IF(E11="U",H11*I11,""))))</f>
        <v>0</v>
      </c>
      <c r="L11" s="91">
        <f>IF(ISBLANK(B11),"",I11-G11)</f>
        <v>0</v>
      </c>
      <c r="M11" s="171">
        <f>IF(ISBLANK(B11),"",IF(E11="Gr",L11*H11*1000,IF(E11="Kg",L11*H11,IF(E11="U",L11*H11,""))))</f>
        <v>0</v>
      </c>
      <c r="N11" s="191"/>
      <c r="O11" s="89"/>
      <c r="P11" s="61"/>
      <c r="Q11" s="62"/>
      <c r="S11" s="63"/>
      <c r="T11" s="63"/>
      <c r="U11" s="63"/>
      <c r="V11" s="63"/>
    </row>
    <row r="12" spans="1:22">
      <c r="A12" s="64">
        <v>2</v>
      </c>
      <c r="B12" s="73" t="s">
        <v>130</v>
      </c>
      <c r="C12" s="197"/>
      <c r="D12" s="81" t="str">
        <f>IF(ISBLANK(B12),"",VLOOKUP(B12,Article!$B$3:$K$102,7,))</f>
        <v>MIN</v>
      </c>
      <c r="E12" s="81" t="str">
        <f>IF(ISBLANK(B12),"",VLOOKUP(B12,Article!$B$3:$K$102,4,))</f>
        <v>Gr</v>
      </c>
      <c r="F12" s="81" t="str">
        <f>IF(ISBLANK(B12),"",VLOOKUP(B12,Article!$B$3:$K$102,5,))</f>
        <v>Kg</v>
      </c>
      <c r="G12" s="93"/>
      <c r="H12" s="168"/>
      <c r="I12" s="173"/>
      <c r="J12" s="19"/>
      <c r="K12" s="128">
        <f>IF(ISBLANK(B12),"",IF(E12="Gr",H12*I12*1000,IF(E12="Kg",H12*I12,IF(E12="U",H12*I12,""))))</f>
        <v>0</v>
      </c>
      <c r="L12" s="91">
        <f>IF(ISBLANK(B12),"",I12-G12)</f>
        <v>0</v>
      </c>
      <c r="M12" s="171">
        <f>IF(ISBLANK(B12),"",IF(E12="Gr",L12*H12*1000,IF(E12="Kg",L12*H12,IF(E12="U",L12*H12,""))))</f>
        <v>0</v>
      </c>
      <c r="N12" s="191"/>
      <c r="O12" s="89"/>
      <c r="P12" s="61"/>
      <c r="Q12" s="62"/>
      <c r="S12" s="63"/>
      <c r="T12" s="63"/>
      <c r="U12" s="63"/>
      <c r="V12" s="63"/>
    </row>
    <row r="13" spans="1:22">
      <c r="A13" s="64">
        <v>3</v>
      </c>
      <c r="B13" s="73" t="s">
        <v>4</v>
      </c>
      <c r="C13" s="198"/>
      <c r="D13" s="81" t="str">
        <f>IF(ISBLANK(B13),"",VLOOKUP(B13,Article!$B$3:$K$102,7,))</f>
        <v>MIN</v>
      </c>
      <c r="E13" s="81" t="str">
        <f>IF(ISBLANK(B13),"",VLOOKUP(B13,Article!$B$3:$K$102,4,))</f>
        <v>Gr</v>
      </c>
      <c r="F13" s="81" t="str">
        <f>IF(ISBLANK(B13),"",VLOOKUP(B13,Article!$B$3:$K$102,5,))</f>
        <v>Kg</v>
      </c>
      <c r="G13" s="74"/>
      <c r="H13" s="168"/>
      <c r="I13" s="173"/>
      <c r="J13" s="19">
        <v>75.8</v>
      </c>
      <c r="K13" s="74"/>
      <c r="L13" s="91">
        <f t="shared" ref="L13:L35" si="0">IF(ISBLANK(B13),"",K13-G13)</f>
        <v>0</v>
      </c>
      <c r="M13" s="171">
        <f t="shared" ref="M13:M35" si="1">IF(ISBLANK(B13),"",IF(E13="Gr",L13*H13*1000,IF(E13="Kg",L13*H13,IF(E13="U",L13*H13,""))))</f>
        <v>0</v>
      </c>
      <c r="N13" s="191"/>
      <c r="O13" s="89"/>
      <c r="P13" s="61"/>
      <c r="Q13" s="62"/>
      <c r="S13" s="63"/>
      <c r="T13" s="63"/>
      <c r="U13" s="63"/>
      <c r="V13" s="63"/>
    </row>
    <row r="14" spans="1:22">
      <c r="A14" s="64">
        <v>4</v>
      </c>
      <c r="B14" s="92"/>
      <c r="C14" s="198"/>
      <c r="D14" s="81" t="str">
        <f>IF(ISBLANK(B14),"",VLOOKUP(B14,Article!$B$3:$K$102,7,))</f>
        <v/>
      </c>
      <c r="E14" s="81" t="str">
        <f>IF(ISBLANK(B14),"",VLOOKUP(B14,Article!$B$3:$K$102,4,))</f>
        <v/>
      </c>
      <c r="F14" s="81" t="str">
        <f>IF(ISBLANK(B14),"",VLOOKUP(B14,Article!$B$3:$K$102,5,))</f>
        <v/>
      </c>
      <c r="G14" s="74"/>
      <c r="H14" s="169"/>
      <c r="I14" s="173"/>
      <c r="J14" s="19"/>
      <c r="K14" s="74"/>
      <c r="L14" s="91" t="str">
        <f t="shared" si="0"/>
        <v/>
      </c>
      <c r="M14" s="171" t="str">
        <f t="shared" si="1"/>
        <v/>
      </c>
      <c r="N14" s="191"/>
      <c r="O14" s="89"/>
      <c r="P14" s="61"/>
      <c r="Q14" s="62"/>
      <c r="S14" s="63"/>
      <c r="T14" s="63"/>
      <c r="U14" s="63"/>
      <c r="V14" s="63"/>
    </row>
    <row r="15" spans="1:22">
      <c r="A15" s="64">
        <v>5</v>
      </c>
      <c r="B15" s="75"/>
      <c r="C15" s="198"/>
      <c r="D15" s="81" t="str">
        <f>IF(ISBLANK(B15),"",VLOOKUP(B15,Article!$B$3:$K$102,7,))</f>
        <v/>
      </c>
      <c r="E15" s="81" t="str">
        <f>IF(ISBLANK(B15),"",VLOOKUP(B15,Article!$B$3:$K$102,4,))</f>
        <v/>
      </c>
      <c r="F15" s="81" t="str">
        <f>IF(ISBLANK(B15),"",VLOOKUP(B15,Article!$B$3:$K$102,5,))</f>
        <v/>
      </c>
      <c r="G15" s="76"/>
      <c r="H15" s="168"/>
      <c r="I15" s="173"/>
      <c r="J15" s="19"/>
      <c r="K15" s="74"/>
      <c r="L15" s="91" t="str">
        <f t="shared" si="0"/>
        <v/>
      </c>
      <c r="M15" s="171" t="str">
        <f t="shared" si="1"/>
        <v/>
      </c>
      <c r="N15" s="191"/>
      <c r="O15" s="89"/>
      <c r="P15" s="61"/>
      <c r="Q15" s="62"/>
      <c r="S15" s="63"/>
      <c r="T15" s="63"/>
      <c r="U15" s="63"/>
      <c r="V15" s="63"/>
    </row>
    <row r="16" spans="1:22">
      <c r="A16" s="64">
        <v>6</v>
      </c>
      <c r="B16" s="73"/>
      <c r="C16" s="198"/>
      <c r="D16" s="81" t="str">
        <f>IF(ISBLANK(B16),"",VLOOKUP(B16,Article!$B$3:$K$102,7,))</f>
        <v/>
      </c>
      <c r="E16" s="81" t="str">
        <f>IF(ISBLANK(B16),"",VLOOKUP(B16,Article!$B$3:$K$102,4,))</f>
        <v/>
      </c>
      <c r="F16" s="81" t="str">
        <f>IF(ISBLANK(B16),"",VLOOKUP(B16,Article!$B$3:$K$102,5,))</f>
        <v/>
      </c>
      <c r="G16" s="74"/>
      <c r="H16" s="168"/>
      <c r="I16" s="173"/>
      <c r="J16" s="19"/>
      <c r="K16" s="74"/>
      <c r="L16" s="91" t="str">
        <f t="shared" si="0"/>
        <v/>
      </c>
      <c r="M16" s="171" t="str">
        <f t="shared" si="1"/>
        <v/>
      </c>
      <c r="N16" s="191"/>
      <c r="O16" s="89"/>
      <c r="P16" s="61"/>
      <c r="Q16" s="62"/>
      <c r="S16" s="63"/>
      <c r="T16" s="63"/>
      <c r="U16" s="63"/>
      <c r="V16" s="63"/>
    </row>
    <row r="17" spans="1:22">
      <c r="A17" s="64">
        <v>7</v>
      </c>
      <c r="B17" s="73"/>
      <c r="C17" s="198"/>
      <c r="D17" s="81" t="str">
        <f>IF(ISBLANK(B17),"",VLOOKUP(B17,Article!$B$3:$K$102,7,))</f>
        <v/>
      </c>
      <c r="E17" s="81" t="str">
        <f>IF(ISBLANK(B17),"",VLOOKUP(B17,Article!$B$3:$K$102,4,))</f>
        <v/>
      </c>
      <c r="F17" s="81" t="str">
        <f>IF(ISBLANK(B17),"",VLOOKUP(B17,Article!$B$3:$K$102,5,))</f>
        <v/>
      </c>
      <c r="G17" s="77"/>
      <c r="H17" s="170"/>
      <c r="I17" s="173"/>
      <c r="J17" s="19"/>
      <c r="K17" s="77"/>
      <c r="L17" s="91" t="str">
        <f t="shared" si="0"/>
        <v/>
      </c>
      <c r="M17" s="171" t="str">
        <f t="shared" si="1"/>
        <v/>
      </c>
      <c r="N17" s="192"/>
      <c r="O17" s="89"/>
      <c r="P17" s="61"/>
      <c r="Q17" s="62"/>
      <c r="S17" s="63"/>
      <c r="T17" s="63"/>
      <c r="U17" s="63"/>
      <c r="V17" s="63"/>
    </row>
    <row r="18" spans="1:22">
      <c r="A18" s="64">
        <v>8</v>
      </c>
      <c r="B18" s="73"/>
      <c r="C18" s="198"/>
      <c r="D18" s="81" t="str">
        <f>IF(ISBLANK(B18),"",VLOOKUP(B18,Article!$B$3:$K$102,7,))</f>
        <v/>
      </c>
      <c r="E18" s="81" t="str">
        <f>IF(ISBLANK(B18),"",VLOOKUP(B18,Article!$B$3:$K$102,4,))</f>
        <v/>
      </c>
      <c r="F18" s="81" t="str">
        <f>IF(ISBLANK(B18),"",VLOOKUP(B18,Article!$B$3:$K$102,5,))</f>
        <v/>
      </c>
      <c r="G18" s="74"/>
      <c r="H18" s="168"/>
      <c r="I18" s="173"/>
      <c r="J18" s="78"/>
      <c r="K18" s="74"/>
      <c r="L18" s="91" t="str">
        <f t="shared" si="0"/>
        <v/>
      </c>
      <c r="M18" s="171" t="str">
        <f t="shared" si="1"/>
        <v/>
      </c>
      <c r="N18" s="193"/>
      <c r="O18" s="89"/>
      <c r="P18" s="61"/>
      <c r="Q18" s="62"/>
      <c r="S18" s="63"/>
      <c r="T18" s="63"/>
      <c r="U18" s="63"/>
      <c r="V18" s="63"/>
    </row>
    <row r="19" spans="1:22">
      <c r="A19" s="64">
        <v>9</v>
      </c>
      <c r="B19" s="73"/>
      <c r="C19" s="198"/>
      <c r="D19" s="81" t="str">
        <f>IF(ISBLANK(B19),"",VLOOKUP(B19,Article!$B$3:$K$102,7,))</f>
        <v/>
      </c>
      <c r="E19" s="81" t="str">
        <f>IF(ISBLANK(B19),"",VLOOKUP(B19,Article!$B$3:$K$102,4,))</f>
        <v/>
      </c>
      <c r="F19" s="81" t="str">
        <f>IF(ISBLANK(B19),"",VLOOKUP(B19,Article!$B$3:$K$102,5,))</f>
        <v/>
      </c>
      <c r="G19" s="74"/>
      <c r="H19" s="168"/>
      <c r="I19" s="173"/>
      <c r="J19" s="78"/>
      <c r="K19" s="74"/>
      <c r="L19" s="91" t="str">
        <f t="shared" si="0"/>
        <v/>
      </c>
      <c r="M19" s="171" t="str">
        <f t="shared" si="1"/>
        <v/>
      </c>
      <c r="N19" s="193"/>
      <c r="O19" s="194"/>
      <c r="P19" s="62"/>
      <c r="Q19" s="62"/>
      <c r="R19" s="63"/>
      <c r="S19" s="63"/>
      <c r="T19" s="63"/>
      <c r="U19" s="63"/>
      <c r="V19" s="63"/>
    </row>
    <row r="20" spans="1:22">
      <c r="A20" s="64">
        <v>10</v>
      </c>
      <c r="B20" s="73"/>
      <c r="C20" s="198"/>
      <c r="D20" s="81" t="str">
        <f>IF(ISBLANK(B20),"",VLOOKUP(B20,Article!$B$3:$K$102,7,))</f>
        <v/>
      </c>
      <c r="E20" s="81" t="str">
        <f>IF(ISBLANK(B20),"",VLOOKUP(B20,Article!$B$3:$K$102,4,))</f>
        <v/>
      </c>
      <c r="F20" s="81" t="str">
        <f>IF(ISBLANK(B20),"",VLOOKUP(B20,Article!$B$3:$K$102,5,))</f>
        <v/>
      </c>
      <c r="G20" s="74"/>
      <c r="H20" s="168"/>
      <c r="I20" s="173"/>
      <c r="J20" s="78"/>
      <c r="K20" s="74"/>
      <c r="L20" s="91" t="str">
        <f t="shared" si="0"/>
        <v/>
      </c>
      <c r="M20" s="171" t="str">
        <f t="shared" si="1"/>
        <v/>
      </c>
      <c r="N20" s="193"/>
      <c r="O20" s="89"/>
      <c r="P20" s="61"/>
      <c r="Q20" s="62"/>
      <c r="S20" s="63"/>
      <c r="T20" s="63"/>
      <c r="U20" s="63"/>
      <c r="V20" s="63"/>
    </row>
    <row r="21" spans="1:22">
      <c r="A21" s="64">
        <v>11</v>
      </c>
      <c r="B21" s="73"/>
      <c r="C21" s="198"/>
      <c r="D21" s="81" t="str">
        <f>IF(ISBLANK(B21),"",VLOOKUP(B21,Article!$B$3:$K$102,7,))</f>
        <v/>
      </c>
      <c r="E21" s="81" t="str">
        <f>IF(ISBLANK(B21),"",VLOOKUP(B21,Article!$B$3:$K$102,4,))</f>
        <v/>
      </c>
      <c r="F21" s="81" t="str">
        <f>IF(ISBLANK(B21),"",VLOOKUP(B21,Article!$B$3:$K$102,5,))</f>
        <v/>
      </c>
      <c r="G21" s="74"/>
      <c r="H21" s="168"/>
      <c r="I21" s="173"/>
      <c r="J21" s="78"/>
      <c r="K21" s="74"/>
      <c r="L21" s="91" t="str">
        <f t="shared" si="0"/>
        <v/>
      </c>
      <c r="M21" s="171" t="str">
        <f t="shared" si="1"/>
        <v/>
      </c>
      <c r="N21" s="193"/>
      <c r="O21" s="89"/>
      <c r="P21" s="61"/>
      <c r="Q21" s="62"/>
      <c r="S21" s="63"/>
      <c r="T21" s="63"/>
      <c r="U21" s="63"/>
      <c r="V21" s="63"/>
    </row>
    <row r="22" spans="1:22">
      <c r="A22" s="64">
        <v>12</v>
      </c>
      <c r="B22" s="73"/>
      <c r="C22" s="198"/>
      <c r="D22" s="81" t="str">
        <f>IF(ISBLANK(B22),"",VLOOKUP(B22,Article!$B$3:$K$102,7,))</f>
        <v/>
      </c>
      <c r="E22" s="81" t="str">
        <f>IF(ISBLANK(B22),"",VLOOKUP(B22,Article!$B$3:$K$102,4,))</f>
        <v/>
      </c>
      <c r="F22" s="81" t="str">
        <f>IF(ISBLANK(B22),"",VLOOKUP(B22,Article!$B$3:$K$102,5,))</f>
        <v/>
      </c>
      <c r="G22" s="74"/>
      <c r="H22" s="168"/>
      <c r="I22" s="173"/>
      <c r="J22" s="78"/>
      <c r="K22" s="74"/>
      <c r="L22" s="91" t="str">
        <f t="shared" si="0"/>
        <v/>
      </c>
      <c r="M22" s="171" t="str">
        <f t="shared" si="1"/>
        <v/>
      </c>
      <c r="N22" s="193"/>
      <c r="O22" s="89"/>
      <c r="P22" s="61"/>
      <c r="Q22" s="62"/>
      <c r="S22" s="63"/>
      <c r="T22" s="63"/>
      <c r="U22" s="63"/>
      <c r="V22" s="63"/>
    </row>
    <row r="23" spans="1:22">
      <c r="A23" s="64">
        <v>13</v>
      </c>
      <c r="B23" s="73"/>
      <c r="C23" s="198"/>
      <c r="D23" s="81" t="str">
        <f>IF(ISBLANK(B23),"",VLOOKUP(B23,Article!$B$3:$K$102,7,))</f>
        <v/>
      </c>
      <c r="E23" s="81" t="str">
        <f>IF(ISBLANK(B23),"",VLOOKUP(B23,Article!$B$3:$K$102,4,))</f>
        <v/>
      </c>
      <c r="F23" s="81" t="str">
        <f>IF(ISBLANK(B23),"",VLOOKUP(B23,Article!$B$3:$K$102,5,))</f>
        <v/>
      </c>
      <c r="G23" s="74"/>
      <c r="H23" s="168"/>
      <c r="I23" s="173"/>
      <c r="J23" s="79"/>
      <c r="K23" s="74"/>
      <c r="L23" s="91" t="str">
        <f t="shared" si="0"/>
        <v/>
      </c>
      <c r="M23" s="171" t="str">
        <f t="shared" si="1"/>
        <v/>
      </c>
      <c r="N23" s="193"/>
      <c r="O23" s="89"/>
      <c r="P23" s="61"/>
      <c r="Q23" s="62"/>
      <c r="S23" s="63"/>
      <c r="T23" s="63"/>
      <c r="U23" s="63"/>
      <c r="V23" s="63"/>
    </row>
    <row r="24" spans="1:22">
      <c r="A24" s="64">
        <v>14</v>
      </c>
      <c r="B24" s="73"/>
      <c r="C24" s="198"/>
      <c r="D24" s="81" t="str">
        <f>IF(ISBLANK(B24),"",VLOOKUP(B24,Article!$B$3:$K$102,7,))</f>
        <v/>
      </c>
      <c r="E24" s="81" t="str">
        <f>IF(ISBLANK(B24),"",VLOOKUP(B24,Article!$B$3:$K$102,4,))</f>
        <v/>
      </c>
      <c r="F24" s="81" t="str">
        <f>IF(ISBLANK(B24),"",VLOOKUP(B24,Article!$B$3:$K$102,5,))</f>
        <v/>
      </c>
      <c r="G24" s="74"/>
      <c r="H24" s="168"/>
      <c r="I24" s="173"/>
      <c r="J24" s="79"/>
      <c r="K24" s="74"/>
      <c r="L24" s="91" t="str">
        <f t="shared" si="0"/>
        <v/>
      </c>
      <c r="M24" s="171" t="str">
        <f t="shared" si="1"/>
        <v/>
      </c>
      <c r="N24" s="193"/>
      <c r="O24" s="89"/>
      <c r="P24" s="61"/>
      <c r="Q24" s="62"/>
      <c r="S24" s="63"/>
      <c r="T24" s="63"/>
      <c r="U24" s="63"/>
      <c r="V24" s="63"/>
    </row>
    <row r="25" spans="1:22">
      <c r="A25" s="64">
        <v>15</v>
      </c>
      <c r="B25" s="73"/>
      <c r="C25" s="198"/>
      <c r="D25" s="81" t="str">
        <f>IF(ISBLANK(B25),"",VLOOKUP(B25,Article!$B$3:$K$102,7,))</f>
        <v/>
      </c>
      <c r="E25" s="81" t="str">
        <f>IF(ISBLANK(B25),"",VLOOKUP(B25,Article!$B$3:$K$102,4,))</f>
        <v/>
      </c>
      <c r="F25" s="81" t="str">
        <f>IF(ISBLANK(B25),"",VLOOKUP(B25,Article!$B$3:$K$102,5,))</f>
        <v/>
      </c>
      <c r="G25" s="74"/>
      <c r="H25" s="168"/>
      <c r="I25" s="173"/>
      <c r="J25" s="79"/>
      <c r="K25" s="74"/>
      <c r="L25" s="91" t="str">
        <f t="shared" si="0"/>
        <v/>
      </c>
      <c r="M25" s="171" t="str">
        <f t="shared" si="1"/>
        <v/>
      </c>
      <c r="N25" s="193"/>
      <c r="O25" s="89"/>
      <c r="P25" s="61"/>
      <c r="Q25" s="62"/>
      <c r="S25" s="63"/>
      <c r="T25" s="63"/>
      <c r="U25" s="63"/>
      <c r="V25" s="63"/>
    </row>
    <row r="26" spans="1:22">
      <c r="A26" s="64">
        <v>16</v>
      </c>
      <c r="B26" s="73"/>
      <c r="C26" s="198"/>
      <c r="D26" s="81" t="str">
        <f>IF(ISBLANK(B26),"",VLOOKUP(B26,Article!$B$3:$K$102,7,))</f>
        <v/>
      </c>
      <c r="E26" s="81" t="str">
        <f>IF(ISBLANK(B26),"",VLOOKUP(B26,Article!$B$3:$K$102,4,))</f>
        <v/>
      </c>
      <c r="F26" s="81" t="str">
        <f>IF(ISBLANK(B26),"",VLOOKUP(B26,Article!$B$3:$K$102,5,))</f>
        <v/>
      </c>
      <c r="G26" s="74"/>
      <c r="H26" s="168"/>
      <c r="I26" s="173"/>
      <c r="J26" s="79"/>
      <c r="K26" s="74"/>
      <c r="L26" s="91" t="str">
        <f t="shared" si="0"/>
        <v/>
      </c>
      <c r="M26" s="171" t="str">
        <f t="shared" si="1"/>
        <v/>
      </c>
      <c r="N26" s="193"/>
      <c r="O26" s="89"/>
      <c r="P26" s="61"/>
      <c r="Q26" s="62"/>
      <c r="S26" s="63"/>
      <c r="T26" s="63"/>
      <c r="U26" s="63"/>
      <c r="V26" s="63"/>
    </row>
    <row r="27" spans="1:22">
      <c r="A27" s="64">
        <v>17</v>
      </c>
      <c r="B27" s="73"/>
      <c r="C27" s="198"/>
      <c r="D27" s="81" t="str">
        <f>IF(ISBLANK(B27),"",VLOOKUP(B27,Article!$B$3:$K$102,7,))</f>
        <v/>
      </c>
      <c r="E27" s="81" t="str">
        <f>IF(ISBLANK(B27),"",VLOOKUP(B27,Article!$B$3:$K$102,4,))</f>
        <v/>
      </c>
      <c r="F27" s="81" t="str">
        <f>IF(ISBLANK(B27),"",VLOOKUP(B27,Article!$B$3:$K$102,5,))</f>
        <v/>
      </c>
      <c r="G27" s="74"/>
      <c r="H27" s="168"/>
      <c r="I27" s="173"/>
      <c r="J27" s="79"/>
      <c r="K27" s="74"/>
      <c r="L27" s="91" t="str">
        <f t="shared" si="0"/>
        <v/>
      </c>
      <c r="M27" s="171" t="str">
        <f t="shared" si="1"/>
        <v/>
      </c>
      <c r="N27" s="193"/>
      <c r="O27" s="89"/>
      <c r="P27" s="61"/>
      <c r="Q27" s="62"/>
      <c r="S27" s="63"/>
      <c r="T27" s="63"/>
      <c r="U27" s="63"/>
      <c r="V27" s="63"/>
    </row>
    <row r="28" spans="1:22">
      <c r="A28" s="64">
        <v>18</v>
      </c>
      <c r="B28" s="73"/>
      <c r="C28" s="198"/>
      <c r="D28" s="81" t="str">
        <f>IF(ISBLANK(B28),"",VLOOKUP(B28,Article!$B$3:$K$102,7,))</f>
        <v/>
      </c>
      <c r="E28" s="81" t="str">
        <f>IF(ISBLANK(B28),"",VLOOKUP(B28,Article!$B$3:$K$102,4,))</f>
        <v/>
      </c>
      <c r="F28" s="81" t="str">
        <f>IF(ISBLANK(B28),"",VLOOKUP(B28,Article!$B$3:$K$102,5,))</f>
        <v/>
      </c>
      <c r="G28" s="74"/>
      <c r="H28" s="168"/>
      <c r="I28" s="173"/>
      <c r="J28" s="79"/>
      <c r="K28" s="74"/>
      <c r="L28" s="91" t="str">
        <f t="shared" si="0"/>
        <v/>
      </c>
      <c r="M28" s="171" t="str">
        <f t="shared" si="1"/>
        <v/>
      </c>
      <c r="N28" s="193"/>
      <c r="O28" s="89"/>
      <c r="P28" s="61"/>
      <c r="Q28" s="62"/>
      <c r="S28" s="63"/>
      <c r="T28" s="63"/>
      <c r="U28" s="63"/>
      <c r="V28" s="63"/>
    </row>
    <row r="29" spans="1:22">
      <c r="A29" s="64">
        <v>19</v>
      </c>
      <c r="B29" s="73"/>
      <c r="C29" s="198"/>
      <c r="D29" s="81" t="str">
        <f>IF(ISBLANK(B29),"",VLOOKUP(B29,Article!$B$3:$K$102,7,))</f>
        <v/>
      </c>
      <c r="E29" s="81" t="str">
        <f>IF(ISBLANK(B29),"",VLOOKUP(B29,Article!$B$3:$K$102,4,))</f>
        <v/>
      </c>
      <c r="F29" s="81" t="str">
        <f>IF(ISBLANK(B29),"",VLOOKUP(B29,Article!$B$3:$K$102,5,))</f>
        <v/>
      </c>
      <c r="G29" s="74"/>
      <c r="H29" s="168"/>
      <c r="I29" s="173"/>
      <c r="J29" s="79"/>
      <c r="K29" s="74"/>
      <c r="L29" s="91" t="str">
        <f t="shared" si="0"/>
        <v/>
      </c>
      <c r="M29" s="171" t="str">
        <f t="shared" si="1"/>
        <v/>
      </c>
      <c r="N29" s="193"/>
      <c r="O29" s="89"/>
      <c r="P29" s="62"/>
      <c r="Q29" s="63"/>
      <c r="R29" s="63"/>
      <c r="S29" s="63"/>
      <c r="T29" s="63"/>
      <c r="U29" s="63"/>
      <c r="V29" s="63"/>
    </row>
    <row r="30" spans="1:22">
      <c r="A30" s="64">
        <v>20</v>
      </c>
      <c r="B30" s="73"/>
      <c r="C30" s="198"/>
      <c r="D30" s="81" t="str">
        <f>IF(ISBLANK(B30),"",VLOOKUP(B30,Article!$B$3:$K$102,7,))</f>
        <v/>
      </c>
      <c r="E30" s="81" t="str">
        <f>IF(ISBLANK(B30),"",VLOOKUP(B30,Article!$B$3:$K$102,4,))</f>
        <v/>
      </c>
      <c r="F30" s="81" t="str">
        <f>IF(ISBLANK(B30),"",VLOOKUP(B30,Article!$B$3:$K$102,5,))</f>
        <v/>
      </c>
      <c r="G30" s="74"/>
      <c r="H30" s="168"/>
      <c r="I30" s="173"/>
      <c r="J30" s="79"/>
      <c r="K30" s="74"/>
      <c r="L30" s="91" t="str">
        <f t="shared" si="0"/>
        <v/>
      </c>
      <c r="M30" s="171" t="str">
        <f t="shared" si="1"/>
        <v/>
      </c>
      <c r="N30" s="193"/>
      <c r="O30" s="195"/>
      <c r="P30" s="62"/>
      <c r="Q30" s="63"/>
      <c r="R30" s="63"/>
      <c r="S30" s="63"/>
      <c r="T30" s="63"/>
      <c r="U30" s="63"/>
      <c r="V30" s="63"/>
    </row>
    <row r="31" spans="1:22">
      <c r="A31" s="64">
        <v>21</v>
      </c>
      <c r="B31" s="73"/>
      <c r="C31" s="198"/>
      <c r="D31" s="81" t="str">
        <f>IF(ISBLANK(B31),"",VLOOKUP(B31,Article!$B$3:$K$102,7,))</f>
        <v/>
      </c>
      <c r="E31" s="81" t="str">
        <f>IF(ISBLANK(B31),"",VLOOKUP(B31,Article!$B$3:$K$102,4,))</f>
        <v/>
      </c>
      <c r="F31" s="81" t="str">
        <f>IF(ISBLANK(B31),"",VLOOKUP(B31,Article!$B$3:$K$102,5,))</f>
        <v/>
      </c>
      <c r="G31" s="74"/>
      <c r="H31" s="168"/>
      <c r="I31" s="173"/>
      <c r="J31" s="79"/>
      <c r="K31" s="74"/>
      <c r="L31" s="91" t="str">
        <f t="shared" si="0"/>
        <v/>
      </c>
      <c r="M31" s="171" t="str">
        <f t="shared" si="1"/>
        <v/>
      </c>
      <c r="N31" s="193"/>
      <c r="O31" s="89"/>
      <c r="P31" s="62"/>
      <c r="Q31" s="63"/>
      <c r="R31" s="63"/>
      <c r="S31" s="63"/>
      <c r="T31" s="63"/>
      <c r="U31" s="63"/>
      <c r="V31" s="63"/>
    </row>
    <row r="32" spans="1:22">
      <c r="A32" s="64">
        <v>22</v>
      </c>
      <c r="B32" s="73"/>
      <c r="C32" s="198"/>
      <c r="D32" s="81" t="str">
        <f>IF(ISBLANK(B32),"",VLOOKUP(B32,Article!$B$3:$K$102,7,))</f>
        <v/>
      </c>
      <c r="E32" s="81" t="str">
        <f>IF(ISBLANK(B32),"",VLOOKUP(B32,Article!$B$3:$K$102,4,))</f>
        <v/>
      </c>
      <c r="F32" s="81" t="str">
        <f>IF(ISBLANK(B32),"",VLOOKUP(B32,Article!$B$3:$K$102,5,))</f>
        <v/>
      </c>
      <c r="G32" s="74"/>
      <c r="H32" s="168"/>
      <c r="I32" s="173"/>
      <c r="J32" s="79"/>
      <c r="K32" s="74"/>
      <c r="L32" s="91" t="str">
        <f t="shared" si="0"/>
        <v/>
      </c>
      <c r="M32" s="171" t="str">
        <f t="shared" si="1"/>
        <v/>
      </c>
      <c r="N32" s="193"/>
      <c r="O32" s="89"/>
      <c r="P32" s="62"/>
      <c r="Q32" s="63"/>
      <c r="R32" s="63"/>
      <c r="S32" s="63"/>
      <c r="T32" s="63"/>
      <c r="U32" s="63"/>
      <c r="V32" s="63"/>
    </row>
    <row r="33" spans="1:22">
      <c r="A33" s="64">
        <v>23</v>
      </c>
      <c r="B33" s="73"/>
      <c r="C33" s="198"/>
      <c r="D33" s="81" t="str">
        <f>IF(ISBLANK(B33),"",VLOOKUP(B33,Article!$B$3:$K$102,7,))</f>
        <v/>
      </c>
      <c r="E33" s="81" t="str">
        <f>IF(ISBLANK(B33),"",VLOOKUP(B33,Article!$B$3:$K$102,4,))</f>
        <v/>
      </c>
      <c r="F33" s="81" t="str">
        <f>IF(ISBLANK(B33),"",VLOOKUP(B33,Article!$B$3:$K$102,5,))</f>
        <v/>
      </c>
      <c r="G33" s="74"/>
      <c r="H33" s="168"/>
      <c r="I33" s="173"/>
      <c r="J33" s="79"/>
      <c r="K33" s="74"/>
      <c r="L33" s="91" t="str">
        <f t="shared" si="0"/>
        <v/>
      </c>
      <c r="M33" s="171" t="str">
        <f t="shared" si="1"/>
        <v/>
      </c>
      <c r="N33" s="193"/>
      <c r="O33" s="89"/>
      <c r="P33" s="62"/>
      <c r="Q33" s="63"/>
      <c r="R33" s="63"/>
      <c r="S33" s="63"/>
      <c r="T33" s="63"/>
      <c r="U33" s="63"/>
      <c r="V33" s="63"/>
    </row>
    <row r="34" spans="1:22">
      <c r="A34" s="64">
        <v>24</v>
      </c>
      <c r="B34" s="73"/>
      <c r="C34" s="198"/>
      <c r="D34" s="81" t="str">
        <f>IF(ISBLANK(B34),"",VLOOKUP(B34,Article!$B$3:$K$102,7,))</f>
        <v/>
      </c>
      <c r="E34" s="81" t="str">
        <f>IF(ISBLANK(B34),"",VLOOKUP(B34,Article!$B$3:$K$102,4,))</f>
        <v/>
      </c>
      <c r="F34" s="81" t="str">
        <f>IF(ISBLANK(B34),"",VLOOKUP(B34,Article!$B$3:$K$102,5,))</f>
        <v/>
      </c>
      <c r="G34" s="74"/>
      <c r="H34" s="168"/>
      <c r="I34" s="173"/>
      <c r="J34" s="79"/>
      <c r="K34" s="74"/>
      <c r="L34" s="91" t="str">
        <f t="shared" si="0"/>
        <v/>
      </c>
      <c r="M34" s="171" t="str">
        <f t="shared" si="1"/>
        <v/>
      </c>
      <c r="N34" s="193"/>
      <c r="O34" s="89"/>
      <c r="P34" s="62"/>
      <c r="Q34" s="63"/>
      <c r="R34" s="63"/>
      <c r="S34" s="63"/>
      <c r="T34" s="63"/>
      <c r="U34" s="63"/>
      <c r="V34" s="63"/>
    </row>
    <row r="35" spans="1:22">
      <c r="A35" s="71">
        <v>25</v>
      </c>
      <c r="B35" s="73"/>
      <c r="C35" s="198"/>
      <c r="D35" s="81" t="str">
        <f>IF(ISBLANK(B35),"",VLOOKUP(B35,Article!$B$3:$K$102,7,))</f>
        <v/>
      </c>
      <c r="E35" s="81" t="str">
        <f>IF(ISBLANK(B35),"",VLOOKUP(B35,Article!$B$3:$K$102,4,))</f>
        <v/>
      </c>
      <c r="F35" s="81" t="str">
        <f>IF(ISBLANK(B35),"",VLOOKUP(B35,Article!$B$3:$K$102,5,))</f>
        <v/>
      </c>
      <c r="G35" s="74"/>
      <c r="H35" s="168"/>
      <c r="I35" s="173"/>
      <c r="J35" s="79"/>
      <c r="K35" s="74"/>
      <c r="L35" s="91" t="str">
        <f t="shared" si="0"/>
        <v/>
      </c>
      <c r="M35" s="171" t="str">
        <f t="shared" si="1"/>
        <v/>
      </c>
      <c r="N35" s="193"/>
      <c r="O35" s="89"/>
      <c r="P35" s="62"/>
      <c r="Q35" s="63"/>
      <c r="R35" s="63"/>
      <c r="S35" s="63"/>
      <c r="T35" s="63"/>
      <c r="U35" s="63"/>
      <c r="V35" s="63"/>
    </row>
    <row r="36" spans="1:22">
      <c r="O36" s="65"/>
    </row>
  </sheetData>
  <dataConsolidate/>
  <mergeCells count="7">
    <mergeCell ref="A1:M1"/>
    <mergeCell ref="L3:M3"/>
    <mergeCell ref="C7:D7"/>
    <mergeCell ref="C8:D8"/>
    <mergeCell ref="K6:L6"/>
    <mergeCell ref="K7:L7"/>
    <mergeCell ref="C3:F3"/>
  </mergeCells>
  <conditionalFormatting sqref="C3">
    <cfRule type="expression" dxfId="4" priority="65">
      <formula>$C$3=""</formula>
    </cfRule>
  </conditionalFormatting>
  <conditionalFormatting sqref="C7:D8">
    <cfRule type="expression" dxfId="3" priority="13">
      <formula>C7&lt;&gt;""</formula>
    </cfRule>
  </conditionalFormatting>
  <conditionalFormatting sqref="D6">
    <cfRule type="expression" dxfId="2" priority="11">
      <formula>C6=""</formula>
    </cfRule>
    <cfRule type="expression" dxfId="1" priority="23">
      <formula>D6&lt;&gt;""</formula>
    </cfRule>
  </conditionalFormatting>
  <conditionalFormatting sqref="C6">
    <cfRule type="expression" dxfId="0" priority="2">
      <formula>C6=""</formula>
    </cfRule>
  </conditionalFormatting>
  <dataValidations count="2">
    <dataValidation type="list" allowBlank="1" showInputMessage="1" showErrorMessage="1" sqref="B11:B35">
      <formula1>Produits</formula1>
    </dataValidation>
    <dataValidation type="list" allowBlank="1" showInputMessage="1" showErrorMessage="1" sqref="C3">
      <formula1>Fournisseur</formula1>
    </dataValidation>
  </dataValidations>
  <pageMargins left="0" right="0" top="0" bottom="0.19685039370078741" header="0.31496062992125984" footer="0.31496062992125984"/>
  <pageSetup paperSize="9" orientation="landscape" horizontalDpi="0" verticalDpi="0" r:id="rId1"/>
  <headerFooter>
    <oddFooter>&amp;C
&amp;P of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F21"/>
  <sheetViews>
    <sheetView showGridLines="0" workbookViewId="0">
      <selection activeCell="H2" sqref="H2"/>
    </sheetView>
  </sheetViews>
  <sheetFormatPr baseColWidth="10" defaultRowHeight="13.2"/>
  <cols>
    <col min="1" max="1" width="22.77734375" style="163" customWidth="1"/>
    <col min="2" max="2" width="35.88671875" style="162" bestFit="1" customWidth="1"/>
    <col min="3" max="3" width="12.77734375" style="163" bestFit="1" customWidth="1"/>
    <col min="4" max="4" width="15.6640625" style="162" bestFit="1" customWidth="1"/>
    <col min="5" max="5" width="11.5546875" style="163"/>
    <col min="6" max="6" width="11.5546875" style="166"/>
    <col min="7" max="16384" width="11.5546875" style="162"/>
  </cols>
  <sheetData>
    <row r="1" spans="1:6" ht="13.8" thickBot="1">
      <c r="A1" s="166">
        <v>1</v>
      </c>
      <c r="B1" s="167">
        <v>2</v>
      </c>
      <c r="C1" s="167">
        <v>4</v>
      </c>
      <c r="D1" s="167">
        <v>3</v>
      </c>
      <c r="E1" s="167">
        <v>5</v>
      </c>
      <c r="F1" s="167">
        <v>6</v>
      </c>
    </row>
    <row r="2" spans="1:6" s="164" customFormat="1" ht="13.8" thickBot="1">
      <c r="A2" s="186" t="s">
        <v>168</v>
      </c>
      <c r="B2" s="187" t="s">
        <v>169</v>
      </c>
      <c r="C2" s="187" t="s">
        <v>172</v>
      </c>
      <c r="D2" s="187" t="s">
        <v>170</v>
      </c>
      <c r="E2" s="187" t="s">
        <v>173</v>
      </c>
      <c r="F2" s="188" t="s">
        <v>176</v>
      </c>
    </row>
    <row r="3" spans="1:6">
      <c r="A3" s="180" t="str">
        <f>'[3]Récap Commande'!C2</f>
        <v>OA F02 180817 080909</v>
      </c>
      <c r="B3" s="181" t="str">
        <f>'[3]Récap Commande'!F2</f>
        <v>Apatite</v>
      </c>
      <c r="C3" s="182" t="str">
        <f>+MID(A3,4,3)</f>
        <v>F02</v>
      </c>
      <c r="D3" s="182" t="str">
        <f>'[3]Récap Commande'!I2</f>
        <v>Gr</v>
      </c>
      <c r="E3" s="182">
        <f>'[3]Récap Commande'!M2</f>
        <v>65</v>
      </c>
      <c r="F3" s="189">
        <f>'[3]Récap Commande'!K2</f>
        <v>0.23</v>
      </c>
    </row>
    <row r="4" spans="1:6">
      <c r="A4" s="180" t="str">
        <f>'[3]Récap Commande'!C3</f>
        <v>OA F02 180817 080909</v>
      </c>
      <c r="B4" s="181" t="str">
        <f>'[3]Récap Commande'!F3</f>
        <v>Citrine</v>
      </c>
      <c r="C4" s="182" t="str">
        <f>+MID(A4,4,3)</f>
        <v>F02</v>
      </c>
      <c r="D4" s="182" t="str">
        <f>'[3]Récap Commande'!I3</f>
        <v>Gr</v>
      </c>
      <c r="E4" s="182">
        <f>'[3]Récap Commande'!M3</f>
        <v>41</v>
      </c>
      <c r="F4" s="189">
        <f>'[3]Récap Commande'!K3</f>
        <v>0.34</v>
      </c>
    </row>
    <row r="5" spans="1:6">
      <c r="A5" s="180" t="str">
        <f>'[3]Récap Commande'!C4</f>
        <v>OA F02 180817 080909</v>
      </c>
      <c r="B5" s="181" t="str">
        <f>'[3]Récap Commande'!F4</f>
        <v>Amethyst</v>
      </c>
      <c r="C5" s="182" t="str">
        <f>+MID(A5,4,3)</f>
        <v>F02</v>
      </c>
      <c r="D5" s="182" t="str">
        <f>'[3]Récap Commande'!I4</f>
        <v>Gr</v>
      </c>
      <c r="E5" s="182">
        <f>'[3]Récap Commande'!M4</f>
        <v>12.574999999999999</v>
      </c>
      <c r="F5" s="189">
        <f>'[3]Récap Commande'!K4</f>
        <v>0.72099999999999997</v>
      </c>
    </row>
    <row r="6" spans="1:6">
      <c r="A6" s="180" t="str">
        <f>'[3]Récap Commande'!C5</f>
        <v>OA F05 180817 082100</v>
      </c>
      <c r="B6" s="181" t="str">
        <f>'[3]Récap Commande'!F5</f>
        <v>Amethyst</v>
      </c>
      <c r="C6" s="182" t="str">
        <f>+MID(A6,4,3)</f>
        <v>F05</v>
      </c>
      <c r="D6" s="182" t="str">
        <f>'[3]Récap Commande'!I5</f>
        <v>Gr</v>
      </c>
      <c r="E6" s="182">
        <f>'[3]Récap Commande'!M5</f>
        <v>32.656999999999996</v>
      </c>
      <c r="F6" s="189">
        <f>'[3]Récap Commande'!K5</f>
        <v>3000</v>
      </c>
    </row>
    <row r="7" spans="1:6">
      <c r="A7" s="180" t="str">
        <f>'[3]Récap Commande'!C6</f>
        <v>OA F05 180817 082100</v>
      </c>
      <c r="B7" s="181" t="str">
        <f>'[3]Récap Commande'!F6</f>
        <v>Boite à Vanille Palissandre 20 x 6 x 6,5 cm</v>
      </c>
      <c r="C7" s="182" t="str">
        <f>+MID(A7,4,3)</f>
        <v>F05</v>
      </c>
      <c r="D7" s="182" t="str">
        <f>'[3]Récap Commande'!I6</f>
        <v>U</v>
      </c>
      <c r="E7" s="182">
        <f>'[3]Récap Commande'!M6</f>
        <v>5</v>
      </c>
      <c r="F7" s="189">
        <f>'[3]Récap Commande'!K6</f>
        <v>9000</v>
      </c>
    </row>
    <row r="8" spans="1:6">
      <c r="A8" s="180" t="str">
        <f>'[3]Récap Commande'!C7</f>
        <v>OA F04 180818 102601</v>
      </c>
      <c r="B8" s="181" t="str">
        <f>'[3]Récap Commande'!F7</f>
        <v>Cordierite / Iolite</v>
      </c>
      <c r="C8" s="182" t="str">
        <f>+MID(A8,4,3)</f>
        <v>F04</v>
      </c>
      <c r="D8" s="182" t="str">
        <f>'[3]Récap Commande'!I7</f>
        <v>Gr</v>
      </c>
      <c r="E8" s="182">
        <f>'[3]Récap Commande'!M7</f>
        <v>1</v>
      </c>
      <c r="F8" s="189">
        <f>'[3]Récap Commande'!K7</f>
        <v>1</v>
      </c>
    </row>
    <row r="9" spans="1:6">
      <c r="A9" s="180" t="str">
        <f>'[3]Récap Commande'!C8</f>
        <v>OA F05 180818 102746</v>
      </c>
      <c r="B9" s="181" t="str">
        <f>'[3]Récap Commande'!F8</f>
        <v>Cordierite / Iolite</v>
      </c>
      <c r="C9" s="182" t="str">
        <f>+MID(A9,4,3)</f>
        <v>F05</v>
      </c>
      <c r="D9" s="182" t="str">
        <f>'[3]Récap Commande'!I8</f>
        <v>Gr</v>
      </c>
      <c r="E9" s="182">
        <f>'[3]Récap Commande'!M8</f>
        <v>34.76</v>
      </c>
      <c r="F9" s="189">
        <f>'[3]Récap Commande'!K8</f>
        <v>2000</v>
      </c>
    </row>
    <row r="10" spans="1:6">
      <c r="A10" s="180" t="str">
        <f>'[3]Récap Commande'!C9</f>
        <v>OA F06 180818 103607</v>
      </c>
      <c r="B10" s="181" t="str">
        <f>'[3]Récap Commande'!F9</f>
        <v>Cordierite / Iolite</v>
      </c>
      <c r="C10" s="182" t="str">
        <f>+MID(A10,4,3)</f>
        <v>F06</v>
      </c>
      <c r="D10" s="182" t="str">
        <f>'[3]Récap Commande'!I9</f>
        <v>Gr</v>
      </c>
      <c r="E10" s="182">
        <f>'[3]Récap Commande'!M9</f>
        <v>1</v>
      </c>
      <c r="F10" s="189">
        <f>'[3]Récap Commande'!K9</f>
        <v>1</v>
      </c>
    </row>
    <row r="11" spans="1:6">
      <c r="A11" s="180" t="str">
        <f>'[3]Récap Commande'!C10</f>
        <v>OA F05 180818 104026</v>
      </c>
      <c r="B11" s="181" t="str">
        <f>'[3]Récap Commande'!F10</f>
        <v>Citrine</v>
      </c>
      <c r="C11" s="182" t="str">
        <f>+MID(A11,4,3)</f>
        <v>F05</v>
      </c>
      <c r="D11" s="182" t="str">
        <f>'[3]Récap Commande'!I10</f>
        <v>Gr</v>
      </c>
      <c r="E11" s="182">
        <f>'[3]Récap Commande'!M10</f>
        <v>1</v>
      </c>
      <c r="F11" s="189">
        <f>'[3]Récap Commande'!K10</f>
        <v>1</v>
      </c>
    </row>
    <row r="12" spans="1:6">
      <c r="A12" s="180" t="str">
        <f>'[3]Récap Commande'!C11</f>
        <v>OA F03 180818 104304</v>
      </c>
      <c r="B12" s="181" t="str">
        <f>'[3]Récap Commande'!F11</f>
        <v>Apatite</v>
      </c>
      <c r="C12" s="182" t="str">
        <f>+MID(A12,4,3)</f>
        <v>F03</v>
      </c>
      <c r="D12" s="182" t="str">
        <f>'[3]Récap Commande'!I11</f>
        <v>Gr</v>
      </c>
      <c r="E12" s="182">
        <f>'[3]Récap Commande'!M11</f>
        <v>3</v>
      </c>
      <c r="F12" s="189">
        <f>'[3]Récap Commande'!K11</f>
        <v>2</v>
      </c>
    </row>
    <row r="13" spans="1:6">
      <c r="A13" s="180" t="str">
        <f>'[3]Récap Commande'!C12</f>
        <v>OA F01 180818 104510</v>
      </c>
      <c r="B13" s="181" t="str">
        <f>'[3]Récap Commande'!F12</f>
        <v>Garnet</v>
      </c>
      <c r="C13" s="182" t="str">
        <f>+MID(A13,4,3)</f>
        <v>F01</v>
      </c>
      <c r="D13" s="182" t="str">
        <f>'[3]Récap Commande'!I12</f>
        <v>Gr</v>
      </c>
      <c r="E13" s="182">
        <f>'[3]Récap Commande'!M12</f>
        <v>5</v>
      </c>
      <c r="F13" s="189">
        <f>'[3]Récap Commande'!K12</f>
        <v>1</v>
      </c>
    </row>
    <row r="14" spans="1:6">
      <c r="A14" s="180" t="str">
        <f>'[3]Récap Commande'!C13</f>
        <v>OA F02 180818 104746</v>
      </c>
      <c r="B14" s="181" t="str">
        <f>'[3]Récap Commande'!F13</f>
        <v>Labradorite / Spectrolite</v>
      </c>
      <c r="C14" s="182" t="str">
        <f>+MID(A14,4,3)</f>
        <v>F02</v>
      </c>
      <c r="D14" s="182" t="str">
        <f>'[3]Récap Commande'!I13</f>
        <v>Kg</v>
      </c>
      <c r="E14" s="182">
        <f>'[3]Récap Commande'!M13</f>
        <v>4</v>
      </c>
      <c r="F14" s="189">
        <f>'[3]Récap Commande'!K13</f>
        <v>1</v>
      </c>
    </row>
    <row r="15" spans="1:6">
      <c r="A15" s="180" t="str">
        <f>'[3]Récap Commande'!C14</f>
        <v>OA F05 180818 104856</v>
      </c>
      <c r="B15" s="181" t="str">
        <f>'[3]Récap Commande'!F14</f>
        <v xml:space="preserve">Vanille Black Gourmet 1(Grade A 17+) </v>
      </c>
      <c r="C15" s="182" t="str">
        <f>+MID(A15,4,3)</f>
        <v>F05</v>
      </c>
      <c r="D15" s="182" t="str">
        <f>'[3]Récap Commande'!I14</f>
        <v>Kg</v>
      </c>
      <c r="E15" s="182">
        <f>'[3]Récap Commande'!M14</f>
        <v>5</v>
      </c>
      <c r="F15" s="189">
        <f>'[3]Récap Commande'!K14</f>
        <v>100000</v>
      </c>
    </row>
    <row r="16" spans="1:6">
      <c r="A16" s="180" t="str">
        <f>'[3]Récap Commande'!C15</f>
        <v>OA F05 180818 115316</v>
      </c>
      <c r="B16" s="181" t="str">
        <f>'[3]Récap Commande'!F15</f>
        <v>Citrine</v>
      </c>
      <c r="C16" s="182" t="str">
        <f>+MID(A16,4,3)</f>
        <v>F05</v>
      </c>
      <c r="D16" s="182" t="str">
        <f>'[3]Récap Commande'!I15</f>
        <v>Gr</v>
      </c>
      <c r="E16" s="182">
        <f>'[3]Récap Commande'!M15</f>
        <v>45.87</v>
      </c>
      <c r="F16" s="189">
        <f>'[3]Récap Commande'!K15</f>
        <v>2000</v>
      </c>
    </row>
    <row r="17" spans="1:6">
      <c r="A17" s="180" t="str">
        <f>'[3]Récap Commande'!C16</f>
        <v>OA F05 180818 115524</v>
      </c>
      <c r="B17" s="181" t="str">
        <f>'[3]Récap Commande'!F16</f>
        <v>Garnet</v>
      </c>
      <c r="C17" s="182" t="str">
        <f>+MID(A17,4,3)</f>
        <v>F05</v>
      </c>
      <c r="D17" s="182" t="str">
        <f>'[3]Récap Commande'!I16</f>
        <v>Gr</v>
      </c>
      <c r="E17" s="182">
        <f>'[3]Récap Commande'!M16</f>
        <v>45</v>
      </c>
      <c r="F17" s="189">
        <f>'[3]Récap Commande'!K16</f>
        <v>1500</v>
      </c>
    </row>
    <row r="18" spans="1:6">
      <c r="A18" s="180" t="str">
        <f>'[3]Récap Commande'!C17</f>
        <v>OA F05 180819 084829</v>
      </c>
      <c r="B18" s="181" t="str">
        <f>'[3]Récap Commande'!F17</f>
        <v>Boite à Vanille Palissandre 20 x 6 x 6,5 cm</v>
      </c>
      <c r="C18" s="182" t="str">
        <f>+MID(A18,4,3)</f>
        <v>F05</v>
      </c>
      <c r="D18" s="182" t="str">
        <f>'[3]Récap Commande'!I17</f>
        <v>U</v>
      </c>
      <c r="E18" s="182">
        <f>'[3]Récap Commande'!M17</f>
        <v>12</v>
      </c>
      <c r="F18" s="189">
        <f>'[3]Récap Commande'!K17</f>
        <v>9000</v>
      </c>
    </row>
    <row r="19" spans="1:6">
      <c r="A19" s="180" t="str">
        <f>'[3]Récap Commande'!C18</f>
        <v>OA F02 180819 091835</v>
      </c>
      <c r="B19" s="181" t="str">
        <f>'[3]Récap Commande'!F18</f>
        <v>Apatite</v>
      </c>
      <c r="C19" s="182" t="str">
        <f>+MID(A19,4,3)</f>
        <v>F02</v>
      </c>
      <c r="D19" s="182" t="str">
        <f>'[3]Récap Commande'!I18</f>
        <v>Gr</v>
      </c>
      <c r="E19" s="182">
        <f>'[3]Récap Commande'!M18</f>
        <v>2</v>
      </c>
      <c r="F19" s="189">
        <f>'[3]Récap Commande'!K18</f>
        <v>0.5</v>
      </c>
    </row>
    <row r="20" spans="1:6">
      <c r="A20" s="180" t="str">
        <f>'[3]Récap Commande'!C19</f>
        <v>OA F05 180819 092632</v>
      </c>
      <c r="B20" s="181" t="str">
        <f>'[3]Récap Commande'!F19</f>
        <v>Garnet</v>
      </c>
      <c r="C20" s="182" t="str">
        <f>+MID(A20,4,3)</f>
        <v>F05</v>
      </c>
      <c r="D20" s="182" t="str">
        <f>'[3]Récap Commande'!I19</f>
        <v>Gr</v>
      </c>
      <c r="E20" s="182">
        <f>'[3]Récap Commande'!M19</f>
        <v>3</v>
      </c>
      <c r="F20" s="189">
        <f>'[3]Récap Commande'!K19</f>
        <v>1500</v>
      </c>
    </row>
    <row r="21" spans="1:6" ht="13.8" thickBot="1">
      <c r="A21" s="183" t="str">
        <f>'[3]Récap Commande'!C20</f>
        <v>OA F02 180819 092851</v>
      </c>
      <c r="B21" s="184" t="str">
        <f>'[3]Récap Commande'!F20</f>
        <v>Amethyst</v>
      </c>
      <c r="C21" s="185" t="str">
        <f>+MID(A21,4,3)</f>
        <v>F02</v>
      </c>
      <c r="D21" s="185" t="str">
        <f>'[3]Récap Commande'!I20</f>
        <v>Gr</v>
      </c>
      <c r="E21" s="185">
        <f>'[3]Récap Commande'!M20</f>
        <v>3</v>
      </c>
      <c r="F21" s="190">
        <f>'[3]Récap Commande'!K20</f>
        <v>3000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Source</vt:lpstr>
      <vt:lpstr>Article</vt:lpstr>
      <vt:lpstr>Fournisseur</vt:lpstr>
      <vt:lpstr>Récap Réception</vt:lpstr>
      <vt:lpstr>Réception</vt:lpstr>
      <vt:lpstr>Feuil1</vt:lpstr>
      <vt:lpstr>Clients</vt:lpstr>
      <vt:lpstr>Devise</vt:lpstr>
      <vt:lpstr>Famille</vt:lpstr>
      <vt:lpstr>Fournisseur</vt:lpstr>
      <vt:lpstr>Lieu_de_Stockage</vt:lpstr>
      <vt:lpstr>Produits</vt:lpstr>
      <vt:lpstr>Titre_Commande</vt:lpstr>
      <vt:lpstr>Unité_Mesure</vt:lpstr>
      <vt:lpstr>Réception!Zone_d_impression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2018-08-18T06:28:08Z</cp:lastPrinted>
  <dcterms:created xsi:type="dcterms:W3CDTF">2016-09-19T06:11:43Z</dcterms:created>
  <dcterms:modified xsi:type="dcterms:W3CDTF">2018-08-20T08:11:29Z</dcterms:modified>
</cp:coreProperties>
</file>