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jcarigna\Desktop\"/>
    </mc:Choice>
  </mc:AlternateContent>
  <bookViews>
    <workbookView xWindow="0" yWindow="0" windowWidth="28800" windowHeight="13500"/>
  </bookViews>
  <sheets>
    <sheet name="occupation effective" sheetId="7" r:id="rId1"/>
    <sheet name="synthèse 1" sheetId="9" r:id="rId2"/>
    <sheet name="synthèse2" sheetId="10" r:id="rId3"/>
  </sheets>
  <definedNames>
    <definedName name="_xlnm._FilterDatabase" localSheetId="0" hidden="1">'occupation effective'!$A$1:$G$1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5" i="9" l="1"/>
  <c r="D16" i="9"/>
  <c r="E17" i="9"/>
  <c r="G14" i="9"/>
  <c r="G5" i="9"/>
  <c r="E25" i="10"/>
  <c r="E24" i="10"/>
  <c r="E23" i="10"/>
  <c r="E21" i="9"/>
  <c r="E22" i="9"/>
  <c r="E23" i="9"/>
  <c r="G7" i="9"/>
  <c r="A4" i="7"/>
  <c r="A2" i="7"/>
  <c r="A3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89" i="7"/>
  <c r="A88" i="7"/>
  <c r="A87" i="7"/>
  <c r="A86" i="7"/>
  <c r="A85" i="7"/>
  <c r="A84" i="7"/>
  <c r="A83" i="7"/>
  <c r="A82" i="7"/>
  <c r="A81" i="7"/>
  <c r="A80" i="7"/>
  <c r="A79" i="7"/>
  <c r="A78" i="7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C21" i="9"/>
  <c r="D21" i="9"/>
  <c r="A37" i="7"/>
  <c r="A31" i="7"/>
  <c r="A32" i="7"/>
  <c r="A33" i="7"/>
  <c r="A34" i="7"/>
  <c r="A35" i="7"/>
  <c r="A36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3" i="7"/>
  <c r="A62" i="7"/>
  <c r="A61" i="7"/>
  <c r="A60" i="7"/>
  <c r="D22" i="9"/>
  <c r="C22" i="9"/>
  <c r="E5" i="9"/>
  <c r="C6" i="9"/>
  <c r="C7" i="9"/>
  <c r="N5" i="10"/>
  <c r="N4" i="10"/>
  <c r="C16" i="10"/>
  <c r="D17" i="10"/>
  <c r="E18" i="10"/>
  <c r="F19" i="10"/>
  <c r="G15" i="10"/>
  <c r="N7" i="10"/>
  <c r="N6" i="10"/>
  <c r="A159" i="7"/>
  <c r="O5" i="9"/>
  <c r="O7" i="9"/>
  <c r="O4" i="9"/>
  <c r="O6" i="9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G13" i="10"/>
  <c r="E13" i="10"/>
  <c r="D13" i="10"/>
  <c r="C13" i="10"/>
  <c r="G12" i="10"/>
  <c r="E12" i="10"/>
  <c r="D12" i="10"/>
  <c r="C12" i="10"/>
  <c r="G11" i="10"/>
  <c r="E11" i="10"/>
  <c r="D11" i="10"/>
  <c r="C11" i="10"/>
  <c r="G10" i="10"/>
  <c r="E10" i="10"/>
  <c r="D10" i="10"/>
  <c r="C10" i="10"/>
  <c r="G9" i="10"/>
  <c r="E9" i="10"/>
  <c r="D9" i="10"/>
  <c r="C9" i="10"/>
  <c r="G8" i="10"/>
  <c r="E8" i="10"/>
  <c r="D8" i="10"/>
  <c r="C8" i="10"/>
  <c r="G7" i="10"/>
  <c r="E7" i="10"/>
  <c r="D7" i="10"/>
  <c r="C7" i="10"/>
  <c r="G6" i="10"/>
  <c r="E6" i="10"/>
  <c r="D6" i="10"/>
  <c r="C6" i="10"/>
  <c r="C5" i="9"/>
  <c r="D5" i="9"/>
  <c r="D6" i="9"/>
  <c r="E6" i="9"/>
  <c r="G6" i="9"/>
  <c r="D7" i="9"/>
  <c r="E7" i="9"/>
  <c r="C8" i="9"/>
  <c r="D8" i="9"/>
  <c r="E8" i="9"/>
  <c r="G8" i="9"/>
  <c r="C9" i="9"/>
  <c r="D9" i="9"/>
  <c r="E9" i="9"/>
  <c r="G9" i="9"/>
  <c r="C10" i="9"/>
  <c r="D10" i="9"/>
  <c r="E10" i="9"/>
  <c r="G10" i="9"/>
  <c r="C11" i="9"/>
  <c r="D11" i="9"/>
  <c r="E11" i="9"/>
  <c r="G11" i="9"/>
  <c r="C12" i="9"/>
  <c r="D12" i="9"/>
  <c r="E12" i="9"/>
  <c r="G12" i="9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4" i="7"/>
  <c r="F5" i="7"/>
  <c r="F6" i="7"/>
  <c r="F7" i="7"/>
  <c r="C23" i="9"/>
  <c r="C23" i="10"/>
  <c r="C24" i="10"/>
  <c r="C25" i="10"/>
  <c r="D23" i="9"/>
  <c r="D23" i="10"/>
  <c r="D24" i="10"/>
  <c r="D25" i="10"/>
</calcChain>
</file>

<file path=xl/comments1.xml><?xml version="1.0" encoding="utf-8"?>
<comments xmlns="http://schemas.openxmlformats.org/spreadsheetml/2006/main">
  <authors>
    <author>Julien Carignano</author>
  </authors>
  <commentList>
    <comment ref="S2" authorId="0" shapeId="0">
      <text>
        <r>
          <rPr>
            <b/>
            <sz val="9"/>
            <color indexed="81"/>
            <rFont val="Tahoma"/>
            <charset val="1"/>
          </rPr>
          <t>Julien Carignano:</t>
        </r>
        <r>
          <rPr>
            <sz val="9"/>
            <color indexed="81"/>
            <rFont val="Tahoma"/>
            <charset val="1"/>
          </rPr>
          <t xml:space="preserve">
sun de bureaux (hors reprographie, stockage,…)</t>
        </r>
      </text>
    </comment>
    <comment ref="C20" authorId="0" shapeId="0">
      <text/>
    </comment>
    <comment ref="D20" authorId="0" shapeId="0">
      <text>
        <r>
          <rPr>
            <sz val="9"/>
            <color indexed="81"/>
            <rFont val="Tahoma"/>
            <charset val="1"/>
          </rPr>
          <t xml:space="preserve">
</t>
        </r>
      </text>
    </comment>
    <comment ref="E20" authorId="0" shapeId="0">
      <text/>
    </comment>
    <comment ref="A21" authorId="0" shapeId="0">
      <text>
        <r>
          <rPr>
            <b/>
            <sz val="9"/>
            <color indexed="81"/>
            <rFont val="Tahoma"/>
            <charset val="1"/>
          </rPr>
          <t>Julien Carignano: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Julien Carignano</author>
  </authors>
  <commentList>
    <comment ref="Q3" authorId="0" shapeId="0">
      <text>
        <r>
          <rPr>
            <b/>
            <sz val="9"/>
            <color indexed="81"/>
            <rFont val="Tahoma"/>
            <family val="2"/>
          </rPr>
          <t>Julien Carignano:</t>
        </r>
        <r>
          <rPr>
            <sz val="9"/>
            <color indexed="81"/>
            <rFont val="Tahoma"/>
            <family val="2"/>
          </rPr>
          <t xml:space="preserve">
donnée tirée du fichier localisation des agents extrait au 25/06/2018
</t>
        </r>
      </text>
    </comment>
    <comment ref="L4" authorId="0" shapeId="0">
      <text/>
    </comment>
    <comment ref="L5" authorId="0" shapeId="0">
      <text/>
    </comment>
    <comment ref="C22" authorId="0" shapeId="0">
      <text/>
    </comment>
    <comment ref="D22" authorId="0" shapeId="0">
      <text/>
    </comment>
    <comment ref="E22" authorId="0" shapeId="0">
      <text/>
    </comment>
  </commentList>
</comments>
</file>

<file path=xl/sharedStrings.xml><?xml version="1.0" encoding="utf-8"?>
<sst xmlns="http://schemas.openxmlformats.org/spreadsheetml/2006/main" count="364" uniqueCount="176">
  <si>
    <t>Salle de réunion</t>
  </si>
  <si>
    <t>Bureau</t>
  </si>
  <si>
    <t>Stockage archive</t>
  </si>
  <si>
    <t>Stockage informatique</t>
  </si>
  <si>
    <t>Stockage autre</t>
  </si>
  <si>
    <t>Salle d'expérimentation</t>
  </si>
  <si>
    <t>reprographie</t>
  </si>
  <si>
    <t>Espace détente</t>
  </si>
  <si>
    <t>/</t>
  </si>
  <si>
    <t>Bureaux existants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</si>
  <si>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</si>
  <si>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</si>
  <si>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</si>
  <si>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</si>
  <si>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</si>
  <si>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</si>
  <si>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</si>
  <si>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</si>
  <si>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</si>
  <si>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</si>
  <si>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</si>
  <si>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</si>
  <si>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</si>
  <si>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</si>
  <si>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</si>
  <si>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</si>
  <si>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</si>
  <si>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</si>
  <si>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</si>
  <si>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</si>
  <si>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</si>
  <si>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</si>
  <si>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</si>
  <si>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</si>
  <si>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</si>
  <si>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</si>
  <si>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</si>
  <si>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</si>
  <si>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</si>
  <si>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</si>
  <si>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</si>
  <si>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</si>
  <si>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</si>
  <si>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</si>
  <si>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</si>
  <si>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</si>
  <si>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</si>
  <si>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</si>
  <si>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</si>
  <si>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</si>
  <si>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</si>
  <si>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</si>
  <si>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</si>
  <si>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</si>
  <si>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</si>
  <si>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</si>
  <si>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</si>
  <si>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</si>
  <si>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</si>
  <si>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</si>
  <si>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</si>
  <si>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</si>
  <si>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</si>
  <si>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</si>
  <si>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</si>
  <si>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</si>
  <si>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</si>
  <si>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</si>
  <si>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</si>
  <si>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</si>
  <si>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</si>
  <si>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</si>
  <si>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</si>
  <si>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</si>
  <si>
    <t>X65</t>
  </si>
  <si>
    <t>X66</t>
  </si>
  <si>
    <t>X67</t>
  </si>
  <si>
    <t>X68</t>
  </si>
  <si>
    <t>X69</t>
  </si>
  <si>
    <t>X70</t>
  </si>
  <si>
    <t>X71</t>
  </si>
  <si>
    <t>X72</t>
  </si>
  <si>
    <t>X73</t>
  </si>
  <si>
    <t>X74</t>
  </si>
  <si>
    <t>X75</t>
  </si>
  <si>
    <t>X76</t>
  </si>
  <si>
    <t>X77</t>
  </si>
  <si>
    <t>X78</t>
  </si>
  <si>
    <t>X79</t>
  </si>
  <si>
    <t>X80</t>
  </si>
  <si>
    <t>X81</t>
  </si>
  <si>
    <t>X82</t>
  </si>
  <si>
    <t>X83</t>
  </si>
  <si>
    <t>X84</t>
  </si>
  <si>
    <t>X85</t>
  </si>
  <si>
    <t>X86</t>
  </si>
  <si>
    <t>X87</t>
  </si>
  <si>
    <t>X88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</si>
  <si>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</si>
  <si>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</si>
  <si>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</si>
  <si>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</si>
  <si>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</si>
  <si>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</si>
  <si>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</si>
  <si>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</si>
  <si>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</si>
  <si>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</si>
  <si>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</si>
  <si>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</si>
  <si>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</si>
  <si>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</si>
  <si>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</si>
  <si>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</si>
  <si>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</si>
  <si>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</si>
  <si>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</si>
  <si>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</si>
  <si>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</si>
  <si>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</si>
  <si>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</si>
  <si>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</si>
  <si>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</si>
  <si>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</si>
  <si>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</si>
  <si>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</si>
  <si>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</si>
  <si>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</si>
  <si>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</si>
  <si>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</si>
  <si>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</si>
  <si>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</si>
  <si>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</si>
  <si>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</si>
  <si>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</si>
  <si>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</si>
  <si>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</si>
  <si>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</si>
  <si>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</si>
  <si>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</si>
  <si>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</si>
  <si>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</si>
  <si>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</si>
  <si>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</si>
  <si>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</si>
  <si>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</si>
  <si>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</si>
  <si>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</si>
  <si>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</si>
  <si>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</si>
  <si>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</si>
  <si>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</si>
  <si>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</si>
  <si>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</si>
  <si>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</si>
  <si>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</si>
  <si>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</si>
  <si>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</si>
  <si>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</si>
  <si>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</si>
  <si>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Q63</t>
  </si>
  <si>
    <t>Q64</t>
  </si>
  <si>
    <t>Q65</t>
  </si>
  <si>
    <t>Q66</t>
  </si>
  <si>
    <t>a</t>
  </si>
  <si>
    <t>b</t>
  </si>
  <si>
    <t>c</t>
  </si>
  <si>
    <t>d</t>
  </si>
  <si>
    <t>e</t>
  </si>
  <si>
    <t>f</t>
  </si>
  <si>
    <t>g</t>
  </si>
  <si>
    <t>r</t>
  </si>
  <si>
    <t>v</t>
  </si>
  <si>
    <t>h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</si>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</sst>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theme="1" tint="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/>
    </xf>
    <xf numFmtId="0" fontId="5" fillId="0" borderId="0" xfId="0" applyFont="1"/>
    <xf numFmtId="2" fontId="1" fillId="0" borderId="0" xfId="0" applyNumberFormat="1" applyFont="1" applyAlignment="1">
      <alignment horizontal="center"/>
    </xf>
    <xf numFmtId="0" fontId="1" fillId="2" borderId="1" xfId="0" applyFont="1" applyFill="1" applyBorder="1"/>
    <xf numFmtId="2" fontId="1" fillId="2" borderId="1" xfId="0" applyNumberFormat="1" applyFont="1" applyFill="1" applyBorder="1"/>
    <xf numFmtId="2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/>
    </xf>
    <xf numFmtId="2" fontId="7" fillId="0" borderId="0" xfId="0" applyNumberFormat="1" applyFont="1"/>
    <xf numFmtId="0" fontId="0" fillId="0" borderId="0" xfId="0" quotePrefix="1"/>
    <xf numFmtId="0" fontId="0" fillId="0" borderId="0" xfId="0" applyProtection="1">
      <protection locked="0"/>
    </xf>
    <xf numFmtId="0" fontId="12" fillId="0" borderId="0" xfId="0" applyFont="1" applyProtection="1">
      <protection locked="0"/>
    </xf>
    <xf numFmtId="0" fontId="0" fillId="0" borderId="0" xfId="0" applyProtection="1"/>
    <xf numFmtId="0" fontId="1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2" borderId="1" xfId="0" applyFont="1" applyFill="1" applyBorder="1" applyProtection="1"/>
    <xf numFmtId="2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2" fontId="1" fillId="0" borderId="0" xfId="0" applyNumberFormat="1" applyFont="1" applyAlignment="1" applyProtection="1">
      <alignment horizontal="center"/>
    </xf>
    <xf numFmtId="2" fontId="1" fillId="2" borderId="1" xfId="0" applyNumberFormat="1" applyFont="1" applyFill="1" applyBorder="1" applyProtection="1"/>
    <xf numFmtId="0" fontId="6" fillId="0" borderId="0" xfId="0" applyFont="1" applyProtection="1"/>
    <xf numFmtId="0" fontId="1" fillId="0" borderId="0" xfId="0" applyFont="1" applyProtection="1"/>
    <xf numFmtId="0" fontId="5" fillId="0" borderId="0" xfId="0" applyFont="1" applyProtection="1"/>
    <xf numFmtId="0" fontId="0" fillId="0" borderId="0" xfId="0" quotePrefix="1" applyProtection="1"/>
    <xf numFmtId="0" fontId="0" fillId="0" borderId="0" xfId="0" applyAlignment="1">
      <alignment horizontal="center" vertical="center" wrapText="1"/>
    </xf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Normal 2" xfId="1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9"/>
  <sheetViews>
    <sheetView tabSelected="1" workbookViewId="0">
      <pane ySplit="1" topLeftCell="A2" activePane="bottomLeft" state="frozen"/>
      <selection pane="bottomLeft" activeCell="K21" sqref="K21"/>
    </sheetView>
  </sheetViews>
  <sheetFormatPr baseColWidth="10" defaultRowHeight="15" x14ac:dyDescent="0.25"/>
  <cols>
    <col min="1" max="1" width="17.28515625" style="1" customWidth="1"/>
    <col min="4" max="4" width="23.7109375" customWidth="1"/>
    <col min="5" max="6" width="16.42578125" style="4" customWidth="1"/>
    <col min="7" max="7" width="15.42578125" style="1" customWidth="1"/>
    <col min="8" max="8" width="4.28515625" style="1" customWidth="1"/>
    <col min="9" max="9" width="13" customWidth="1"/>
    <col min="10" max="11" width="12.85546875" customWidth="1"/>
    <col min="12" max="12" width="21.5703125" customWidth="1"/>
    <col min="15" max="15" width="15" customWidth="1"/>
  </cols>
  <sheetData>
    <row r="1" spans="1:8" x14ac:dyDescent="0.25">
      <c r="A1" s="1" t="s">
        <v>164</v>
      </c>
      <c r="B1" t="s">
        <v>165</v>
      </c>
      <c r="C1" t="s">
        <v>166</v>
      </c>
      <c r="D1" t="s">
        <v>167</v>
      </c>
      <c r="E1" s="4" t="s">
        <v>168</v>
      </c>
      <c r="F1" s="4" t="s">
        <v>169</v>
      </c>
      <c r="G1" s="13" t="s">
        <v>170</v>
      </c>
      <c r="H1" s="13" t="s">
        <v>8</v>
      </c>
    </row>
    <row r="2" spans="1:8" x14ac:dyDescent="0.25">
      <c r="A2" s="14">
        <f>SUM(G2-E2)</f>
        <v>0</v>
      </c>
      <c r="B2" t="s">
        <v>10</v>
      </c>
      <c r="C2">
        <v>9.8000000000000007</v>
      </c>
      <c r="D2" t="s">
        <v>3</v>
      </c>
      <c r="E2" s="13"/>
    </row>
    <row r="3" spans="1:8" x14ac:dyDescent="0.25">
      <c r="A3" s="14">
        <f>SUM(G3-E3)</f>
        <v>0</v>
      </c>
      <c r="B3" t="s">
        <v>11</v>
      </c>
      <c r="C3">
        <v>36.979999999999997</v>
      </c>
      <c r="D3" t="s">
        <v>0</v>
      </c>
      <c r="E3" s="13"/>
    </row>
    <row r="4" spans="1:8" x14ac:dyDescent="0.25">
      <c r="A4" s="14">
        <f>SUM(G4-E4)</f>
        <v>0</v>
      </c>
      <c r="B4" t="s">
        <v>12</v>
      </c>
      <c r="C4">
        <v>15.27</v>
      </c>
      <c r="D4" t="s">
        <v>1</v>
      </c>
      <c r="E4" s="13">
        <v>1</v>
      </c>
      <c r="F4" s="12">
        <f>IFERROR(C4/E4,"nc")</f>
        <v>15.27</v>
      </c>
      <c r="G4" s="1">
        <v>1</v>
      </c>
    </row>
    <row r="5" spans="1:8" x14ac:dyDescent="0.25">
      <c r="A5" s="14">
        <f>SUM(G5-E5)</f>
        <v>0</v>
      </c>
      <c r="B5" t="s">
        <v>13</v>
      </c>
      <c r="C5">
        <v>13.66</v>
      </c>
      <c r="D5" t="s">
        <v>1</v>
      </c>
      <c r="E5" s="13">
        <v>1</v>
      </c>
      <c r="F5" s="12">
        <f>IFERROR(C5/E5,"nc")</f>
        <v>13.66</v>
      </c>
      <c r="G5" s="1">
        <v>1</v>
      </c>
    </row>
    <row r="6" spans="1:8" x14ac:dyDescent="0.25">
      <c r="A6" s="14">
        <f>SUM(G6-E6)</f>
        <v>0</v>
      </c>
      <c r="B6" t="s">
        <v>14</v>
      </c>
      <c r="C6">
        <v>15.03</v>
      </c>
      <c r="D6" t="s">
        <v>1</v>
      </c>
      <c r="E6" s="13">
        <v>1</v>
      </c>
      <c r="F6" s="12">
        <f>IFERROR(C6/E6,"nc")</f>
        <v>15.03</v>
      </c>
      <c r="G6" s="1">
        <v>1</v>
      </c>
    </row>
    <row r="7" spans="1:8" x14ac:dyDescent="0.25">
      <c r="A7" s="14">
        <f>SUM(G7-E7)</f>
        <v>0</v>
      </c>
      <c r="B7" t="s">
        <v>15</v>
      </c>
      <c r="C7">
        <v>20.07</v>
      </c>
      <c r="D7" t="s">
        <v>1</v>
      </c>
      <c r="E7" s="13">
        <v>1</v>
      </c>
      <c r="F7" s="12">
        <f>IFERROR(C7/E7,"nc")</f>
        <v>20.07</v>
      </c>
      <c r="G7" s="1">
        <v>1</v>
      </c>
    </row>
    <row r="8" spans="1:8" x14ac:dyDescent="0.25">
      <c r="A8" s="14">
        <f>SUM(G8-E8)</f>
        <v>1</v>
      </c>
      <c r="B8" t="s">
        <v>16</v>
      </c>
      <c r="C8">
        <v>20.9</v>
      </c>
      <c r="D8" t="s">
        <v>1</v>
      </c>
      <c r="E8" s="13">
        <v>1</v>
      </c>
      <c r="F8" s="12">
        <f>IFERROR(C8/E8,"nc")</f>
        <v>20.9</v>
      </c>
      <c r="G8" s="1">
        <v>2</v>
      </c>
    </row>
    <row r="9" spans="1:8" x14ac:dyDescent="0.25">
      <c r="A9" s="14">
        <f>SUM(G9-E9)</f>
        <v>0</v>
      </c>
      <c r="B9" t="s">
        <v>17</v>
      </c>
      <c r="C9">
        <v>15.7</v>
      </c>
      <c r="D9" t="s">
        <v>1</v>
      </c>
      <c r="E9" s="13">
        <v>1</v>
      </c>
      <c r="F9" s="12">
        <f>IFERROR(C9/E9,"nc")</f>
        <v>15.7</v>
      </c>
      <c r="G9" s="1">
        <v>1</v>
      </c>
    </row>
    <row r="10" spans="1:8" x14ac:dyDescent="0.25">
      <c r="A10" s="14">
        <f>SUM(G10-E10)</f>
        <v>0</v>
      </c>
      <c r="B10" t="s">
        <v>18</v>
      </c>
      <c r="C10">
        <v>20.9</v>
      </c>
      <c r="D10" t="s">
        <v>1</v>
      </c>
      <c r="E10" s="13">
        <v>2</v>
      </c>
      <c r="F10" s="12">
        <f>IFERROR(C10/E10,"nc")</f>
        <v>10.45</v>
      </c>
      <c r="G10" s="1">
        <v>2</v>
      </c>
    </row>
    <row r="11" spans="1:8" x14ac:dyDescent="0.25">
      <c r="A11" s="14">
        <f>SUM(G11-E11)</f>
        <v>0</v>
      </c>
      <c r="B11" t="s">
        <v>19</v>
      </c>
      <c r="C11">
        <v>12.01</v>
      </c>
      <c r="D11" t="s">
        <v>6</v>
      </c>
      <c r="E11" s="13"/>
      <c r="F11" s="12" t="str">
        <f>IFERROR(C11/E11,"nc")</f>
        <v>nc</v>
      </c>
    </row>
    <row r="12" spans="1:8" x14ac:dyDescent="0.25">
      <c r="A12" s="14">
        <f>SUM(G12-E12)</f>
        <v>0</v>
      </c>
      <c r="B12" t="s">
        <v>20</v>
      </c>
      <c r="C12">
        <v>10.119999999999999</v>
      </c>
      <c r="D12" t="s">
        <v>2</v>
      </c>
      <c r="E12" s="13"/>
      <c r="F12" s="12" t="str">
        <f>IFERROR(C12/E12,"nc")</f>
        <v>nc</v>
      </c>
    </row>
    <row r="13" spans="1:8" x14ac:dyDescent="0.25">
      <c r="A13" s="14">
        <f>SUM(G13-E13)</f>
        <v>0</v>
      </c>
      <c r="B13" t="s">
        <v>21</v>
      </c>
      <c r="C13">
        <v>21</v>
      </c>
      <c r="D13" t="s">
        <v>1</v>
      </c>
      <c r="E13" s="13">
        <v>3</v>
      </c>
      <c r="F13" s="12">
        <f>IFERROR(C13/E13,"nc")</f>
        <v>7</v>
      </c>
      <c r="G13" s="1">
        <v>3</v>
      </c>
    </row>
    <row r="14" spans="1:8" x14ac:dyDescent="0.25">
      <c r="A14" s="14">
        <f>SUM(G14-E14)</f>
        <v>0</v>
      </c>
      <c r="B14" t="s">
        <v>22</v>
      </c>
      <c r="C14">
        <v>15.64</v>
      </c>
      <c r="D14" t="s">
        <v>1</v>
      </c>
      <c r="E14" s="13">
        <v>1</v>
      </c>
      <c r="F14" s="12">
        <f>IFERROR(C14/E14,"nc")</f>
        <v>15.64</v>
      </c>
      <c r="G14" s="1">
        <v>1</v>
      </c>
    </row>
    <row r="15" spans="1:8" x14ac:dyDescent="0.25">
      <c r="A15" s="14">
        <f>SUM(G15-E15)</f>
        <v>0</v>
      </c>
      <c r="B15" t="s">
        <v>23</v>
      </c>
      <c r="C15">
        <v>15.64</v>
      </c>
      <c r="D15" t="s">
        <v>1</v>
      </c>
      <c r="E15" s="13">
        <v>1</v>
      </c>
      <c r="F15" s="12">
        <f>IFERROR(C15/E15,"nc")</f>
        <v>15.64</v>
      </c>
      <c r="G15" s="1">
        <v>1</v>
      </c>
    </row>
    <row r="16" spans="1:8" x14ac:dyDescent="0.25">
      <c r="A16" s="14">
        <f>SUM(G16-E16)</f>
        <v>0</v>
      </c>
      <c r="B16" t="s">
        <v>24</v>
      </c>
      <c r="C16">
        <v>31.11</v>
      </c>
      <c r="D16" t="s">
        <v>3</v>
      </c>
      <c r="E16" s="13"/>
      <c r="F16" s="12" t="str">
        <f>IFERROR(C16/E16,"nc")</f>
        <v>nc</v>
      </c>
    </row>
    <row r="17" spans="1:7" x14ac:dyDescent="0.25">
      <c r="A17" s="14">
        <f>SUM(G17-E17)</f>
        <v>0</v>
      </c>
      <c r="B17" t="s">
        <v>25</v>
      </c>
      <c r="C17">
        <v>19.78</v>
      </c>
      <c r="D17" t="s">
        <v>1</v>
      </c>
      <c r="E17" s="13">
        <v>2</v>
      </c>
      <c r="F17" s="12">
        <f>IFERROR(C17/E17,"nc")</f>
        <v>9.89</v>
      </c>
      <c r="G17" s="1">
        <v>2</v>
      </c>
    </row>
    <row r="18" spans="1:7" x14ac:dyDescent="0.25">
      <c r="A18" s="14">
        <f>SUM(G18-E18)</f>
        <v>1</v>
      </c>
      <c r="B18" t="s">
        <v>26</v>
      </c>
      <c r="C18">
        <v>20.9</v>
      </c>
      <c r="D18" t="s">
        <v>1</v>
      </c>
      <c r="E18" s="13">
        <v>2</v>
      </c>
      <c r="F18" s="12">
        <f>IFERROR(C18/E18,"nc")</f>
        <v>10.45</v>
      </c>
      <c r="G18" s="1">
        <v>3</v>
      </c>
    </row>
    <row r="19" spans="1:7" x14ac:dyDescent="0.25">
      <c r="A19" s="14">
        <f>SUM(G19-E19)</f>
        <v>1</v>
      </c>
      <c r="B19" t="s">
        <v>27</v>
      </c>
      <c r="C19">
        <v>21</v>
      </c>
      <c r="D19" t="s">
        <v>1</v>
      </c>
      <c r="E19" s="13">
        <v>1</v>
      </c>
      <c r="F19" s="12">
        <f>IFERROR(C19/E19,"nc")</f>
        <v>21</v>
      </c>
      <c r="G19" s="1">
        <v>2</v>
      </c>
    </row>
    <row r="20" spans="1:7" x14ac:dyDescent="0.25">
      <c r="A20" s="14">
        <f>SUM(G20-E20)</f>
        <v>0</v>
      </c>
      <c r="B20" t="s">
        <v>28</v>
      </c>
      <c r="C20">
        <v>15.64</v>
      </c>
      <c r="D20" t="s">
        <v>1</v>
      </c>
      <c r="E20" s="13">
        <v>1</v>
      </c>
      <c r="F20" s="12">
        <f>IFERROR(C20/E20,"nc")</f>
        <v>15.64</v>
      </c>
      <c r="G20" s="1">
        <v>1</v>
      </c>
    </row>
    <row r="21" spans="1:7" x14ac:dyDescent="0.25">
      <c r="A21" s="14">
        <f>SUM(G21-E21)</f>
        <v>0</v>
      </c>
      <c r="B21" t="s">
        <v>29</v>
      </c>
      <c r="C21">
        <v>15.45</v>
      </c>
      <c r="D21" t="s">
        <v>1</v>
      </c>
      <c r="E21" s="13">
        <v>1</v>
      </c>
      <c r="F21" s="12">
        <f>IFERROR(C21/E21,"nc")</f>
        <v>15.45</v>
      </c>
      <c r="G21" s="1">
        <v>1</v>
      </c>
    </row>
    <row r="22" spans="1:7" x14ac:dyDescent="0.25">
      <c r="A22" s="14">
        <f>SUM(G22-E22)</f>
        <v>0</v>
      </c>
      <c r="B22" t="s">
        <v>30</v>
      </c>
      <c r="C22">
        <v>15.79</v>
      </c>
      <c r="D22" t="s">
        <v>1</v>
      </c>
      <c r="E22" s="13">
        <v>1</v>
      </c>
      <c r="F22" s="12">
        <f>IFERROR(C22/E22,"nc")</f>
        <v>15.79</v>
      </c>
      <c r="G22" s="1">
        <v>1</v>
      </c>
    </row>
    <row r="23" spans="1:7" x14ac:dyDescent="0.25">
      <c r="A23" s="14">
        <f>SUM(G23-E23)</f>
        <v>1</v>
      </c>
      <c r="B23" t="s">
        <v>31</v>
      </c>
      <c r="C23">
        <v>20.9</v>
      </c>
      <c r="D23" t="s">
        <v>1</v>
      </c>
      <c r="E23" s="13">
        <v>3</v>
      </c>
      <c r="F23" s="12">
        <f>IFERROR(C23/E23,"nc")</f>
        <v>6.9666666666666659</v>
      </c>
      <c r="G23" s="1">
        <v>4</v>
      </c>
    </row>
    <row r="24" spans="1:7" x14ac:dyDescent="0.25">
      <c r="A24" s="14">
        <f>SUM(G24-E24)</f>
        <v>0</v>
      </c>
      <c r="B24" t="s">
        <v>32</v>
      </c>
      <c r="C24">
        <v>15.7</v>
      </c>
      <c r="D24" t="s">
        <v>1</v>
      </c>
      <c r="E24" s="13">
        <v>1</v>
      </c>
      <c r="F24" s="12">
        <f>IFERROR(C24/E24,"nc")</f>
        <v>15.7</v>
      </c>
      <c r="G24" s="1">
        <v>1</v>
      </c>
    </row>
    <row r="25" spans="1:7" x14ac:dyDescent="0.25">
      <c r="A25" s="14">
        <f>SUM(G25-E25)</f>
        <v>0</v>
      </c>
      <c r="B25" t="s">
        <v>33</v>
      </c>
      <c r="C25">
        <v>15.54</v>
      </c>
      <c r="D25" t="s">
        <v>1</v>
      </c>
      <c r="E25" s="13">
        <v>1</v>
      </c>
      <c r="F25" s="12">
        <f>IFERROR(C25/E25,"nc")</f>
        <v>15.54</v>
      </c>
      <c r="G25" s="1">
        <v>1</v>
      </c>
    </row>
    <row r="26" spans="1:7" x14ac:dyDescent="0.25">
      <c r="A26" s="14">
        <f>SUM(G26-E26)</f>
        <v>0</v>
      </c>
      <c r="B26" t="s">
        <v>34</v>
      </c>
      <c r="C26">
        <v>15.7</v>
      </c>
      <c r="D26" t="s">
        <v>1</v>
      </c>
      <c r="E26" s="13">
        <v>1</v>
      </c>
      <c r="F26" s="12">
        <f>IFERROR(C26/E26,"nc")</f>
        <v>15.7</v>
      </c>
      <c r="G26" s="1">
        <v>1</v>
      </c>
    </row>
    <row r="27" spans="1:7" x14ac:dyDescent="0.25">
      <c r="A27" s="14">
        <f>SUM(G27-E27)</f>
        <v>1</v>
      </c>
      <c r="B27" t="s">
        <v>35</v>
      </c>
      <c r="C27">
        <v>20.9</v>
      </c>
      <c r="D27" t="s">
        <v>1</v>
      </c>
      <c r="E27" s="13">
        <v>2</v>
      </c>
      <c r="F27" s="12">
        <f>IFERROR(C27/E27,"nc")</f>
        <v>10.45</v>
      </c>
      <c r="G27" s="1">
        <v>3</v>
      </c>
    </row>
    <row r="28" spans="1:7" x14ac:dyDescent="0.25">
      <c r="A28" s="14">
        <f>SUM(G28-E28)</f>
        <v>0</v>
      </c>
      <c r="B28" t="s">
        <v>36</v>
      </c>
      <c r="C28">
        <v>15.7</v>
      </c>
      <c r="D28" t="s">
        <v>1</v>
      </c>
      <c r="E28" s="13">
        <v>1</v>
      </c>
      <c r="F28" s="12">
        <f>IFERROR(C28/E28,"nc")</f>
        <v>15.7</v>
      </c>
      <c r="G28" s="1">
        <v>1</v>
      </c>
    </row>
    <row r="29" spans="1:7" x14ac:dyDescent="0.25">
      <c r="A29" s="14">
        <f>SUM(G29-E29)</f>
        <v>0</v>
      </c>
      <c r="B29" t="s">
        <v>37</v>
      </c>
      <c r="C29">
        <v>15.54</v>
      </c>
      <c r="D29" t="s">
        <v>1</v>
      </c>
      <c r="E29" s="13">
        <v>1</v>
      </c>
      <c r="F29" s="12">
        <f>IFERROR(C29/E29,"nc")</f>
        <v>15.54</v>
      </c>
      <c r="G29" s="1">
        <v>1</v>
      </c>
    </row>
    <row r="30" spans="1:7" x14ac:dyDescent="0.25">
      <c r="A30" s="14">
        <f>SUM(G30-E30)</f>
        <v>1</v>
      </c>
      <c r="B30" t="s">
        <v>38</v>
      </c>
      <c r="C30">
        <v>20.7</v>
      </c>
      <c r="D30" t="s">
        <v>1</v>
      </c>
      <c r="E30" s="13">
        <v>2</v>
      </c>
      <c r="F30" s="12">
        <f>IFERROR(C30/E30,"nc")</f>
        <v>10.35</v>
      </c>
      <c r="G30" s="1">
        <v>3</v>
      </c>
    </row>
    <row r="31" spans="1:7" x14ac:dyDescent="0.25">
      <c r="A31" s="14">
        <f>SUM(G31-E31)</f>
        <v>0</v>
      </c>
      <c r="B31" t="s">
        <v>39</v>
      </c>
      <c r="C31">
        <v>9.8000000000000007</v>
      </c>
      <c r="D31" t="s">
        <v>4</v>
      </c>
      <c r="E31" s="13"/>
      <c r="F31" s="12" t="str">
        <f>IFERROR(C31/E31,"nc")</f>
        <v>nc</v>
      </c>
    </row>
    <row r="32" spans="1:7" x14ac:dyDescent="0.25">
      <c r="A32" s="14">
        <f>SUM(G32-E32)</f>
        <v>3</v>
      </c>
      <c r="B32" t="s">
        <v>40</v>
      </c>
      <c r="C32">
        <v>21</v>
      </c>
      <c r="D32" t="s">
        <v>0</v>
      </c>
      <c r="E32" s="13">
        <v>0</v>
      </c>
      <c r="F32" s="12" t="str">
        <f>IFERROR(C32/E32,"nc")</f>
        <v>nc</v>
      </c>
      <c r="G32" s="1">
        <v>3</v>
      </c>
    </row>
    <row r="33" spans="1:7" x14ac:dyDescent="0.25">
      <c r="A33" s="14">
        <f>SUM(G33-E33)</f>
        <v>1</v>
      </c>
      <c r="B33" t="s">
        <v>41</v>
      </c>
      <c r="C33">
        <v>15.64</v>
      </c>
      <c r="D33" t="s">
        <v>1</v>
      </c>
      <c r="E33" s="13">
        <v>1</v>
      </c>
      <c r="F33" s="12">
        <f>IFERROR(C33/E33,"nc")</f>
        <v>15.64</v>
      </c>
      <c r="G33" s="1">
        <v>2</v>
      </c>
    </row>
    <row r="34" spans="1:7" x14ac:dyDescent="0.25">
      <c r="A34" s="14">
        <f>SUM(G34-E34)</f>
        <v>0</v>
      </c>
      <c r="B34" t="s">
        <v>42</v>
      </c>
      <c r="C34">
        <v>15.05</v>
      </c>
      <c r="D34" t="s">
        <v>1</v>
      </c>
      <c r="E34" s="13">
        <v>2</v>
      </c>
      <c r="F34" s="12">
        <f>IFERROR(C34/E34,"nc")</f>
        <v>7.5250000000000004</v>
      </c>
      <c r="G34" s="1">
        <v>2</v>
      </c>
    </row>
    <row r="35" spans="1:7" x14ac:dyDescent="0.25">
      <c r="A35" s="14">
        <f>SUM(G35-E35)</f>
        <v>1</v>
      </c>
      <c r="B35" t="s">
        <v>43</v>
      </c>
      <c r="C35">
        <v>13.99</v>
      </c>
      <c r="D35" t="s">
        <v>1</v>
      </c>
      <c r="E35" s="13">
        <v>1</v>
      </c>
      <c r="F35" s="12">
        <f>IFERROR(C35/E35,"nc")</f>
        <v>13.99</v>
      </c>
      <c r="G35" s="1">
        <v>2</v>
      </c>
    </row>
    <row r="36" spans="1:7" x14ac:dyDescent="0.25">
      <c r="A36" s="14">
        <f>SUM(G36-E36)</f>
        <v>0</v>
      </c>
      <c r="B36" t="s">
        <v>44</v>
      </c>
      <c r="C36">
        <v>15.03</v>
      </c>
      <c r="D36" t="s">
        <v>1</v>
      </c>
      <c r="E36" s="13">
        <v>2</v>
      </c>
      <c r="F36" s="12">
        <f>IFERROR(C36/E36,"nc")</f>
        <v>7.5149999999999997</v>
      </c>
      <c r="G36" s="1">
        <v>2</v>
      </c>
    </row>
    <row r="37" spans="1:7" x14ac:dyDescent="0.25">
      <c r="A37" s="14">
        <f>SUM(G37-E37)</f>
        <v>0</v>
      </c>
      <c r="B37" t="s">
        <v>45</v>
      </c>
      <c r="C37">
        <v>20.07</v>
      </c>
      <c r="D37" t="s">
        <v>1</v>
      </c>
      <c r="E37" s="13">
        <v>3</v>
      </c>
      <c r="F37" s="12">
        <f>IFERROR(C37/E37,"nc")</f>
        <v>6.69</v>
      </c>
      <c r="G37" s="1">
        <v>3</v>
      </c>
    </row>
    <row r="38" spans="1:7" x14ac:dyDescent="0.25">
      <c r="A38" s="14">
        <f>SUM(G38-E38)</f>
        <v>0</v>
      </c>
      <c r="B38" t="s">
        <v>46</v>
      </c>
      <c r="C38">
        <v>20.9</v>
      </c>
      <c r="D38" t="s">
        <v>1</v>
      </c>
      <c r="E38" s="13">
        <v>3</v>
      </c>
      <c r="F38" s="12">
        <f>IFERROR(C38/E38,"nc")</f>
        <v>6.9666666666666659</v>
      </c>
      <c r="G38" s="1">
        <v>3</v>
      </c>
    </row>
    <row r="39" spans="1:7" x14ac:dyDescent="0.25">
      <c r="A39" s="14">
        <f>SUM(G39-E39)</f>
        <v>1</v>
      </c>
      <c r="B39" t="s">
        <v>47</v>
      </c>
      <c r="C39">
        <v>15.7</v>
      </c>
      <c r="D39" t="s">
        <v>1</v>
      </c>
      <c r="E39" s="13">
        <v>1</v>
      </c>
      <c r="F39" s="12">
        <f>IFERROR(C39/E39,"nc")</f>
        <v>15.7</v>
      </c>
      <c r="G39" s="1">
        <v>2</v>
      </c>
    </row>
    <row r="40" spans="1:7" x14ac:dyDescent="0.25">
      <c r="A40" s="14">
        <f>SUM(G40-E40)</f>
        <v>0</v>
      </c>
      <c r="B40" t="s">
        <v>48</v>
      </c>
      <c r="C40">
        <v>20.9</v>
      </c>
      <c r="D40" t="s">
        <v>1</v>
      </c>
      <c r="E40" s="13">
        <v>3</v>
      </c>
      <c r="F40" s="12">
        <f>IFERROR(C40/E40,"nc")</f>
        <v>6.9666666666666659</v>
      </c>
      <c r="G40" s="1">
        <v>3</v>
      </c>
    </row>
    <row r="41" spans="1:7" x14ac:dyDescent="0.25">
      <c r="A41" s="14">
        <f>SUM(G41-E41)</f>
        <v>0</v>
      </c>
      <c r="B41" t="s">
        <v>49</v>
      </c>
      <c r="C41">
        <v>11.98</v>
      </c>
      <c r="D41" t="s">
        <v>6</v>
      </c>
      <c r="E41" s="13"/>
      <c r="F41" s="12" t="str">
        <f>IFERROR(C41/E41,"nc")</f>
        <v>nc</v>
      </c>
    </row>
    <row r="42" spans="1:7" x14ac:dyDescent="0.25">
      <c r="A42" s="14">
        <f>SUM(G42-E42)</f>
        <v>0</v>
      </c>
      <c r="B42" t="s">
        <v>50</v>
      </c>
      <c r="C42">
        <v>10.119999999999999</v>
      </c>
      <c r="D42" t="s">
        <v>2</v>
      </c>
      <c r="E42" s="13"/>
      <c r="F42" s="12" t="str">
        <f>IFERROR(C42/E42,"nc")</f>
        <v>nc</v>
      </c>
    </row>
    <row r="43" spans="1:7" x14ac:dyDescent="0.25">
      <c r="A43" s="14">
        <f>SUM(G43-E43)</f>
        <v>1</v>
      </c>
      <c r="B43" t="s">
        <v>51</v>
      </c>
      <c r="C43">
        <v>21</v>
      </c>
      <c r="D43" t="s">
        <v>1</v>
      </c>
      <c r="E43" s="13">
        <v>2</v>
      </c>
      <c r="F43" s="12">
        <f>IFERROR(C43/E43,"nc")</f>
        <v>10.5</v>
      </c>
      <c r="G43" s="1">
        <v>3</v>
      </c>
    </row>
    <row r="44" spans="1:7" x14ac:dyDescent="0.25">
      <c r="A44" s="14">
        <f>SUM(G44-E44)</f>
        <v>1</v>
      </c>
      <c r="B44" t="s">
        <v>52</v>
      </c>
      <c r="C44">
        <v>15.64</v>
      </c>
      <c r="D44" t="s">
        <v>1</v>
      </c>
      <c r="E44" s="13">
        <v>1</v>
      </c>
      <c r="F44" s="12">
        <f>IFERROR(C44/E44,"nc")</f>
        <v>15.64</v>
      </c>
      <c r="G44" s="1">
        <v>2</v>
      </c>
    </row>
    <row r="45" spans="1:7" x14ac:dyDescent="0.25">
      <c r="A45" s="14">
        <f>SUM(G45-E45)</f>
        <v>0</v>
      </c>
      <c r="B45" t="s">
        <v>53</v>
      </c>
      <c r="C45">
        <v>15.64</v>
      </c>
      <c r="D45" t="s">
        <v>1</v>
      </c>
      <c r="E45" s="13">
        <v>2</v>
      </c>
      <c r="F45" s="12">
        <f>IFERROR(C45/E45,"nc")</f>
        <v>7.82</v>
      </c>
      <c r="G45" s="1">
        <v>2</v>
      </c>
    </row>
    <row r="46" spans="1:7" x14ac:dyDescent="0.25">
      <c r="A46" s="14">
        <f>SUM(G46-E46)</f>
        <v>0</v>
      </c>
      <c r="B46" t="s">
        <v>54</v>
      </c>
      <c r="C46">
        <v>31.01</v>
      </c>
      <c r="D46" t="s">
        <v>0</v>
      </c>
      <c r="E46" s="13"/>
      <c r="F46" s="12" t="str">
        <f>IFERROR(C46/E46,"nc")</f>
        <v>nc</v>
      </c>
    </row>
    <row r="47" spans="1:7" x14ac:dyDescent="0.25">
      <c r="A47" s="14">
        <f>SUM(G47-E47)</f>
        <v>0</v>
      </c>
      <c r="B47" t="s">
        <v>55</v>
      </c>
      <c r="C47">
        <v>19.78</v>
      </c>
      <c r="D47" t="s">
        <v>1</v>
      </c>
      <c r="E47" s="13">
        <v>4</v>
      </c>
      <c r="F47" s="12">
        <f>IFERROR(C47/E47,"nc")</f>
        <v>4.9450000000000003</v>
      </c>
      <c r="G47" s="1">
        <v>4</v>
      </c>
    </row>
    <row r="48" spans="1:7" x14ac:dyDescent="0.25">
      <c r="A48" s="14">
        <f>SUM(G48-E48)</f>
        <v>0</v>
      </c>
      <c r="B48" t="s">
        <v>56</v>
      </c>
      <c r="C48">
        <v>20.5</v>
      </c>
      <c r="D48" t="s">
        <v>1</v>
      </c>
      <c r="E48" s="13">
        <v>3</v>
      </c>
      <c r="F48" s="12">
        <f>IFERROR(C48/E48,"nc")</f>
        <v>6.833333333333333</v>
      </c>
      <c r="G48" s="1">
        <v>3</v>
      </c>
    </row>
    <row r="49" spans="1:7" x14ac:dyDescent="0.25">
      <c r="A49" s="14">
        <f>SUM(G49-E49)</f>
        <v>0</v>
      </c>
      <c r="B49" t="s">
        <v>57</v>
      </c>
      <c r="C49">
        <v>15.7</v>
      </c>
      <c r="D49" t="s">
        <v>1</v>
      </c>
      <c r="E49" s="13">
        <v>2</v>
      </c>
      <c r="F49" s="12">
        <f>IFERROR(C49/E49,"nc")</f>
        <v>7.85</v>
      </c>
      <c r="G49" s="1">
        <v>2</v>
      </c>
    </row>
    <row r="50" spans="1:7" x14ac:dyDescent="0.25">
      <c r="A50" s="14">
        <f>SUM(G50-E50)</f>
        <v>0</v>
      </c>
      <c r="B50" t="s">
        <v>58</v>
      </c>
      <c r="C50">
        <v>15.54</v>
      </c>
      <c r="D50" t="s">
        <v>1</v>
      </c>
      <c r="E50" s="13">
        <v>1</v>
      </c>
      <c r="F50" s="12">
        <f>IFERROR(C50/E50,"nc")</f>
        <v>15.54</v>
      </c>
      <c r="G50" s="1">
        <v>1</v>
      </c>
    </row>
    <row r="51" spans="1:7" x14ac:dyDescent="0.25">
      <c r="A51" s="14">
        <f>SUM(G51-E51)</f>
        <v>1</v>
      </c>
      <c r="B51" t="s">
        <v>59</v>
      </c>
      <c r="C51">
        <v>20.82</v>
      </c>
      <c r="D51" t="s">
        <v>1</v>
      </c>
      <c r="E51" s="13">
        <v>0</v>
      </c>
      <c r="F51" s="12" t="str">
        <f>IFERROR(C51/E51,"nc")</f>
        <v>nc</v>
      </c>
      <c r="G51" s="1">
        <v>1</v>
      </c>
    </row>
    <row r="52" spans="1:7" x14ac:dyDescent="0.25">
      <c r="A52" s="14">
        <f>SUM(G52-E52)</f>
        <v>0</v>
      </c>
      <c r="B52" t="s">
        <v>60</v>
      </c>
      <c r="C52">
        <v>21.15</v>
      </c>
      <c r="D52" t="s">
        <v>1</v>
      </c>
      <c r="E52" s="13">
        <v>3</v>
      </c>
      <c r="F52" s="12">
        <f>IFERROR(C52/E52,"nc")</f>
        <v>7.05</v>
      </c>
      <c r="G52" s="1">
        <v>3</v>
      </c>
    </row>
    <row r="53" spans="1:7" x14ac:dyDescent="0.25">
      <c r="A53" s="14">
        <f>SUM(G53-E53)</f>
        <v>0</v>
      </c>
      <c r="B53" t="s">
        <v>61</v>
      </c>
      <c r="C53">
        <v>20.9</v>
      </c>
      <c r="D53" t="s">
        <v>1</v>
      </c>
      <c r="E53" s="13">
        <v>3</v>
      </c>
      <c r="F53" s="12">
        <f>IFERROR(C53/E53,"nc")</f>
        <v>6.9666666666666659</v>
      </c>
      <c r="G53" s="1">
        <v>3</v>
      </c>
    </row>
    <row r="54" spans="1:7" x14ac:dyDescent="0.25">
      <c r="A54" s="14">
        <f>SUM(G54-E54)</f>
        <v>0</v>
      </c>
      <c r="B54" t="s">
        <v>62</v>
      </c>
      <c r="C54">
        <v>21</v>
      </c>
      <c r="D54" t="s">
        <v>1</v>
      </c>
      <c r="E54" s="13">
        <v>1</v>
      </c>
      <c r="F54" s="12">
        <f>IFERROR(C54/E54,"nc")</f>
        <v>21</v>
      </c>
      <c r="G54" s="1">
        <v>1</v>
      </c>
    </row>
    <row r="55" spans="1:7" x14ac:dyDescent="0.25">
      <c r="A55" s="14">
        <f>SUM(G55-E55)</f>
        <v>1</v>
      </c>
      <c r="B55" t="s">
        <v>63</v>
      </c>
      <c r="C55">
        <v>21</v>
      </c>
      <c r="D55" t="s">
        <v>1</v>
      </c>
      <c r="E55" s="13">
        <v>2</v>
      </c>
      <c r="F55" s="12">
        <f>IFERROR(C55/E55,"nc")</f>
        <v>10.5</v>
      </c>
      <c r="G55" s="1">
        <v>3</v>
      </c>
    </row>
    <row r="56" spans="1:7" x14ac:dyDescent="0.25">
      <c r="A56" s="14">
        <f>SUM(G56-E56)</f>
        <v>0</v>
      </c>
      <c r="B56" t="s">
        <v>64</v>
      </c>
      <c r="C56">
        <v>15.54</v>
      </c>
      <c r="D56" t="s">
        <v>1</v>
      </c>
      <c r="E56" s="13">
        <v>1</v>
      </c>
      <c r="F56" s="12">
        <f>IFERROR(C56/E56,"nc")</f>
        <v>15.54</v>
      </c>
      <c r="G56" s="1">
        <v>1</v>
      </c>
    </row>
    <row r="57" spans="1:7" x14ac:dyDescent="0.25">
      <c r="A57" s="14">
        <f>SUM(G57-E57)</f>
        <v>0</v>
      </c>
      <c r="B57" t="s">
        <v>65</v>
      </c>
      <c r="C57">
        <v>15.7</v>
      </c>
      <c r="D57" t="s">
        <v>1</v>
      </c>
      <c r="E57" s="13">
        <v>1</v>
      </c>
      <c r="F57" s="12">
        <f>IFERROR(C57/E57,"nc")</f>
        <v>15.7</v>
      </c>
      <c r="G57" s="1">
        <v>1</v>
      </c>
    </row>
    <row r="58" spans="1:7" x14ac:dyDescent="0.25">
      <c r="A58" s="14">
        <f>SUM(G58-E58)</f>
        <v>0</v>
      </c>
      <c r="B58" t="s">
        <v>66</v>
      </c>
      <c r="C58">
        <v>15.54</v>
      </c>
      <c r="D58" t="s">
        <v>1</v>
      </c>
      <c r="E58" s="13">
        <v>1</v>
      </c>
      <c r="F58" s="12">
        <f>IFERROR(C58/E58,"nc")</f>
        <v>15.54</v>
      </c>
      <c r="G58" s="1">
        <v>1</v>
      </c>
    </row>
    <row r="59" spans="1:7" x14ac:dyDescent="0.25">
      <c r="A59" s="14">
        <f>SUM(G59-E59)</f>
        <v>0</v>
      </c>
      <c r="B59" t="s">
        <v>67</v>
      </c>
      <c r="C59">
        <v>26.22</v>
      </c>
      <c r="D59" t="s">
        <v>1</v>
      </c>
      <c r="E59" s="13">
        <v>1</v>
      </c>
      <c r="F59" s="12">
        <f>IFERROR(C59/E59,"nc")</f>
        <v>26.22</v>
      </c>
      <c r="G59" s="1">
        <v>1</v>
      </c>
    </row>
    <row r="60" spans="1:7" x14ac:dyDescent="0.25">
      <c r="A60" s="14">
        <f>SUM(G60-E60)</f>
        <v>0</v>
      </c>
      <c r="B60" t="s">
        <v>68</v>
      </c>
      <c r="C60">
        <v>9.3800000000000008</v>
      </c>
      <c r="D60" t="s">
        <v>6</v>
      </c>
      <c r="E60" s="13"/>
      <c r="F60" s="12" t="str">
        <f>IFERROR(C60/E60,"nc")</f>
        <v>nc</v>
      </c>
    </row>
    <row r="61" spans="1:7" x14ac:dyDescent="0.25">
      <c r="A61" s="14">
        <f>SUM(G61-E61)</f>
        <v>0</v>
      </c>
      <c r="B61" t="s">
        <v>69</v>
      </c>
      <c r="C61">
        <v>8.94</v>
      </c>
      <c r="D61" t="s">
        <v>4</v>
      </c>
      <c r="E61" s="13"/>
      <c r="F61" s="12" t="str">
        <f>IFERROR(C61/E61,"nc")</f>
        <v>nc</v>
      </c>
    </row>
    <row r="62" spans="1:7" x14ac:dyDescent="0.25">
      <c r="A62" s="14">
        <f>SUM(G62-E62)</f>
        <v>1</v>
      </c>
      <c r="B62" t="s">
        <v>70</v>
      </c>
      <c r="C62">
        <v>15.54</v>
      </c>
      <c r="D62" t="s">
        <v>1</v>
      </c>
      <c r="E62" s="13">
        <v>0</v>
      </c>
      <c r="F62" s="12" t="str">
        <f>IFERROR(C62/E62,"nc")</f>
        <v>nc</v>
      </c>
      <c r="G62" s="1">
        <v>1</v>
      </c>
    </row>
    <row r="63" spans="1:7" x14ac:dyDescent="0.25">
      <c r="A63" s="14">
        <f>SUM(G63-E63)</f>
        <v>2</v>
      </c>
      <c r="B63" t="s">
        <v>71</v>
      </c>
      <c r="C63">
        <v>19.93</v>
      </c>
      <c r="D63" t="s">
        <v>1</v>
      </c>
      <c r="E63" s="13">
        <v>0</v>
      </c>
      <c r="F63" s="12" t="str">
        <f>IFERROR(C63/E63,"nc")</f>
        <v>nc</v>
      </c>
      <c r="G63" s="1">
        <v>2</v>
      </c>
    </row>
    <row r="64" spans="1:7" x14ac:dyDescent="0.25">
      <c r="A64" s="14">
        <f>SUM(G64-E64)</f>
        <v>0</v>
      </c>
      <c r="B64" t="s">
        <v>72</v>
      </c>
      <c r="C64">
        <v>15.03</v>
      </c>
      <c r="D64" t="s">
        <v>1</v>
      </c>
      <c r="E64" s="13">
        <v>1</v>
      </c>
      <c r="F64" s="12">
        <f>IFERROR(C64/E64,"nc")</f>
        <v>15.03</v>
      </c>
      <c r="G64" s="1">
        <v>1</v>
      </c>
    </row>
    <row r="65" spans="1:7" x14ac:dyDescent="0.25">
      <c r="A65" s="14">
        <f>SUM(G65-E65)</f>
        <v>0</v>
      </c>
      <c r="B65" t="s">
        <v>73</v>
      </c>
      <c r="C65">
        <v>15.9</v>
      </c>
      <c r="D65" t="s">
        <v>1</v>
      </c>
      <c r="E65" s="13">
        <v>1</v>
      </c>
      <c r="F65" s="12">
        <f>IFERROR(C65/E65,"nc")</f>
        <v>15.9</v>
      </c>
      <c r="G65" s="1">
        <v>1</v>
      </c>
    </row>
    <row r="66" spans="1:7" x14ac:dyDescent="0.25">
      <c r="A66" s="14">
        <f>SUM(G66-E66)</f>
        <v>1</v>
      </c>
      <c r="B66" t="s">
        <v>74</v>
      </c>
      <c r="C66">
        <v>15.64</v>
      </c>
      <c r="D66" t="s">
        <v>1</v>
      </c>
      <c r="E66" s="13">
        <v>1</v>
      </c>
      <c r="F66" s="12">
        <f>IFERROR(C66/E66,"nc")</f>
        <v>15.64</v>
      </c>
      <c r="G66" s="1">
        <v>2</v>
      </c>
    </row>
    <row r="67" spans="1:7" x14ac:dyDescent="0.25">
      <c r="A67" s="14">
        <f>SUM(G67-E67)</f>
        <v>0</v>
      </c>
      <c r="B67" t="s">
        <v>75</v>
      </c>
      <c r="C67">
        <v>15.64</v>
      </c>
      <c r="D67" t="s">
        <v>1</v>
      </c>
      <c r="E67" s="13">
        <v>1</v>
      </c>
      <c r="F67" s="12">
        <f>IFERROR(C67/E67,"nc")</f>
        <v>15.64</v>
      </c>
      <c r="G67" s="1">
        <v>1</v>
      </c>
    </row>
    <row r="68" spans="1:7" x14ac:dyDescent="0.25">
      <c r="A68" s="14">
        <f>SUM(G68-E68)</f>
        <v>0</v>
      </c>
      <c r="B68" t="s">
        <v>76</v>
      </c>
      <c r="C68">
        <v>15.64</v>
      </c>
      <c r="D68" t="s">
        <v>1</v>
      </c>
      <c r="E68" s="13">
        <v>1</v>
      </c>
      <c r="F68" s="12">
        <f>IFERROR(C68/E68,"nc")</f>
        <v>15.64</v>
      </c>
      <c r="G68" s="1">
        <v>1</v>
      </c>
    </row>
    <row r="69" spans="1:7" x14ac:dyDescent="0.25">
      <c r="A69" s="14">
        <f>SUM(G69-E69)</f>
        <v>0</v>
      </c>
      <c r="B69" t="s">
        <v>77</v>
      </c>
      <c r="C69">
        <v>12.18</v>
      </c>
      <c r="D69" t="s">
        <v>2</v>
      </c>
      <c r="E69" s="13"/>
      <c r="F69" s="12" t="str">
        <f>IFERROR(C69/E69,"nc")</f>
        <v>nc</v>
      </c>
    </row>
    <row r="70" spans="1:7" x14ac:dyDescent="0.25">
      <c r="A70" s="14">
        <f>SUM(G70-E70)</f>
        <v>0</v>
      </c>
      <c r="B70" t="s">
        <v>78</v>
      </c>
      <c r="C70">
        <v>8.84</v>
      </c>
      <c r="D70" t="s">
        <v>6</v>
      </c>
      <c r="E70" s="13"/>
      <c r="F70" s="12" t="str">
        <f>IFERROR(C70/E70,"nc")</f>
        <v>nc</v>
      </c>
    </row>
    <row r="71" spans="1:7" x14ac:dyDescent="0.25">
      <c r="A71" s="14">
        <f>SUM(G71-E71)</f>
        <v>0</v>
      </c>
      <c r="B71" t="s">
        <v>79</v>
      </c>
      <c r="C71">
        <v>21</v>
      </c>
      <c r="D71" t="s">
        <v>1</v>
      </c>
      <c r="E71" s="13">
        <v>2</v>
      </c>
      <c r="F71" s="12">
        <f>IFERROR(C71/E71,"nc")</f>
        <v>10.5</v>
      </c>
      <c r="G71" s="1">
        <v>2</v>
      </c>
    </row>
    <row r="72" spans="1:7" x14ac:dyDescent="0.25">
      <c r="A72" s="14">
        <f>SUM(G72-E72)</f>
        <v>0</v>
      </c>
      <c r="B72" t="s">
        <v>80</v>
      </c>
      <c r="C72">
        <v>15.64</v>
      </c>
      <c r="D72" t="s">
        <v>1</v>
      </c>
      <c r="E72" s="13">
        <v>1</v>
      </c>
      <c r="F72" s="12">
        <f>IFERROR(C72/E72,"nc")</f>
        <v>15.64</v>
      </c>
      <c r="G72" s="1">
        <v>1</v>
      </c>
    </row>
    <row r="73" spans="1:7" x14ac:dyDescent="0.25">
      <c r="A73" s="14">
        <f>SUM(G73-E73)</f>
        <v>0</v>
      </c>
      <c r="B73" t="s">
        <v>81</v>
      </c>
      <c r="C73">
        <v>20.9</v>
      </c>
      <c r="D73" t="s">
        <v>1</v>
      </c>
      <c r="E73" s="13">
        <v>2</v>
      </c>
      <c r="F73" s="12">
        <f>IFERROR(C73/E73,"nc")</f>
        <v>10.45</v>
      </c>
      <c r="G73" s="1">
        <v>2</v>
      </c>
    </row>
    <row r="74" spans="1:7" x14ac:dyDescent="0.25">
      <c r="A74" s="14">
        <f>SUM(G74-E74)</f>
        <v>0</v>
      </c>
      <c r="B74" t="s">
        <v>82</v>
      </c>
      <c r="C74">
        <v>25.71</v>
      </c>
      <c r="D74" t="s">
        <v>0</v>
      </c>
      <c r="E74" s="13"/>
      <c r="F74" s="12" t="str">
        <f>IFERROR(C74/E74,"nc")</f>
        <v>nc</v>
      </c>
    </row>
    <row r="75" spans="1:7" x14ac:dyDescent="0.25">
      <c r="A75" s="14">
        <f>SUM(G75-E75)</f>
        <v>1</v>
      </c>
      <c r="B75" t="s">
        <v>83</v>
      </c>
      <c r="C75">
        <v>15.64</v>
      </c>
      <c r="D75" t="s">
        <v>1</v>
      </c>
      <c r="E75" s="13">
        <v>0</v>
      </c>
      <c r="F75" s="12" t="str">
        <f>IFERROR(C75/E75,"nc")</f>
        <v>nc</v>
      </c>
      <c r="G75" s="1">
        <v>1</v>
      </c>
    </row>
    <row r="76" spans="1:7" x14ac:dyDescent="0.25">
      <c r="A76" s="14">
        <f>SUM(G76-E76)</f>
        <v>1</v>
      </c>
      <c r="B76" t="s">
        <v>84</v>
      </c>
      <c r="C76">
        <v>14.94</v>
      </c>
      <c r="D76" t="s">
        <v>1</v>
      </c>
      <c r="E76" s="13">
        <v>0</v>
      </c>
      <c r="F76" s="12" t="str">
        <f>IFERROR(C76/E76,"nc")</f>
        <v>nc</v>
      </c>
      <c r="G76" s="1">
        <v>1</v>
      </c>
    </row>
    <row r="77" spans="1:7" x14ac:dyDescent="0.25">
      <c r="A77" s="14">
        <f>SUM(G77-E77)</f>
        <v>0</v>
      </c>
      <c r="B77" t="s">
        <v>85</v>
      </c>
      <c r="C77">
        <v>15.97</v>
      </c>
      <c r="D77" t="s">
        <v>1</v>
      </c>
      <c r="E77" s="13">
        <v>1</v>
      </c>
      <c r="F77" s="12">
        <f>IFERROR(C77/E77,"nc")</f>
        <v>15.97</v>
      </c>
      <c r="G77" s="1">
        <v>1</v>
      </c>
    </row>
    <row r="78" spans="1:7" x14ac:dyDescent="0.25">
      <c r="A78" s="14">
        <f>SUM(G78-E78)</f>
        <v>0</v>
      </c>
      <c r="B78" t="s">
        <v>86</v>
      </c>
      <c r="C78">
        <v>15.64</v>
      </c>
      <c r="D78" t="s">
        <v>1</v>
      </c>
      <c r="E78" s="13">
        <v>1</v>
      </c>
      <c r="F78" s="12">
        <f>IFERROR(C78/E78,"nc")</f>
        <v>15.64</v>
      </c>
      <c r="G78" s="1">
        <v>1</v>
      </c>
    </row>
    <row r="79" spans="1:7" x14ac:dyDescent="0.25">
      <c r="A79" s="14">
        <f>SUM(G79-E79)</f>
        <v>0</v>
      </c>
      <c r="B79" t="s">
        <v>87</v>
      </c>
      <c r="C79">
        <v>15.64</v>
      </c>
      <c r="D79" t="s">
        <v>1</v>
      </c>
      <c r="E79" s="13">
        <v>1</v>
      </c>
      <c r="F79" s="12">
        <f>IFERROR(C79/E79,"nc")</f>
        <v>15.64</v>
      </c>
      <c r="G79" s="1">
        <v>1</v>
      </c>
    </row>
    <row r="80" spans="1:7" x14ac:dyDescent="0.25">
      <c r="A80" s="14">
        <f>SUM(G80-E80)</f>
        <v>0</v>
      </c>
      <c r="B80" t="s">
        <v>88</v>
      </c>
      <c r="C80">
        <v>15.64</v>
      </c>
      <c r="D80" t="s">
        <v>1</v>
      </c>
      <c r="E80" s="13">
        <v>1</v>
      </c>
      <c r="F80" s="12">
        <f>IFERROR(C80/E80,"nc")</f>
        <v>15.64</v>
      </c>
      <c r="G80" s="1">
        <v>1</v>
      </c>
    </row>
    <row r="81" spans="1:7" x14ac:dyDescent="0.25">
      <c r="A81" s="14">
        <f>SUM(G81-E81)</f>
        <v>0</v>
      </c>
      <c r="B81" t="s">
        <v>89</v>
      </c>
      <c r="C81">
        <v>15.64</v>
      </c>
      <c r="D81" t="s">
        <v>1</v>
      </c>
      <c r="E81" s="13">
        <v>1</v>
      </c>
      <c r="F81" s="12">
        <f>IFERROR(C81/E81,"nc")</f>
        <v>15.64</v>
      </c>
      <c r="G81" s="1">
        <v>1</v>
      </c>
    </row>
    <row r="82" spans="1:7" x14ac:dyDescent="0.25">
      <c r="A82" s="14">
        <f>SUM(G82-E82)</f>
        <v>0</v>
      </c>
      <c r="B82" t="s">
        <v>90</v>
      </c>
      <c r="C82">
        <v>15.78</v>
      </c>
      <c r="D82" t="s">
        <v>1</v>
      </c>
      <c r="E82" s="13">
        <v>1</v>
      </c>
      <c r="F82" s="12">
        <f>IFERROR(C82/E82,"nc")</f>
        <v>15.78</v>
      </c>
      <c r="G82" s="1">
        <v>1</v>
      </c>
    </row>
    <row r="83" spans="1:7" x14ac:dyDescent="0.25">
      <c r="A83" s="14">
        <f>SUM(G83-E83)</f>
        <v>0</v>
      </c>
      <c r="B83" t="s">
        <v>91</v>
      </c>
      <c r="C83">
        <v>15.13</v>
      </c>
      <c r="D83" t="s">
        <v>1</v>
      </c>
      <c r="E83" s="13">
        <v>1</v>
      </c>
      <c r="F83" s="12">
        <f>IFERROR(C83/E83,"nc")</f>
        <v>15.13</v>
      </c>
      <c r="G83" s="1">
        <v>1</v>
      </c>
    </row>
    <row r="84" spans="1:7" x14ac:dyDescent="0.25">
      <c r="A84" s="14">
        <f>SUM(G84-E84)</f>
        <v>0</v>
      </c>
      <c r="B84" t="s">
        <v>92</v>
      </c>
      <c r="C84">
        <v>20.9</v>
      </c>
      <c r="D84" t="s">
        <v>1</v>
      </c>
      <c r="E84" s="13">
        <v>2</v>
      </c>
      <c r="F84" s="12">
        <f>IFERROR(C84/E84,"nc")</f>
        <v>10.45</v>
      </c>
      <c r="G84" s="1">
        <v>2</v>
      </c>
    </row>
    <row r="85" spans="1:7" x14ac:dyDescent="0.25">
      <c r="A85" s="14">
        <f>SUM(G85-E85)</f>
        <v>0</v>
      </c>
      <c r="B85" t="s">
        <v>93</v>
      </c>
      <c r="C85">
        <v>26.19</v>
      </c>
      <c r="D85" t="s">
        <v>1</v>
      </c>
      <c r="E85" s="13">
        <v>2</v>
      </c>
      <c r="F85" s="12">
        <f>IFERROR(C85/E85,"nc")</f>
        <v>13.095000000000001</v>
      </c>
      <c r="G85" s="1">
        <v>2</v>
      </c>
    </row>
    <row r="86" spans="1:7" x14ac:dyDescent="0.25">
      <c r="A86" s="14">
        <f>SUM(G86-E86)</f>
        <v>1</v>
      </c>
      <c r="B86" t="s">
        <v>94</v>
      </c>
      <c r="C86">
        <v>14</v>
      </c>
      <c r="D86" t="s">
        <v>1</v>
      </c>
      <c r="E86" s="13">
        <v>0</v>
      </c>
      <c r="F86" s="12" t="str">
        <f>IFERROR(C86/E86,"nc")</f>
        <v>nc</v>
      </c>
      <c r="G86" s="1">
        <v>1</v>
      </c>
    </row>
    <row r="87" spans="1:7" x14ac:dyDescent="0.25">
      <c r="A87" s="14">
        <f>SUM(G87-E87)</f>
        <v>1</v>
      </c>
      <c r="B87" t="s">
        <v>95</v>
      </c>
      <c r="C87">
        <v>10</v>
      </c>
      <c r="D87" t="s">
        <v>1</v>
      </c>
      <c r="E87" s="13">
        <v>0</v>
      </c>
      <c r="F87" s="12" t="str">
        <f>IFERROR(C87/E87,"nc")</f>
        <v>nc</v>
      </c>
      <c r="G87" s="1">
        <v>1</v>
      </c>
    </row>
    <row r="88" spans="1:7" x14ac:dyDescent="0.25">
      <c r="A88" s="14">
        <f>SUM(G88-E88)</f>
        <v>1</v>
      </c>
      <c r="B88" t="s">
        <v>96</v>
      </c>
      <c r="C88">
        <v>10</v>
      </c>
      <c r="D88" t="s">
        <v>1</v>
      </c>
      <c r="E88" s="13">
        <v>0</v>
      </c>
      <c r="F88" s="12" t="str">
        <f>IFERROR(C88/E88,"nc")</f>
        <v>nc</v>
      </c>
      <c r="G88" s="1">
        <v>1</v>
      </c>
    </row>
    <row r="89" spans="1:7" x14ac:dyDescent="0.25">
      <c r="A89" s="14">
        <f>SUM(G89-E89)</f>
        <v>1</v>
      </c>
      <c r="B89" t="s">
        <v>97</v>
      </c>
      <c r="C89">
        <v>15</v>
      </c>
      <c r="D89" t="s">
        <v>1</v>
      </c>
      <c r="E89" s="13">
        <v>0</v>
      </c>
      <c r="F89" s="12" t="str">
        <f>IFERROR(C89/E89,"nc")</f>
        <v>nc</v>
      </c>
      <c r="G89" s="1">
        <v>1</v>
      </c>
    </row>
    <row r="90" spans="1:7" x14ac:dyDescent="0.25">
      <c r="A90" s="14">
        <f>SUM(G90-E90)</f>
        <v>0</v>
      </c>
      <c r="E90" s="13"/>
      <c r="F90" s="12" t="str">
        <f>IFERROR(C90/E90,"nc")</f>
        <v>nc</v>
      </c>
    </row>
    <row r="91" spans="1:7" x14ac:dyDescent="0.25">
      <c r="A91" s="14">
        <f>SUM(G91-E91)</f>
        <v>0</v>
      </c>
      <c r="E91" s="13"/>
      <c r="F91" s="12" t="str">
        <f>IFERROR(C91/E91,"nc")</f>
        <v>nc</v>
      </c>
    </row>
    <row r="92" spans="1:7" x14ac:dyDescent="0.25">
      <c r="A92" s="14">
        <f>SUM(G92-E92)</f>
        <v>0</v>
      </c>
      <c r="E92" s="13"/>
      <c r="F92" s="12" t="str">
        <f>IFERROR(C92/E92,"nc")</f>
        <v>nc</v>
      </c>
    </row>
    <row r="93" spans="1:7" x14ac:dyDescent="0.25">
      <c r="A93" s="14">
        <f>SUM(G93-E93)</f>
        <v>0</v>
      </c>
      <c r="E93" s="13"/>
      <c r="F93" s="12" t="str">
        <f>IFERROR(C93/E93,"nc")</f>
        <v>nc</v>
      </c>
    </row>
    <row r="94" spans="1:7" x14ac:dyDescent="0.25">
      <c r="A94" s="14">
        <f>SUM(G94-E94)</f>
        <v>0</v>
      </c>
      <c r="B94" t="s">
        <v>98</v>
      </c>
      <c r="C94">
        <v>11.4</v>
      </c>
      <c r="D94" t="s">
        <v>1</v>
      </c>
      <c r="E94" s="13">
        <v>1</v>
      </c>
      <c r="F94" s="12">
        <f>IFERROR(C94/E94,"nc")</f>
        <v>11.4</v>
      </c>
      <c r="G94" s="1">
        <v>1</v>
      </c>
    </row>
    <row r="95" spans="1:7" x14ac:dyDescent="0.25">
      <c r="A95" s="14">
        <f>SUM(G95-E95)</f>
        <v>0</v>
      </c>
      <c r="B95" t="s">
        <v>99</v>
      </c>
      <c r="C95">
        <v>12.25</v>
      </c>
      <c r="D95" t="s">
        <v>1</v>
      </c>
      <c r="E95" s="13">
        <v>1</v>
      </c>
      <c r="F95" s="12">
        <f>IFERROR(C95/E95,"nc")</f>
        <v>12.25</v>
      </c>
      <c r="G95" s="1">
        <v>1</v>
      </c>
    </row>
    <row r="96" spans="1:7" x14ac:dyDescent="0.25">
      <c r="A96" s="14">
        <f>SUM(G96-E96)</f>
        <v>0</v>
      </c>
      <c r="B96" t="s">
        <v>100</v>
      </c>
      <c r="C96">
        <v>12.25</v>
      </c>
      <c r="D96" t="s">
        <v>1</v>
      </c>
      <c r="E96" s="13">
        <v>1</v>
      </c>
      <c r="F96" s="12">
        <f>IFERROR(C96/E96,"nc")</f>
        <v>12.25</v>
      </c>
      <c r="G96" s="1">
        <v>1</v>
      </c>
    </row>
    <row r="97" spans="1:7" x14ac:dyDescent="0.25">
      <c r="A97" s="14">
        <f>SUM(G97-E97)</f>
        <v>0</v>
      </c>
      <c r="B97" t="s">
        <v>101</v>
      </c>
      <c r="C97">
        <v>11.95</v>
      </c>
      <c r="D97" t="s">
        <v>1</v>
      </c>
      <c r="E97" s="13">
        <v>1</v>
      </c>
      <c r="F97" s="12">
        <f>IFERROR(C97/E97,"nc")</f>
        <v>11.95</v>
      </c>
      <c r="G97" s="1">
        <v>1</v>
      </c>
    </row>
    <row r="98" spans="1:7" x14ac:dyDescent="0.25">
      <c r="A98" s="14">
        <f>SUM(G98-E98)</f>
        <v>0</v>
      </c>
      <c r="B98" t="s">
        <v>102</v>
      </c>
      <c r="C98">
        <v>19.899999999999999</v>
      </c>
      <c r="D98" t="s">
        <v>1</v>
      </c>
      <c r="E98" s="13">
        <v>1</v>
      </c>
      <c r="F98" s="12">
        <f>IFERROR(C98/E98,"nc")</f>
        <v>19.899999999999999</v>
      </c>
      <c r="G98" s="1">
        <v>1</v>
      </c>
    </row>
    <row r="99" spans="1:7" x14ac:dyDescent="0.25">
      <c r="A99" s="14">
        <f>SUM(G99-E99)</f>
        <v>1</v>
      </c>
      <c r="B99" t="s">
        <v>103</v>
      </c>
      <c r="C99">
        <v>19.7</v>
      </c>
      <c r="D99" t="s">
        <v>1</v>
      </c>
      <c r="E99" s="13">
        <v>2</v>
      </c>
      <c r="F99" s="12">
        <f>IFERROR(C99/E99,"nc")</f>
        <v>9.85</v>
      </c>
      <c r="G99" s="1">
        <v>3</v>
      </c>
    </row>
    <row r="100" spans="1:7" x14ac:dyDescent="0.25">
      <c r="A100" s="14">
        <f>SUM(G100-E100)</f>
        <v>0</v>
      </c>
      <c r="B100" t="s">
        <v>104</v>
      </c>
      <c r="C100">
        <v>19.899999999999999</v>
      </c>
      <c r="D100" t="s">
        <v>1</v>
      </c>
      <c r="E100" s="13">
        <v>1</v>
      </c>
      <c r="F100" s="12">
        <f>IFERROR(C100/E100,"nc")</f>
        <v>19.899999999999999</v>
      </c>
      <c r="G100" s="1">
        <v>1</v>
      </c>
    </row>
    <row r="101" spans="1:7" x14ac:dyDescent="0.25">
      <c r="A101" s="14">
        <f>SUM(G101-E101)</f>
        <v>0</v>
      </c>
      <c r="B101" t="s">
        <v>105</v>
      </c>
      <c r="C101">
        <v>12.25</v>
      </c>
      <c r="D101" t="s">
        <v>1</v>
      </c>
      <c r="E101" s="13">
        <v>1</v>
      </c>
      <c r="F101" s="12">
        <f>IFERROR(C101/E101,"nc")</f>
        <v>12.25</v>
      </c>
      <c r="G101" s="1">
        <v>1</v>
      </c>
    </row>
    <row r="102" spans="1:7" x14ac:dyDescent="0.25">
      <c r="A102" s="14">
        <f>SUM(G102-E102)</f>
        <v>0</v>
      </c>
      <c r="B102" t="s">
        <v>106</v>
      </c>
      <c r="C102">
        <v>11.6</v>
      </c>
      <c r="D102" t="s">
        <v>1</v>
      </c>
      <c r="E102" s="13">
        <v>1</v>
      </c>
      <c r="F102" s="12">
        <f>IFERROR(C102/E102,"nc")</f>
        <v>11.6</v>
      </c>
      <c r="G102" s="1">
        <v>1</v>
      </c>
    </row>
    <row r="103" spans="1:7" x14ac:dyDescent="0.25">
      <c r="A103" s="14">
        <f>SUM(G103-E103)</f>
        <v>0</v>
      </c>
      <c r="B103" t="s">
        <v>107</v>
      </c>
      <c r="C103">
        <v>11.5</v>
      </c>
      <c r="D103" t="s">
        <v>1</v>
      </c>
      <c r="E103" s="13">
        <v>2</v>
      </c>
      <c r="F103" s="12">
        <f>IFERROR(C103/E103,"nc")</f>
        <v>5.75</v>
      </c>
      <c r="G103" s="1">
        <v>2</v>
      </c>
    </row>
    <row r="104" spans="1:7" x14ac:dyDescent="0.25">
      <c r="A104" s="14">
        <f>SUM(G104-E104)</f>
        <v>0</v>
      </c>
      <c r="B104" t="s">
        <v>108</v>
      </c>
      <c r="C104">
        <v>12.25</v>
      </c>
      <c r="D104" t="s">
        <v>1</v>
      </c>
      <c r="E104" s="13">
        <v>1</v>
      </c>
      <c r="F104" s="12">
        <f>IFERROR(C104/E104,"nc")</f>
        <v>12.25</v>
      </c>
      <c r="G104" s="1">
        <v>1</v>
      </c>
    </row>
    <row r="105" spans="1:7" x14ac:dyDescent="0.25">
      <c r="A105" s="14">
        <f>SUM(G105-E105)</f>
        <v>0</v>
      </c>
      <c r="B105" t="s">
        <v>109</v>
      </c>
      <c r="C105">
        <v>19.850000000000001</v>
      </c>
      <c r="D105" t="s">
        <v>1</v>
      </c>
      <c r="E105" s="13">
        <v>3</v>
      </c>
      <c r="F105" s="12">
        <f>IFERROR(C105/E105,"nc")</f>
        <v>6.6166666666666671</v>
      </c>
      <c r="G105" s="1">
        <v>3</v>
      </c>
    </row>
    <row r="106" spans="1:7" x14ac:dyDescent="0.25">
      <c r="A106" s="14">
        <f>SUM(G106-E106)</f>
        <v>0</v>
      </c>
      <c r="B106" t="s">
        <v>110</v>
      </c>
      <c r="C106">
        <v>19.600000000000001</v>
      </c>
      <c r="D106" t="s">
        <v>1</v>
      </c>
      <c r="E106" s="13">
        <v>3</v>
      </c>
      <c r="F106" s="12">
        <f>IFERROR(C106/E106,"nc")</f>
        <v>6.5333333333333341</v>
      </c>
      <c r="G106" s="1">
        <v>3</v>
      </c>
    </row>
    <row r="107" spans="1:7" x14ac:dyDescent="0.25">
      <c r="A107" s="14">
        <f>SUM(G107-E107)</f>
        <v>0</v>
      </c>
      <c r="B107" t="s">
        <v>111</v>
      </c>
      <c r="C107">
        <v>19.5</v>
      </c>
      <c r="D107" t="s">
        <v>1</v>
      </c>
      <c r="E107" s="13">
        <v>3</v>
      </c>
      <c r="F107" s="12">
        <f>IFERROR(C107/E107,"nc")</f>
        <v>6.5</v>
      </c>
      <c r="G107" s="1">
        <v>3</v>
      </c>
    </row>
    <row r="108" spans="1:7" x14ac:dyDescent="0.25">
      <c r="A108" s="14">
        <f>SUM(G108-E108)</f>
        <v>0</v>
      </c>
      <c r="B108" t="s">
        <v>112</v>
      </c>
      <c r="C108">
        <v>44</v>
      </c>
      <c r="D108" t="s">
        <v>0</v>
      </c>
      <c r="E108" s="13"/>
      <c r="F108" s="12" t="str">
        <f>IFERROR(C108/E108,"nc")</f>
        <v>nc</v>
      </c>
    </row>
    <row r="109" spans="1:7" x14ac:dyDescent="0.25">
      <c r="A109" s="14">
        <f>SUM(G109-E109)</f>
        <v>2</v>
      </c>
      <c r="B109" t="s">
        <v>113</v>
      </c>
      <c r="C109">
        <v>19.7</v>
      </c>
      <c r="D109" t="s">
        <v>1</v>
      </c>
      <c r="E109" s="13">
        <v>2</v>
      </c>
      <c r="F109" s="12">
        <f>IFERROR(C109/E109,"nc")</f>
        <v>9.85</v>
      </c>
      <c r="G109" s="1">
        <v>4</v>
      </c>
    </row>
    <row r="110" spans="1:7" x14ac:dyDescent="0.25">
      <c r="A110" s="14">
        <f>SUM(G110-E110)</f>
        <v>2</v>
      </c>
      <c r="B110" t="s">
        <v>114</v>
      </c>
      <c r="C110">
        <v>19.649999999999999</v>
      </c>
      <c r="D110" t="s">
        <v>1</v>
      </c>
      <c r="E110" s="13">
        <v>2</v>
      </c>
      <c r="F110" s="12">
        <f>IFERROR(C110/E110,"nc")</f>
        <v>9.8249999999999993</v>
      </c>
      <c r="G110" s="1">
        <v>4</v>
      </c>
    </row>
    <row r="111" spans="1:7" x14ac:dyDescent="0.25">
      <c r="A111" s="14">
        <f>SUM(G111-E111)</f>
        <v>0</v>
      </c>
      <c r="B111" t="s">
        <v>115</v>
      </c>
      <c r="C111">
        <v>19.649999999999999</v>
      </c>
      <c r="D111" t="s">
        <v>1</v>
      </c>
      <c r="E111" s="13">
        <v>3</v>
      </c>
      <c r="F111" s="12">
        <f>IFERROR(C111/E111,"nc")</f>
        <v>6.55</v>
      </c>
      <c r="G111" s="1">
        <v>3</v>
      </c>
    </row>
    <row r="112" spans="1:7" x14ac:dyDescent="0.25">
      <c r="A112" s="14">
        <f>SUM(G112-E112)</f>
        <v>1</v>
      </c>
      <c r="B112" t="s">
        <v>116</v>
      </c>
      <c r="C112">
        <v>19.87</v>
      </c>
      <c r="D112" t="s">
        <v>1</v>
      </c>
      <c r="E112" s="13">
        <v>2</v>
      </c>
      <c r="F112" s="12">
        <f>IFERROR(C112/E112,"nc")</f>
        <v>9.9350000000000005</v>
      </c>
      <c r="G112" s="1">
        <v>3</v>
      </c>
    </row>
    <row r="113" spans="1:7" x14ac:dyDescent="0.25">
      <c r="A113" s="14">
        <f>SUM(G113-E113)</f>
        <v>0</v>
      </c>
      <c r="B113" t="s">
        <v>117</v>
      </c>
      <c r="C113">
        <v>12.25</v>
      </c>
      <c r="D113" t="s">
        <v>1</v>
      </c>
      <c r="E113" s="13">
        <v>1</v>
      </c>
      <c r="F113" s="12">
        <f>IFERROR(C113/E113,"nc")</f>
        <v>12.25</v>
      </c>
      <c r="G113" s="1">
        <v>1</v>
      </c>
    </row>
    <row r="114" spans="1:7" x14ac:dyDescent="0.25">
      <c r="A114" s="14">
        <f>SUM(G114-E114)</f>
        <v>0</v>
      </c>
      <c r="B114" t="s">
        <v>118</v>
      </c>
      <c r="C114">
        <v>11.4</v>
      </c>
      <c r="D114" t="s">
        <v>1</v>
      </c>
      <c r="E114" s="13">
        <v>1</v>
      </c>
      <c r="F114" s="12">
        <f>IFERROR(C114/E114,"nc")</f>
        <v>11.4</v>
      </c>
      <c r="G114" s="1">
        <v>1</v>
      </c>
    </row>
    <row r="115" spans="1:7" x14ac:dyDescent="0.25">
      <c r="A115" s="14">
        <f>SUM(G115-E115)</f>
        <v>0</v>
      </c>
      <c r="B115" t="s">
        <v>119</v>
      </c>
      <c r="C115">
        <v>11.37</v>
      </c>
      <c r="D115" t="s">
        <v>1</v>
      </c>
      <c r="E115" s="13">
        <v>1</v>
      </c>
      <c r="F115" s="12">
        <f>IFERROR(C115/E115,"nc")</f>
        <v>11.37</v>
      </c>
      <c r="G115" s="1">
        <v>1</v>
      </c>
    </row>
    <row r="116" spans="1:7" x14ac:dyDescent="0.25">
      <c r="A116" s="14">
        <f>SUM(G116-E116)</f>
        <v>0</v>
      </c>
      <c r="B116" t="s">
        <v>120</v>
      </c>
      <c r="C116">
        <v>12.22</v>
      </c>
      <c r="D116" t="s">
        <v>1</v>
      </c>
      <c r="E116" s="13">
        <v>1</v>
      </c>
      <c r="F116" s="12">
        <f>IFERROR(C116/E116,"nc")</f>
        <v>12.22</v>
      </c>
      <c r="G116" s="1">
        <v>1</v>
      </c>
    </row>
    <row r="117" spans="1:7" x14ac:dyDescent="0.25">
      <c r="A117" s="14">
        <f>SUM(G117-E117)</f>
        <v>0</v>
      </c>
      <c r="B117" t="s">
        <v>121</v>
      </c>
      <c r="C117">
        <v>12.22</v>
      </c>
      <c r="D117" t="s">
        <v>1</v>
      </c>
      <c r="E117" s="13">
        <v>1</v>
      </c>
      <c r="F117" s="12">
        <f>IFERROR(C117/E117,"nc")</f>
        <v>12.22</v>
      </c>
      <c r="G117" s="1">
        <v>1</v>
      </c>
    </row>
    <row r="118" spans="1:7" x14ac:dyDescent="0.25">
      <c r="A118" s="14">
        <f>SUM(G118-E118)</f>
        <v>0</v>
      </c>
      <c r="B118" t="s">
        <v>122</v>
      </c>
      <c r="C118">
        <v>11.96</v>
      </c>
      <c r="D118" t="s">
        <v>1</v>
      </c>
      <c r="E118" s="13">
        <v>1</v>
      </c>
      <c r="F118" s="12">
        <f>IFERROR(C118/E118,"nc")</f>
        <v>11.96</v>
      </c>
      <c r="G118" s="1">
        <v>1</v>
      </c>
    </row>
    <row r="119" spans="1:7" x14ac:dyDescent="0.25">
      <c r="A119" s="14">
        <f>SUM(G119-E119)</f>
        <v>0</v>
      </c>
      <c r="B119" t="s">
        <v>123</v>
      </c>
      <c r="C119">
        <v>19.899999999999999</v>
      </c>
      <c r="D119" t="s">
        <v>1</v>
      </c>
      <c r="E119" s="13">
        <v>1</v>
      </c>
      <c r="F119" s="12">
        <f>IFERROR(C119/E119,"nc")</f>
        <v>19.899999999999999</v>
      </c>
      <c r="G119" s="1">
        <v>1</v>
      </c>
    </row>
    <row r="120" spans="1:7" x14ac:dyDescent="0.25">
      <c r="A120" s="14">
        <f>SUM(G120-E120)</f>
        <v>0</v>
      </c>
      <c r="B120" t="s">
        <v>124</v>
      </c>
      <c r="C120">
        <v>19.690000000000001</v>
      </c>
      <c r="D120" t="s">
        <v>1</v>
      </c>
      <c r="E120" s="13">
        <v>3</v>
      </c>
      <c r="F120" s="12">
        <f>IFERROR(C120/E120,"nc")</f>
        <v>6.5633333333333335</v>
      </c>
      <c r="G120" s="1">
        <v>3</v>
      </c>
    </row>
    <row r="121" spans="1:7" x14ac:dyDescent="0.25">
      <c r="A121" s="14">
        <f>SUM(G121-E121)</f>
        <v>0</v>
      </c>
      <c r="B121" t="s">
        <v>125</v>
      </c>
      <c r="C121">
        <v>19.829999999999998</v>
      </c>
      <c r="D121" t="s">
        <v>1</v>
      </c>
      <c r="E121" s="13">
        <v>1</v>
      </c>
      <c r="F121" s="12">
        <f>IFERROR(C121/E121,"nc")</f>
        <v>19.829999999999998</v>
      </c>
      <c r="G121" s="1">
        <v>1</v>
      </c>
    </row>
    <row r="122" spans="1:7" x14ac:dyDescent="0.25">
      <c r="A122" s="14">
        <f>SUM(G122-E122)</f>
        <v>0</v>
      </c>
      <c r="B122" t="s">
        <v>126</v>
      </c>
      <c r="C122">
        <v>12.22</v>
      </c>
      <c r="D122" t="s">
        <v>1</v>
      </c>
      <c r="E122" s="13">
        <v>1</v>
      </c>
      <c r="F122" s="12">
        <f>IFERROR(C122/E122,"nc")</f>
        <v>12.22</v>
      </c>
      <c r="G122" s="1">
        <v>1</v>
      </c>
    </row>
    <row r="123" spans="1:7" x14ac:dyDescent="0.25">
      <c r="A123" s="14">
        <f>SUM(G123-E123)</f>
        <v>0</v>
      </c>
      <c r="B123" t="s">
        <v>127</v>
      </c>
      <c r="C123">
        <v>11.6</v>
      </c>
      <c r="D123" t="s">
        <v>1</v>
      </c>
      <c r="E123" s="13">
        <v>1</v>
      </c>
      <c r="F123" s="12">
        <f>IFERROR(C123/E123,"nc")</f>
        <v>11.6</v>
      </c>
      <c r="G123" s="1">
        <v>1</v>
      </c>
    </row>
    <row r="124" spans="1:7" x14ac:dyDescent="0.25">
      <c r="A124" s="14">
        <f>SUM(G124-E124)</f>
        <v>0</v>
      </c>
      <c r="B124" t="s">
        <v>128</v>
      </c>
      <c r="C124">
        <v>11.55</v>
      </c>
      <c r="D124" t="s">
        <v>1</v>
      </c>
      <c r="E124" s="13">
        <v>1</v>
      </c>
      <c r="F124" s="12">
        <f>IFERROR(C124/E124,"nc")</f>
        <v>11.55</v>
      </c>
      <c r="G124" s="1">
        <v>1</v>
      </c>
    </row>
    <row r="125" spans="1:7" x14ac:dyDescent="0.25">
      <c r="A125" s="14">
        <f>SUM(G125-E125)</f>
        <v>1</v>
      </c>
      <c r="B125" t="s">
        <v>129</v>
      </c>
      <c r="C125">
        <v>12.24</v>
      </c>
      <c r="D125" t="s">
        <v>1</v>
      </c>
      <c r="E125" s="13">
        <v>1</v>
      </c>
      <c r="F125" s="12">
        <f>IFERROR(C125/E125,"nc")</f>
        <v>12.24</v>
      </c>
      <c r="G125" s="1">
        <v>2</v>
      </c>
    </row>
    <row r="126" spans="1:7" x14ac:dyDescent="0.25">
      <c r="A126" s="14">
        <f>SUM(G126-E126)</f>
        <v>0</v>
      </c>
      <c r="B126" t="s">
        <v>130</v>
      </c>
      <c r="C126">
        <v>19.829999999999998</v>
      </c>
      <c r="D126" t="s">
        <v>1</v>
      </c>
      <c r="E126" s="13">
        <v>3</v>
      </c>
      <c r="F126" s="12">
        <f>IFERROR(C126/E126,"nc")</f>
        <v>6.6099999999999994</v>
      </c>
      <c r="G126" s="1">
        <v>3</v>
      </c>
    </row>
    <row r="127" spans="1:7" x14ac:dyDescent="0.25">
      <c r="A127" s="14">
        <f>SUM(G127-E127)</f>
        <v>0</v>
      </c>
      <c r="B127" t="s">
        <v>131</v>
      </c>
      <c r="C127">
        <v>19.63</v>
      </c>
      <c r="D127" t="s">
        <v>1</v>
      </c>
      <c r="E127" s="13">
        <v>3</v>
      </c>
      <c r="F127" s="12">
        <f>IFERROR(C127/E127,"nc")</f>
        <v>6.543333333333333</v>
      </c>
      <c r="G127" s="1">
        <v>3</v>
      </c>
    </row>
    <row r="128" spans="1:7" x14ac:dyDescent="0.25">
      <c r="A128" s="14">
        <f>SUM(G128-E128)</f>
        <v>0</v>
      </c>
      <c r="B128" t="s">
        <v>132</v>
      </c>
      <c r="C128">
        <v>19.5</v>
      </c>
      <c r="D128" t="s">
        <v>1</v>
      </c>
      <c r="E128" s="13">
        <v>3</v>
      </c>
      <c r="F128" s="12">
        <f>IFERROR(C128/E128,"nc")</f>
        <v>6.5</v>
      </c>
      <c r="G128" s="1">
        <v>3</v>
      </c>
    </row>
    <row r="129" spans="1:7" x14ac:dyDescent="0.25">
      <c r="A129" s="14">
        <f>SUM(G129-E129)</f>
        <v>0</v>
      </c>
      <c r="B129" t="s">
        <v>133</v>
      </c>
      <c r="C129">
        <v>10.35</v>
      </c>
      <c r="D129" t="s">
        <v>1</v>
      </c>
      <c r="E129" s="13">
        <v>1</v>
      </c>
      <c r="F129" s="12">
        <f>IFERROR(C129/E129,"nc")</f>
        <v>10.35</v>
      </c>
      <c r="G129" s="1">
        <v>1</v>
      </c>
    </row>
    <row r="130" spans="1:7" x14ac:dyDescent="0.25">
      <c r="A130" s="14">
        <f>SUM(G130-E130)</f>
        <v>0</v>
      </c>
      <c r="B130" t="s">
        <v>134</v>
      </c>
      <c r="C130">
        <v>10.86</v>
      </c>
      <c r="D130" t="s">
        <v>1</v>
      </c>
      <c r="E130" s="13">
        <v>1</v>
      </c>
      <c r="F130" s="12">
        <f>IFERROR(C130/E130,"nc")</f>
        <v>10.86</v>
      </c>
      <c r="G130" s="1">
        <v>1</v>
      </c>
    </row>
    <row r="131" spans="1:7" x14ac:dyDescent="0.25">
      <c r="A131" s="14">
        <f>SUM(G131-E131)</f>
        <v>0</v>
      </c>
      <c r="B131" t="s">
        <v>135</v>
      </c>
      <c r="C131">
        <v>21.91</v>
      </c>
      <c r="D131" t="s">
        <v>1</v>
      </c>
      <c r="E131" s="13">
        <v>2</v>
      </c>
      <c r="F131" s="12">
        <f>IFERROR(C131/E131,"nc")</f>
        <v>10.955</v>
      </c>
      <c r="G131" s="1">
        <v>2</v>
      </c>
    </row>
    <row r="132" spans="1:7" x14ac:dyDescent="0.25">
      <c r="A132" s="14">
        <f>SUM(G132-E132)</f>
        <v>0</v>
      </c>
      <c r="B132" t="s">
        <v>136</v>
      </c>
      <c r="C132">
        <v>19.68</v>
      </c>
      <c r="D132" t="s">
        <v>1</v>
      </c>
      <c r="E132" s="13">
        <v>3</v>
      </c>
      <c r="F132" s="12">
        <f>IFERROR(C132/E132,"nc")</f>
        <v>6.56</v>
      </c>
      <c r="G132" s="1">
        <v>3</v>
      </c>
    </row>
    <row r="133" spans="1:7" x14ac:dyDescent="0.25">
      <c r="A133" s="14">
        <f>SUM(G133-E133)</f>
        <v>0</v>
      </c>
      <c r="B133" t="s">
        <v>137</v>
      </c>
      <c r="C133">
        <v>19.600000000000001</v>
      </c>
      <c r="D133" t="s">
        <v>1</v>
      </c>
      <c r="E133" s="13">
        <v>3</v>
      </c>
      <c r="F133" s="12">
        <f>IFERROR(C133/E133,"nc")</f>
        <v>6.5333333333333341</v>
      </c>
      <c r="G133" s="1">
        <v>3</v>
      </c>
    </row>
    <row r="134" spans="1:7" x14ac:dyDescent="0.25">
      <c r="A134" s="14">
        <f>SUM(G134-E134)</f>
        <v>0</v>
      </c>
      <c r="B134" t="s">
        <v>138</v>
      </c>
      <c r="C134">
        <v>19.600000000000001</v>
      </c>
      <c r="D134" t="s">
        <v>1</v>
      </c>
      <c r="E134" s="13">
        <v>3</v>
      </c>
      <c r="F134" s="12">
        <f>IFERROR(C134/E134,"nc")</f>
        <v>6.5333333333333341</v>
      </c>
      <c r="G134" s="1">
        <v>3</v>
      </c>
    </row>
    <row r="135" spans="1:7" x14ac:dyDescent="0.25">
      <c r="A135" s="14">
        <f>SUM(G135-E135)</f>
        <v>0</v>
      </c>
      <c r="B135" t="s">
        <v>139</v>
      </c>
      <c r="C135">
        <v>19.600000000000001</v>
      </c>
      <c r="D135" t="s">
        <v>1</v>
      </c>
      <c r="E135" s="13">
        <v>3</v>
      </c>
      <c r="F135" s="12">
        <f>IFERROR(C135/E135,"nc")</f>
        <v>6.5333333333333341</v>
      </c>
      <c r="G135" s="1">
        <v>3</v>
      </c>
    </row>
    <row r="136" spans="1:7" x14ac:dyDescent="0.25">
      <c r="A136" s="14">
        <f>SUM(G136-E136)</f>
        <v>0</v>
      </c>
      <c r="B136" t="s">
        <v>140</v>
      </c>
      <c r="C136">
        <v>12.22</v>
      </c>
      <c r="D136" t="s">
        <v>1</v>
      </c>
      <c r="E136" s="13">
        <v>1</v>
      </c>
      <c r="F136" s="12">
        <f>IFERROR(C136/E136,"nc")</f>
        <v>12.22</v>
      </c>
      <c r="G136" s="1">
        <v>1</v>
      </c>
    </row>
    <row r="137" spans="1:7" x14ac:dyDescent="0.25">
      <c r="A137" s="14">
        <f>SUM(G137-E137)</f>
        <v>0</v>
      </c>
      <c r="B137" t="s">
        <v>141</v>
      </c>
      <c r="C137">
        <v>11.45</v>
      </c>
      <c r="D137" t="s">
        <v>1</v>
      </c>
      <c r="E137" s="13">
        <v>1</v>
      </c>
      <c r="F137" s="12">
        <f>IFERROR(C137/E137,"nc")</f>
        <v>11.45</v>
      </c>
      <c r="G137" s="1">
        <v>1</v>
      </c>
    </row>
    <row r="138" spans="1:7" x14ac:dyDescent="0.25">
      <c r="A138" s="14">
        <f>SUM(G138-E138)</f>
        <v>0</v>
      </c>
      <c r="B138" t="s">
        <v>142</v>
      </c>
      <c r="C138">
        <v>11.4</v>
      </c>
      <c r="D138" t="s">
        <v>1</v>
      </c>
      <c r="E138" s="13">
        <v>1</v>
      </c>
      <c r="F138" s="12">
        <f>IFERROR(C138/E138,"nc")</f>
        <v>11.4</v>
      </c>
      <c r="G138" s="1">
        <v>1</v>
      </c>
    </row>
    <row r="139" spans="1:7" x14ac:dyDescent="0.25">
      <c r="A139" s="14">
        <f>SUM(G139-E139)</f>
        <v>0</v>
      </c>
      <c r="B139" t="s">
        <v>143</v>
      </c>
      <c r="C139">
        <v>12.29</v>
      </c>
      <c r="D139" t="s">
        <v>1</v>
      </c>
      <c r="E139" s="13">
        <v>1</v>
      </c>
      <c r="F139" s="12">
        <f>IFERROR(C139/E139,"nc")</f>
        <v>12.29</v>
      </c>
      <c r="G139" s="1">
        <v>1</v>
      </c>
    </row>
    <row r="140" spans="1:7" x14ac:dyDescent="0.25">
      <c r="A140" s="14">
        <f>SUM(G140-E140)</f>
        <v>0</v>
      </c>
      <c r="B140" t="s">
        <v>144</v>
      </c>
      <c r="C140">
        <v>12.29</v>
      </c>
      <c r="D140" t="s">
        <v>1</v>
      </c>
      <c r="E140" s="13">
        <v>1</v>
      </c>
      <c r="F140" s="12">
        <f>IFERROR(C140/E140,"nc")</f>
        <v>12.29</v>
      </c>
      <c r="G140" s="1">
        <v>1</v>
      </c>
    </row>
    <row r="141" spans="1:7" x14ac:dyDescent="0.25">
      <c r="A141" s="14">
        <f>SUM(G141-E141)</f>
        <v>0</v>
      </c>
      <c r="B141" t="s">
        <v>145</v>
      </c>
      <c r="C141">
        <v>12.29</v>
      </c>
      <c r="D141" t="s">
        <v>1</v>
      </c>
      <c r="E141" s="13">
        <v>1</v>
      </c>
      <c r="F141" s="12">
        <f>IFERROR(C141/E141,"nc")</f>
        <v>12.29</v>
      </c>
      <c r="G141" s="1">
        <v>1</v>
      </c>
    </row>
    <row r="142" spans="1:7" x14ac:dyDescent="0.25">
      <c r="A142" s="14">
        <f>SUM(G142-E142)</f>
        <v>0</v>
      </c>
      <c r="B142" t="s">
        <v>146</v>
      </c>
      <c r="C142">
        <v>19.97</v>
      </c>
      <c r="D142" t="s">
        <v>1</v>
      </c>
      <c r="E142" s="13">
        <v>1</v>
      </c>
      <c r="F142" s="12">
        <f>IFERROR(C142/E142,"nc")</f>
        <v>19.97</v>
      </c>
      <c r="G142" s="1">
        <v>1</v>
      </c>
    </row>
    <row r="143" spans="1:7" x14ac:dyDescent="0.25">
      <c r="A143" s="14">
        <f>SUM(G143-E143)</f>
        <v>1</v>
      </c>
      <c r="B143" t="s">
        <v>147</v>
      </c>
      <c r="C143">
        <v>19.97</v>
      </c>
      <c r="D143" t="s">
        <v>1</v>
      </c>
      <c r="E143" s="13">
        <v>1</v>
      </c>
      <c r="F143" s="12">
        <f>IFERROR(C143/E143,"nc")</f>
        <v>19.97</v>
      </c>
      <c r="G143" s="1">
        <v>2</v>
      </c>
    </row>
    <row r="144" spans="1:7" x14ac:dyDescent="0.25">
      <c r="A144" s="14">
        <f>SUM(G144-E144)</f>
        <v>1</v>
      </c>
      <c r="B144" t="s">
        <v>148</v>
      </c>
      <c r="C144">
        <v>19.97</v>
      </c>
      <c r="D144" t="s">
        <v>1</v>
      </c>
      <c r="E144" s="13">
        <v>1</v>
      </c>
      <c r="F144" s="12">
        <f>IFERROR(C144/E144,"nc")</f>
        <v>19.97</v>
      </c>
      <c r="G144" s="1">
        <v>2</v>
      </c>
    </row>
    <row r="145" spans="1:7" x14ac:dyDescent="0.25">
      <c r="A145" s="14">
        <f>SUM(G145-E145)</f>
        <v>0</v>
      </c>
      <c r="B145" t="s">
        <v>149</v>
      </c>
      <c r="C145">
        <v>12.29</v>
      </c>
      <c r="D145" t="s">
        <v>1</v>
      </c>
      <c r="E145" s="13">
        <v>1</v>
      </c>
      <c r="F145" s="12">
        <f>IFERROR(C145/E145,"nc")</f>
        <v>12.29</v>
      </c>
      <c r="G145" s="1">
        <v>1</v>
      </c>
    </row>
    <row r="146" spans="1:7" x14ac:dyDescent="0.25">
      <c r="A146" s="14">
        <f>SUM(G146-E146)</f>
        <v>1</v>
      </c>
      <c r="B146" t="s">
        <v>150</v>
      </c>
      <c r="C146">
        <v>11.63</v>
      </c>
      <c r="D146" t="s">
        <v>1</v>
      </c>
      <c r="E146" s="13">
        <v>1</v>
      </c>
      <c r="F146" s="12">
        <f>IFERROR(C146/E146,"nc")</f>
        <v>11.63</v>
      </c>
      <c r="G146" s="1">
        <v>2</v>
      </c>
    </row>
    <row r="147" spans="1:7" x14ac:dyDescent="0.25">
      <c r="A147" s="14">
        <f>SUM(G147-E147)</f>
        <v>1</v>
      </c>
      <c r="B147" t="s">
        <v>151</v>
      </c>
      <c r="C147">
        <v>11.55</v>
      </c>
      <c r="D147" t="s">
        <v>1</v>
      </c>
      <c r="E147" s="13">
        <v>1</v>
      </c>
      <c r="F147" s="12">
        <f>IFERROR(C147/E147,"nc")</f>
        <v>11.55</v>
      </c>
      <c r="G147" s="1">
        <v>2</v>
      </c>
    </row>
    <row r="148" spans="1:7" x14ac:dyDescent="0.25">
      <c r="A148" s="14">
        <f>SUM(G148-E148)</f>
        <v>0</v>
      </c>
      <c r="B148" t="s">
        <v>152</v>
      </c>
      <c r="C148">
        <v>12.24</v>
      </c>
      <c r="D148" t="s">
        <v>1</v>
      </c>
      <c r="E148" s="13">
        <v>1</v>
      </c>
      <c r="F148" s="12">
        <f>IFERROR(C148/E148,"nc")</f>
        <v>12.24</v>
      </c>
      <c r="G148" s="1">
        <v>1</v>
      </c>
    </row>
    <row r="149" spans="1:7" x14ac:dyDescent="0.25">
      <c r="A149" s="14">
        <f>SUM(G149-E149)</f>
        <v>0</v>
      </c>
      <c r="B149" t="s">
        <v>153</v>
      </c>
      <c r="C149">
        <v>19.920000000000002</v>
      </c>
      <c r="D149" t="s">
        <v>1</v>
      </c>
      <c r="E149" s="13">
        <v>3</v>
      </c>
      <c r="F149" s="12">
        <f>IFERROR(C149/E149,"nc")</f>
        <v>6.6400000000000006</v>
      </c>
      <c r="G149" s="1">
        <v>3</v>
      </c>
    </row>
    <row r="150" spans="1:7" x14ac:dyDescent="0.25">
      <c r="A150" s="14">
        <f>SUM(G150-E150)</f>
        <v>1</v>
      </c>
      <c r="B150" t="s">
        <v>154</v>
      </c>
      <c r="C150">
        <v>19.72</v>
      </c>
      <c r="D150" t="s">
        <v>1</v>
      </c>
      <c r="E150" s="13">
        <v>2</v>
      </c>
      <c r="F150" s="12">
        <f>IFERROR(C150/E150,"nc")</f>
        <v>9.86</v>
      </c>
      <c r="G150" s="1">
        <v>3</v>
      </c>
    </row>
    <row r="151" spans="1:7" x14ac:dyDescent="0.25">
      <c r="A151" s="14">
        <f>SUM(G151-E151)</f>
        <v>0</v>
      </c>
      <c r="B151" t="s">
        <v>155</v>
      </c>
      <c r="C151">
        <v>19.3</v>
      </c>
      <c r="D151" t="s">
        <v>1</v>
      </c>
      <c r="E151" s="13">
        <v>3</v>
      </c>
      <c r="F151" s="12">
        <f>IFERROR(C151/E151,"nc")</f>
        <v>6.4333333333333336</v>
      </c>
      <c r="G151" s="1">
        <v>3</v>
      </c>
    </row>
    <row r="152" spans="1:7" x14ac:dyDescent="0.25">
      <c r="A152" s="14">
        <f>SUM(G152-E152)</f>
        <v>0</v>
      </c>
      <c r="B152" t="s">
        <v>156</v>
      </c>
      <c r="C152">
        <v>44</v>
      </c>
      <c r="D152" t="s">
        <v>0</v>
      </c>
      <c r="E152" s="13"/>
      <c r="F152" s="12" t="str">
        <f>IFERROR(C152/E152,"nc")</f>
        <v>nc</v>
      </c>
    </row>
    <row r="153" spans="1:7" x14ac:dyDescent="0.25">
      <c r="A153" s="14">
        <f>SUM(G153-E153)</f>
        <v>0</v>
      </c>
      <c r="B153" t="s">
        <v>157</v>
      </c>
      <c r="C153">
        <v>19.77</v>
      </c>
      <c r="D153" t="s">
        <v>1</v>
      </c>
      <c r="E153" s="13">
        <v>3</v>
      </c>
      <c r="F153" s="12">
        <f>IFERROR(C153/E153,"nc")</f>
        <v>6.59</v>
      </c>
      <c r="G153" s="1">
        <v>3</v>
      </c>
    </row>
    <row r="154" spans="1:7" x14ac:dyDescent="0.25">
      <c r="A154" s="14">
        <f>SUM(G154-E154)</f>
        <v>0</v>
      </c>
      <c r="B154" t="s">
        <v>158</v>
      </c>
      <c r="C154">
        <v>19.78</v>
      </c>
      <c r="D154" t="s">
        <v>1</v>
      </c>
      <c r="E154" s="13">
        <v>3</v>
      </c>
      <c r="F154" s="12">
        <f>IFERROR(C154/E154,"nc")</f>
        <v>6.5933333333333337</v>
      </c>
      <c r="G154" s="1">
        <v>3</v>
      </c>
    </row>
    <row r="155" spans="1:7" x14ac:dyDescent="0.25">
      <c r="A155" s="14">
        <f>SUM(G155-E155)</f>
        <v>0</v>
      </c>
      <c r="B155" t="s">
        <v>159</v>
      </c>
      <c r="C155">
        <v>19.78</v>
      </c>
      <c r="D155" t="s">
        <v>1</v>
      </c>
      <c r="E155" s="13">
        <v>2</v>
      </c>
      <c r="F155" s="12">
        <f>IFERROR(C155/E155,"nc")</f>
        <v>9.89</v>
      </c>
      <c r="G155" s="1">
        <v>2</v>
      </c>
    </row>
    <row r="156" spans="1:7" x14ac:dyDescent="0.25">
      <c r="A156" s="14">
        <f>SUM(G156-E156)</f>
        <v>0</v>
      </c>
      <c r="B156" t="s">
        <v>160</v>
      </c>
      <c r="C156">
        <v>19.97</v>
      </c>
      <c r="D156" t="s">
        <v>1</v>
      </c>
      <c r="E156" s="13">
        <v>3</v>
      </c>
      <c r="F156" s="12">
        <f>IFERROR(C156/E156,"nc")</f>
        <v>6.6566666666666663</v>
      </c>
      <c r="G156" s="1">
        <v>3</v>
      </c>
    </row>
    <row r="157" spans="1:7" x14ac:dyDescent="0.25">
      <c r="A157" s="14">
        <f>SUM(G157-E157)</f>
        <v>1</v>
      </c>
      <c r="B157" t="s">
        <v>161</v>
      </c>
      <c r="C157">
        <v>12.3</v>
      </c>
      <c r="D157" t="s">
        <v>1</v>
      </c>
      <c r="E157" s="13">
        <v>1</v>
      </c>
      <c r="F157" s="12">
        <f>IFERROR(C157/E157,"nc")</f>
        <v>12.3</v>
      </c>
      <c r="G157" s="1">
        <v>2</v>
      </c>
    </row>
    <row r="158" spans="1:7" x14ac:dyDescent="0.25">
      <c r="A158" s="14">
        <f>SUM(G158-E158)</f>
        <v>1</v>
      </c>
      <c r="B158" t="s">
        <v>162</v>
      </c>
      <c r="C158">
        <v>11.49</v>
      </c>
      <c r="D158" t="s">
        <v>1</v>
      </c>
      <c r="E158" s="13">
        <v>1</v>
      </c>
      <c r="F158" s="12">
        <f>IFERROR(C158/E158,"nc")</f>
        <v>11.49</v>
      </c>
      <c r="G158" s="1">
        <v>2</v>
      </c>
    </row>
    <row r="159" spans="1:7" x14ac:dyDescent="0.25">
      <c r="A159" s="14">
        <f>SUM(G159-E159)</f>
        <v>0</v>
      </c>
      <c r="B159" t="s">
        <v>163</v>
      </c>
      <c r="C159">
        <v>9.76</v>
      </c>
      <c r="D159" t="s">
        <v>4</v>
      </c>
    </row>
  </sheetData>
  <autoFilter ref="A1:G1"/>
  <conditionalFormatting sqref="A2:A159">
    <cfRule type="cellIs" dxfId="0" priority="1" operator="between">
      <formula>1</formula>
      <formula>100</formula>
    </cfRule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'synthèse 1'!$B$5:$B$12</xm:f>
          </x14:formula1>
          <xm:sqref>D2:D89 D94:D159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T30"/>
  <sheetViews>
    <sheetView topLeftCell="B1" workbookViewId="0">
      <pane ySplit="1" topLeftCell="A2" activePane="bottomLeft" state="frozen"/>
      <selection activeCell="B1" sqref="B1"/>
      <selection pane="bottomLeft" activeCell="G3" sqref="G3"/>
    </sheetView>
  </sheetViews>
  <sheetFormatPr baseColWidth="10" defaultRowHeight="15" x14ac:dyDescent="0.25"/>
  <cols>
    <col min="2" max="2" width="23" customWidth="1"/>
    <col min="3" max="3" width="12" customWidth="1"/>
    <col min="4" max="4" width="11.85546875" customWidth="1"/>
    <col min="5" max="5" width="11.5703125" customWidth="1"/>
    <col min="6" max="6" width="23" customWidth="1"/>
    <col min="9" max="9" width="13.42578125" customWidth="1"/>
    <col min="14" max="14" width="22.140625" customWidth="1"/>
  </cols>
  <sheetData>
    <row r="2" spans="2:20" x14ac:dyDescent="0.25">
      <c r="B2" s="19"/>
      <c r="C2" s="19"/>
      <c r="D2" s="19"/>
      <c r="E2" s="19"/>
      <c r="F2" s="19"/>
      <c r="G2" s="20" t="s">
        <v>171</v>
      </c>
      <c r="H2" s="19"/>
      <c r="I2" s="19"/>
      <c r="J2" s="19"/>
      <c r="K2" s="19"/>
      <c r="L2" s="19"/>
      <c r="M2" s="19"/>
      <c r="N2" s="19"/>
      <c r="O2" s="19"/>
      <c r="P2" s="19"/>
      <c r="Q2" s="21"/>
      <c r="R2" s="21"/>
      <c r="S2" s="19"/>
      <c r="T2" s="19"/>
    </row>
    <row r="3" spans="2:20" x14ac:dyDescent="0.25">
      <c r="B3" s="19"/>
      <c r="C3" s="22" t="s">
        <v>172</v>
      </c>
      <c r="D3" s="22" t="s">
        <v>172</v>
      </c>
      <c r="E3" s="22" t="s">
        <v>172</v>
      </c>
      <c r="F3" s="19"/>
      <c r="G3" s="23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</row>
    <row r="4" spans="2:20" x14ac:dyDescent="0.25">
      <c r="B4" s="19"/>
      <c r="C4" s="22" t="s">
        <v>173</v>
      </c>
      <c r="D4" s="22" t="s">
        <v>173</v>
      </c>
      <c r="E4" s="22" t="s">
        <v>173</v>
      </c>
      <c r="F4" s="19"/>
      <c r="G4" s="19"/>
      <c r="H4" s="19"/>
      <c r="I4" s="19"/>
      <c r="J4" s="19"/>
      <c r="K4" s="19"/>
      <c r="L4" s="19"/>
      <c r="M4" s="24">
        <v>1</v>
      </c>
      <c r="N4" s="24"/>
      <c r="O4" s="24">
        <f>SUM('occupation effective'!E4:E89)</f>
        <v>98</v>
      </c>
      <c r="P4" s="19"/>
      <c r="Q4" s="19"/>
      <c r="R4" s="19"/>
      <c r="S4" s="19"/>
      <c r="T4" s="25"/>
    </row>
    <row r="5" spans="2:20" x14ac:dyDescent="0.25">
      <c r="B5" s="19" t="s">
        <v>1</v>
      </c>
      <c r="C5" s="26">
        <f>(SUMPRODUCT(('occupation effective'!$D$2:$D$30="Bureau")*('occupation effective'!$C$2:$C$30))/$C$15)*100</f>
        <v>82.422506672901221</v>
      </c>
      <c r="D5" s="26">
        <f>(SUMPRODUCT(('occupation effective'!$D$31:$D$59="Bureau")*('occupation effective'!$C$31:$C$59))/$D$16)*100</f>
        <v>83.951727039742934</v>
      </c>
      <c r="E5" s="26">
        <f>(SUMPRODUCT(('occupation effective'!$D$60:$D$89="Bureau")*('occupation effective'!$C$60:$C$89))/$E$17)*100</f>
        <v>89.700242450958783</v>
      </c>
      <c r="F5" s="19"/>
      <c r="G5" s="27">
        <f>(SUMPRODUCT(('occupation effective'!$D$2:$D$89="Bureau")*('occupation effective'!$C$2:$C$89))/$G$14)*100</f>
        <v>85.175489820986328</v>
      </c>
      <c r="H5" s="19"/>
      <c r="I5" s="19"/>
      <c r="J5" s="19"/>
      <c r="K5" s="19"/>
      <c r="L5" s="19"/>
      <c r="M5" s="24">
        <v>1</v>
      </c>
      <c r="N5" s="24"/>
      <c r="O5" s="24">
        <f>SUM('occupation effective'!G4:G89)</f>
        <v>124</v>
      </c>
      <c r="P5" s="19"/>
      <c r="Q5" s="19"/>
      <c r="R5" s="19"/>
      <c r="S5" s="19"/>
      <c r="T5" s="25"/>
    </row>
    <row r="6" spans="2:20" x14ac:dyDescent="0.25">
      <c r="B6" s="19" t="s">
        <v>2</v>
      </c>
      <c r="C6" s="26">
        <f>(SUMPRODUCT(('occupation effective'!$D$2:$D$30="Stockage archive")*('occupation effective'!$C$2:$C$30))/$C$15)*100</f>
        <v>1.9716718296413198</v>
      </c>
      <c r="D6" s="26">
        <f>(SUMPRODUCT(('occupation effective'!$D$31:$D$59="Stockage archive")*('occupation effective'!$C$31:$C$59))/$D$16)*100</f>
        <v>1.9355085491336113</v>
      </c>
      <c r="E6" s="26">
        <f>(SUMPRODUCT(('occupation effective'!$D$60:$D$89="Stockage archive")*('occupation effective'!$C$60:$C$89))/$E$17)*100</f>
        <v>2.6845933436191318</v>
      </c>
      <c r="F6" s="19"/>
      <c r="G6" s="27">
        <f>(SUMPRODUCT(('occupation effective'!$D$2:$D$89="Stockage archive")*('occupation effective'!$C$2:$C$89))/$G$14)*100</f>
        <v>2.1760872045803885</v>
      </c>
      <c r="H6" s="19"/>
      <c r="I6" s="19"/>
      <c r="J6" s="19"/>
      <c r="K6" s="19"/>
      <c r="L6" s="19"/>
      <c r="M6" s="24">
        <v>1</v>
      </c>
      <c r="N6" s="24"/>
      <c r="O6" s="28">
        <f>SUM(G14/O4)</f>
        <v>15.202346938775509</v>
      </c>
      <c r="P6" s="19"/>
      <c r="Q6" s="19"/>
      <c r="R6" s="19"/>
      <c r="S6" s="19"/>
      <c r="T6" s="25"/>
    </row>
    <row r="7" spans="2:20" x14ac:dyDescent="0.25">
      <c r="B7" s="19" t="s">
        <v>3</v>
      </c>
      <c r="C7" s="26">
        <f>(SUMPRODUCT(('occupation effective'!$D$2:$D$30="Stockage informatique")*('occupation effective'!$C$2:$C$30))/$C$15)*100</f>
        <v>7.9704638884018175</v>
      </c>
      <c r="D7" s="26">
        <f>(SUMPRODUCT(('occupation effective'!$D$31:$D$59="Stockage informatique")*('occupation effective'!$C$31:$C$59))/$D$16)*100</f>
        <v>0</v>
      </c>
      <c r="E7" s="26">
        <f>(SUMPRODUCT(('occupation effective'!$D$60:$D$89="Stockage informatique")*('occupation effective'!$C$60:$C$89))/$E$17)*100</f>
        <v>0</v>
      </c>
      <c r="F7" s="19"/>
      <c r="G7" s="27">
        <f>(SUMPRODUCT(('occupation effective'!$D$2:$D$89="Stockage informatique")*('occupation effective'!$C$2:$C$89))/$G$14)*100</f>
        <v>2.7459508803017791</v>
      </c>
      <c r="H7" s="19"/>
      <c r="I7" s="19"/>
      <c r="J7" s="19"/>
      <c r="K7" s="19"/>
      <c r="L7" s="19"/>
      <c r="M7" s="24">
        <v>1</v>
      </c>
      <c r="N7" s="24"/>
      <c r="O7" s="28">
        <f>SUM(G14/O5)</f>
        <v>12.014758064516128</v>
      </c>
      <c r="P7" s="19"/>
      <c r="Q7" s="19"/>
      <c r="R7" s="19"/>
      <c r="S7" s="19"/>
      <c r="T7" s="25"/>
    </row>
    <row r="8" spans="2:20" x14ac:dyDescent="0.25">
      <c r="B8" s="19" t="s">
        <v>4</v>
      </c>
      <c r="C8" s="26">
        <f>(SUMPRODUCT(('occupation effective'!$D$2:$D$30="Stockage autre")*('occupation effective'!$C$2:$C$30))/$C$15)*100</f>
        <v>0</v>
      </c>
      <c r="D8" s="26">
        <f>(SUMPRODUCT(('occupation effective'!$D$31:$D$59="Stockage autre")*('occupation effective'!$C$31:$C$59))/$D$16)*100</f>
        <v>1.8743066977776077</v>
      </c>
      <c r="E8" s="26">
        <f>(SUMPRODUCT(('occupation effective'!$D$60:$D$89="Stockage autre")*('occupation effective'!$C$60:$C$89))/$E$17)*100</f>
        <v>1.970465065020939</v>
      </c>
      <c r="F8" s="19"/>
      <c r="G8" s="27">
        <f>(SUMPRODUCT(('occupation effective'!$D$2:$D$89="Stockage autre")*('occupation effective'!$C$2:$C$89))/$G$14)*100</f>
        <v>1.257861635220126</v>
      </c>
      <c r="H8" s="19"/>
      <c r="I8" s="19"/>
      <c r="J8" s="19"/>
      <c r="K8" s="19"/>
      <c r="L8" s="19"/>
      <c r="M8" s="29"/>
      <c r="N8" s="19"/>
      <c r="O8" s="19"/>
      <c r="P8" s="19"/>
      <c r="Q8" s="19"/>
      <c r="R8" s="19"/>
      <c r="S8" s="19"/>
      <c r="T8" s="25"/>
    </row>
    <row r="9" spans="2:20" x14ac:dyDescent="0.25">
      <c r="B9" s="19" t="s">
        <v>0</v>
      </c>
      <c r="C9" s="26">
        <f>(SUMPRODUCT(('occupation effective'!$D$2:$D$30="Salle de réunion")*('occupation effective'!$C$2:$C$30))/$C$15)*100</f>
        <v>7.2047850059422922</v>
      </c>
      <c r="D9" s="26">
        <f>(SUMPRODUCT(('occupation effective'!$D$31:$D$59="Salle de réunion")*('occupation effective'!$C$31:$C$59))/$D$16)*100</f>
        <v>9.9472134032054473</v>
      </c>
      <c r="E9" s="26">
        <f>(SUMPRODUCT(('occupation effective'!$D$60:$D$89="Salle de réunion")*('occupation effective'!$C$60:$C$89))/$E$17)*100</f>
        <v>5.6667401366541776</v>
      </c>
      <c r="F9" s="19"/>
      <c r="G9" s="27">
        <f>(SUMPRODUCT(('occupation effective'!$D$2:$D$89="Salle de réunion")*('occupation effective'!$C$2:$C$89))/$G$14)*100</f>
        <v>7.6988649711712069</v>
      </c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25"/>
    </row>
    <row r="10" spans="2:20" x14ac:dyDescent="0.25">
      <c r="B10" s="19" t="s">
        <v>5</v>
      </c>
      <c r="C10" s="26">
        <f>(SUMPRODUCT(('occupation effective'!$D$2:$D$30="Salle d'expérimentation")*('occupation effective'!$C$2:$C$30))/$C$15)*100</f>
        <v>0</v>
      </c>
      <c r="D10" s="26">
        <f>(SUMPRODUCT(('occupation effective'!$D$31:$D$59="Salle d'expérimentation")*('occupation effective'!$C$31:$C$59))/$D$16)*100</f>
        <v>0</v>
      </c>
      <c r="E10" s="26">
        <f>(SUMPRODUCT(('occupation effective'!$D$60:$D$89="Salle d'expérimentation")*('occupation effective'!$C$60:$C$89))/$E$17)*100</f>
        <v>0</v>
      </c>
      <c r="F10" s="19"/>
      <c r="G10" s="27">
        <f>(SUMPRODUCT(('occupation effective'!$D$2:$D$89="Salle d'expérimentation")*('occupation effective'!$C$2:$C$89))/$G$14)*100</f>
        <v>0</v>
      </c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25"/>
    </row>
    <row r="11" spans="2:20" x14ac:dyDescent="0.25">
      <c r="B11" s="19" t="s">
        <v>6</v>
      </c>
      <c r="C11" s="26">
        <f>(SUMPRODUCT(('occupation effective'!$D$2:$D$30="reprographie")*('occupation effective'!$C$2:$C$30))/$C$15)*100</f>
        <v>2.3398990784577323</v>
      </c>
      <c r="D11" s="26">
        <f>(SUMPRODUCT(('occupation effective'!$D$31:$D$59="Reprographie")*('occupation effective'!$C$31:$C$59))/$D$16)*100</f>
        <v>2.2912443101403817</v>
      </c>
      <c r="E11" s="26">
        <f>(SUMPRODUCT(('occupation effective'!$D$60:$D$89="reprographie")*('occupation effective'!$C$60:$C$89))/$E$17)*100</f>
        <v>4.0158695173021828</v>
      </c>
      <c r="F11" s="19"/>
      <c r="G11" s="27">
        <f>(SUMPRODUCT(('occupation effective'!$D$2:$D$89="reprographie")*('occupation effective'!$C$2:$C$89))/$G$14)*100</f>
        <v>2.8332091580918637</v>
      </c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25"/>
    </row>
    <row r="12" spans="2:20" x14ac:dyDescent="0.25">
      <c r="B12" s="19" t="s">
        <v>7</v>
      </c>
      <c r="C12" s="26">
        <f>(SUMPRODUCT(('occupation effective'!$D$2:$D$30="Espace détente")*('occupation effective'!$C$2:$C$30))/$C$15)*100</f>
        <v>0</v>
      </c>
      <c r="D12" s="26">
        <f>(SUMPRODUCT(('occupation effective'!$D$31:$D$59="Espace détente")*('occupation effective'!$C$31:$C$59))/$D$16)*100</f>
        <v>0</v>
      </c>
      <c r="E12" s="26">
        <f>(SUMPRODUCT(('occupation effective'!$D$60:$D$89="Espace détente")*('occupation effective'!$C$60:$C$89))/$E$17)*100</f>
        <v>0</v>
      </c>
      <c r="F12" s="19"/>
      <c r="G12" s="27">
        <f>(SUMPRODUCT(('occupation effective'!$D$2:$D$89="Espace détente")*('occupation effective'!$C$2:$C$89))/$G$14)*100</f>
        <v>0</v>
      </c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25"/>
    </row>
    <row r="13" spans="2:20" x14ac:dyDescent="0.25">
      <c r="B13" s="19"/>
      <c r="C13" s="19"/>
      <c r="D13" s="19"/>
      <c r="E13" s="26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25"/>
    </row>
    <row r="14" spans="2:20" x14ac:dyDescent="0.25">
      <c r="B14" s="19" t="s">
        <v>167</v>
      </c>
      <c r="C14" s="19"/>
      <c r="D14" s="19"/>
      <c r="E14" s="19"/>
      <c r="F14" s="19"/>
      <c r="G14" s="30">
        <f>SUM(C15,D16,E17)</f>
        <v>1489.83</v>
      </c>
      <c r="H14" s="19"/>
      <c r="I14" s="31"/>
      <c r="J14" s="31">
        <v>1489.83</v>
      </c>
      <c r="K14" s="19"/>
      <c r="L14" s="19"/>
      <c r="M14" s="19"/>
      <c r="N14" s="19"/>
      <c r="O14" s="19"/>
      <c r="P14" s="19"/>
      <c r="Q14" s="19"/>
      <c r="R14" s="19"/>
      <c r="S14" s="19"/>
      <c r="T14" s="25"/>
    </row>
    <row r="15" spans="2:20" x14ac:dyDescent="0.25">
      <c r="B15" s="19" t="s">
        <v>167</v>
      </c>
      <c r="C15" s="19">
        <f>SUM('occupation effective'!C3:C30)</f>
        <v>513.26999999999987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</row>
    <row r="16" spans="2:20" x14ac:dyDescent="0.25">
      <c r="B16" s="19" t="s">
        <v>167</v>
      </c>
      <c r="C16" s="19"/>
      <c r="D16" s="19">
        <f>SUM('occupation effective'!C31:C59)</f>
        <v>522.86</v>
      </c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</row>
    <row r="17" spans="1:20" x14ac:dyDescent="0.25">
      <c r="B17" s="19" t="s">
        <v>167</v>
      </c>
      <c r="C17" s="19"/>
      <c r="D17" s="19"/>
      <c r="E17" s="19">
        <f>SUM('occupation effective'!C62:C89)</f>
        <v>453.69999999999993</v>
      </c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</row>
    <row r="18" spans="1:20" x14ac:dyDescent="0.25"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</row>
    <row r="19" spans="1:20" x14ac:dyDescent="0.25"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</row>
    <row r="20" spans="1:20" x14ac:dyDescent="0.25">
      <c r="B20" s="19"/>
      <c r="C20" s="19" t="s">
        <v>169</v>
      </c>
      <c r="D20" s="19" t="s">
        <v>169</v>
      </c>
      <c r="E20" s="21" t="s">
        <v>169</v>
      </c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</row>
    <row r="21" spans="1:20" x14ac:dyDescent="0.25">
      <c r="A21" s="33" t="s">
        <v>9</v>
      </c>
      <c r="B21" s="19" t="s">
        <v>170</v>
      </c>
      <c r="C21" s="19">
        <f>(SUMPRODUCT(('occupation effective'!D2:D30="Bureau")*('occupation effective'!A2:A30)))</f>
        <v>6</v>
      </c>
      <c r="D21" s="19">
        <f>(SUMPRODUCT((('occupation effective'!D2:D30="Bureau")*('occupation effective'!A2:A30)&gt;=1)*('occupation effective'!C2:C30)))</f>
        <v>125.3</v>
      </c>
      <c r="E21" s="32">
        <f>(SUMPRODUCT(('occupation effective'!$E$2:$E$30=0)*('occupation effective'!$G$2:$G$30)))</f>
        <v>0</v>
      </c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</row>
    <row r="22" spans="1:20" x14ac:dyDescent="0.25">
      <c r="A22" s="33"/>
      <c r="B22" s="19" t="s">
        <v>170</v>
      </c>
      <c r="C22" s="19">
        <f>(SUMPRODUCT(('occupation effective'!D31:D59="Bureau")*('occupation effective'!A31:A59)))</f>
        <v>7</v>
      </c>
      <c r="D22" s="19">
        <f>(SUMPRODUCT((('occupation effective'!D31:D59="Bureau")*('occupation effective'!A31:A59)&gt;=1)*('occupation effective'!C31:C59)))</f>
        <v>123.78999999999999</v>
      </c>
      <c r="E22" s="19">
        <f>(SUMPRODUCT(('occupation effective'!$E$31:$E$59=0)*('occupation effective'!$G$31:$G$59)))</f>
        <v>4</v>
      </c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</row>
    <row r="23" spans="1:20" x14ac:dyDescent="0.25">
      <c r="A23" s="33"/>
      <c r="B23" s="19" t="s">
        <v>170</v>
      </c>
      <c r="C23" s="19">
        <f>(SUMPRODUCT(('occupation effective'!D60:D89="Bureau")*('occupation effective'!A60:A89)))</f>
        <v>10</v>
      </c>
      <c r="D23" s="19">
        <f>(SUMPRODUCT((('occupation effective'!D60:D89="Bureau")*('occupation effective'!A60:A89)&gt;=1)*('occupation effective'!C60:C89)))</f>
        <v>130.69</v>
      </c>
      <c r="E23" s="19">
        <f>(SUMPRODUCT(('occupation effective'!$E$60:$E$89=0)*('occupation effective'!$G$60:$G$89)))</f>
        <v>9</v>
      </c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</row>
    <row r="24" spans="1:20" x14ac:dyDescent="0.25"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</row>
    <row r="25" spans="1:20" x14ac:dyDescent="0.25">
      <c r="B25" s="18"/>
      <c r="C25" s="18"/>
      <c r="D25" s="18"/>
      <c r="E25" s="18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</row>
    <row r="26" spans="1:20" x14ac:dyDescent="0.25">
      <c r="B26" s="18"/>
      <c r="C26" s="18"/>
      <c r="D26" s="18"/>
      <c r="E26" s="18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</row>
    <row r="27" spans="1:20" x14ac:dyDescent="0.25">
      <c r="B27" s="18"/>
      <c r="C27" s="18"/>
      <c r="D27" s="18"/>
      <c r="E27" s="18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</row>
    <row r="28" spans="1:20" x14ac:dyDescent="0.25">
      <c r="B28" s="18"/>
      <c r="C28" s="18"/>
      <c r="D28" s="18"/>
      <c r="E28" s="18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</row>
    <row r="29" spans="1:20" x14ac:dyDescent="0.25"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</row>
    <row r="30" spans="1:20" x14ac:dyDescent="0.25"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</row>
  </sheetData>
  <mergeCells count="1">
    <mergeCell ref="A21:A23"/>
  </mergeCells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U25"/>
  <sheetViews>
    <sheetView workbookViewId="0">
      <selection activeCell="B26" sqref="B26"/>
    </sheetView>
  </sheetViews>
  <sheetFormatPr baseColWidth="10" defaultRowHeight="15" x14ac:dyDescent="0.25"/>
  <cols>
    <col min="2" max="2" width="21.28515625" customWidth="1"/>
    <col min="6" max="6" width="19.140625" customWidth="1"/>
    <col min="13" max="13" width="20.85546875" customWidth="1"/>
  </cols>
  <sheetData>
    <row r="3" spans="2:21" x14ac:dyDescent="0.25">
      <c r="G3" s="6"/>
    </row>
    <row r="4" spans="2:21" x14ac:dyDescent="0.25">
      <c r="C4" s="1" t="s">
        <v>166</v>
      </c>
      <c r="D4" s="1" t="s">
        <v>166</v>
      </c>
      <c r="E4" s="1" t="s">
        <v>166</v>
      </c>
      <c r="G4" s="7"/>
      <c r="L4" s="10">
        <v>1</v>
      </c>
      <c r="M4" s="10"/>
      <c r="N4" s="10">
        <f>SUM('occupation effective'!E94:E159)</f>
        <v>105</v>
      </c>
      <c r="Q4" s="1"/>
      <c r="U4" s="15"/>
    </row>
    <row r="5" spans="2:21" x14ac:dyDescent="0.25">
      <c r="C5" s="1"/>
      <c r="D5" s="1"/>
      <c r="E5" s="1"/>
      <c r="L5" s="10">
        <v>1</v>
      </c>
      <c r="M5" s="10"/>
      <c r="N5" s="11">
        <f>SUM('occupation effective'!G94:G159)</f>
        <v>119</v>
      </c>
      <c r="Q5" s="1"/>
      <c r="U5" s="15"/>
    </row>
    <row r="6" spans="2:21" x14ac:dyDescent="0.25">
      <c r="B6" t="s">
        <v>1</v>
      </c>
      <c r="C6" s="5">
        <f>(SUMPRODUCT(('occupation effective'!$D$94:$D$114="Bureau")*('occupation effective'!$C$94:$C$114))/$C$16)*100</f>
        <v>87.792020420620403</v>
      </c>
      <c r="D6" s="5">
        <f>(SUMPRODUCT(('occupation effective'!$D$115:$D$137="Bureau")*('occupation effective'!$C$115:$C$137))/$D$17)*100</f>
        <v>100</v>
      </c>
      <c r="E6" s="5">
        <f>(SUMPRODUCT(('occupation effective'!$D$138:$D$158="Bureau")*('occupation effective'!$C$138:$C$158))/$E$18)*100</f>
        <v>87.842617152961978</v>
      </c>
      <c r="G6" s="9">
        <f>(SUMPRODUCT(('occupation effective'!$D$94:$D$158="Bureau")*('occupation effective'!$C$94:$C$158))/$G$15)*100</f>
        <v>91.040480969270362</v>
      </c>
      <c r="L6" s="10">
        <v>1</v>
      </c>
      <c r="M6" s="10"/>
      <c r="N6" s="11">
        <f>SUM(G15/N4)</f>
        <v>10.391714285714286</v>
      </c>
      <c r="Q6" s="1"/>
      <c r="U6" s="15"/>
    </row>
    <row r="7" spans="2:21" x14ac:dyDescent="0.25">
      <c r="B7" t="s">
        <v>2</v>
      </c>
      <c r="C7" s="5">
        <f>(SUMPRODUCT(('occupation effective'!$D$94:$D$114="Stockage archive")*('occupation effective'!$C$94:$C$114))/$C$16)*100</f>
        <v>0</v>
      </c>
      <c r="D7" s="5">
        <f>(SUMPRODUCT(('occupation effective'!$D$115:$D$137="Stockage archive")*('occupation effective'!$C$115:$C$137))/$D$17)*100</f>
        <v>0</v>
      </c>
      <c r="E7" s="5">
        <f>(SUMPRODUCT(('occupation effective'!$D$138:$D$158="Stockage archive")*('occupation effective'!$C$138:$C$158))/$E$18)*100</f>
        <v>0</v>
      </c>
      <c r="G7" s="9">
        <f>(SUMPRODUCT(('occupation effective'!$D$94:$D$158="Stockage archive")*('occupation effective'!$C$94:$C$158))/$G$15)*100</f>
        <v>0</v>
      </c>
      <c r="L7" s="10">
        <v>1</v>
      </c>
      <c r="M7" s="10"/>
      <c r="N7" s="11">
        <f>SUM(G15/N5)</f>
        <v>9.1691596638655479</v>
      </c>
      <c r="Q7" s="1"/>
      <c r="U7" s="15"/>
    </row>
    <row r="8" spans="2:21" x14ac:dyDescent="0.25">
      <c r="B8" t="s">
        <v>3</v>
      </c>
      <c r="C8" s="5">
        <f>(SUMPRODUCT(('occupation effective'!$D$94:$D$114="Stockage informatique")*('occupation effective'!$C$94:$C$114))/$C$16)*100</f>
        <v>0</v>
      </c>
      <c r="D8" s="5">
        <f>(SUMPRODUCT(('occupation effective'!$D$115:$D$137="Stockage informatique*")*('occupation effective'!$C$115:$C$137))/$D$17)*100</f>
        <v>0</v>
      </c>
      <c r="E8" s="5">
        <f>(SUMPRODUCT(('occupation effective'!$D$138:$D$158="Stockage informatique")*('occupation effective'!$C$138:$C$158))/$E$18)*100</f>
        <v>0</v>
      </c>
      <c r="G8" s="9">
        <f>(SUMPRODUCT(('occupation effective'!$D$94:$D$158="Stockage informatique")*('occupation effective'!$C$94:$C$158))/$G$15)*100</f>
        <v>0</v>
      </c>
      <c r="Q8" s="1"/>
      <c r="U8" s="15"/>
    </row>
    <row r="9" spans="2:21" x14ac:dyDescent="0.25">
      <c r="B9" t="s">
        <v>4</v>
      </c>
      <c r="C9" s="5">
        <f>(SUMPRODUCT(('occupation effective'!$D$94:$D$114="Stockage autre")*('occupation effective'!$C$94:$C$114))/$C$16)*100</f>
        <v>0</v>
      </c>
      <c r="D9" s="5">
        <f>(SUMPRODUCT(('occupation effective'!$D$115:$D$137="Stockage autre")*('occupation effective'!$C$115:$C$137))/$D$17)*100</f>
        <v>0</v>
      </c>
      <c r="E9" s="5">
        <f>(SUMPRODUCT(('occupation effective'!$D$138:$D$158="Stockage autre")*('occupation effective'!$C$138:$C$158))/$E$18)*100</f>
        <v>0</v>
      </c>
      <c r="G9" s="9">
        <f>(SUMPRODUCT(('occupation effective'!$D$94:$D$158="Stockage autre")*('occupation effective'!$C$94:$C$158))/$G$15)*100</f>
        <v>0</v>
      </c>
      <c r="Q9" s="1"/>
      <c r="U9" s="15"/>
    </row>
    <row r="10" spans="2:21" x14ac:dyDescent="0.25">
      <c r="B10" t="s">
        <v>0</v>
      </c>
      <c r="C10" s="5">
        <f>(SUMPRODUCT(('occupation effective'!$D$94:$D$114="Salle de réunion")*('occupation effective'!$C$94:$C$114))/$C$16)*100</f>
        <v>12.207979579379616</v>
      </c>
      <c r="D10" s="5">
        <f>(SUMPRODUCT(('occupation effective'!$D$115:$D$137="Salle de réunion")*('occupation effective'!$C$115:$C$137))/$D$17)*100</f>
        <v>0</v>
      </c>
      <c r="E10" s="5">
        <f>(SUMPRODUCT(('occupation effective'!$D$138:$D$158="Salle de réunion")*('occupation effective'!$C$138:$C$158))/$E$18)*100</f>
        <v>12.157382847038019</v>
      </c>
      <c r="G10" s="9">
        <f>(SUMPRODUCT(('occupation effective'!$D$94:$D$158="Salle de réunion")*('occupation effective'!$C$94:$C$158))/$G$15)*100</f>
        <v>8.0650334973834461</v>
      </c>
      <c r="Q10" s="1"/>
      <c r="U10" s="15"/>
    </row>
    <row r="11" spans="2:21" x14ac:dyDescent="0.25">
      <c r="B11" t="s">
        <v>5</v>
      </c>
      <c r="C11" s="5">
        <f>(SUMPRODUCT(('occupation effective'!$D$94:$D$114="Salle d'expérimentation")*('occupation effective'!$C$94:$C$114))/$C$16)*100</f>
        <v>0</v>
      </c>
      <c r="D11" s="5">
        <f>(SUMPRODUCT(('occupation effective'!$D$115:$D$137="Salle d'expérimentation")*('occupation effective'!$C$115:$C$137))/$D$17)*100</f>
        <v>0</v>
      </c>
      <c r="E11" s="5">
        <f>(SUMPRODUCT(('occupation effective'!$D$138:$D$158="Salle d'expérimentation")*('occupation effective'!$C$138:$C$158))/$E$18)*100</f>
        <v>0</v>
      </c>
      <c r="G11" s="9">
        <f>(SUMPRODUCT(('occupation effective'!$D$94:$D$158="Salle d'expérimentation")*('occupation effective'!$C$94:$C$158))/$G$15)*100</f>
        <v>0</v>
      </c>
      <c r="Q11" s="1"/>
      <c r="U11" s="15"/>
    </row>
    <row r="12" spans="2:21" x14ac:dyDescent="0.25">
      <c r="B12" t="s">
        <v>6</v>
      </c>
      <c r="C12" s="5">
        <f>(SUMPRODUCT(('occupation effective'!$D$94:$D$114="reprographie")*('occupation effective'!$C$94:$C$114))/$C$16)*100</f>
        <v>0</v>
      </c>
      <c r="D12" s="5">
        <f>(SUMPRODUCT(('occupation effective'!$D$115:$D$137="reprographie")*('occupation effective'!$C$115:$C$137))/$D$17)*100</f>
        <v>0</v>
      </c>
      <c r="E12" s="5">
        <f>(SUMPRODUCT(('occupation effective'!$D$138:$D$158="reprographie")*('occupation effective'!$C$138:$C$158))/$E$18)*100</f>
        <v>0</v>
      </c>
      <c r="G12" s="9">
        <f>(SUMPRODUCT(('occupation effective'!$D$94:$D$158="reprographie")*('occupation effective'!$C$94:$C$158))/$G$15)*100</f>
        <v>0</v>
      </c>
      <c r="Q12" s="1"/>
      <c r="U12" s="15"/>
    </row>
    <row r="13" spans="2:21" x14ac:dyDescent="0.25">
      <c r="B13" t="s">
        <v>7</v>
      </c>
      <c r="C13" s="5">
        <f>(SUMPRODUCT(('occupation effective'!$D$94:$D$114="espace détente")*('occupation effective'!$C$94:$C$114))/$C$16)*100</f>
        <v>0</v>
      </c>
      <c r="D13" s="5">
        <f>(SUMPRODUCT(('occupation effective'!$D$115:$D$137="Espace détente")*('occupation effective'!$C$115:$C$137))/$D$17)*100</f>
        <v>0</v>
      </c>
      <c r="E13" s="5">
        <f>(SUMPRODUCT(('occupation effective'!$D$138:$D$158="Espace détente")*('occupation effective'!$C$138:$C$158))/$E$18)*100</f>
        <v>0</v>
      </c>
      <c r="G13" s="9">
        <f>(SUMPRODUCT(('occupation effective'!$D$94:$D$158="Espace détente")*('occupation effective'!$C$94:$C$158))/$G$15)*100</f>
        <v>0</v>
      </c>
    </row>
    <row r="14" spans="2:21" x14ac:dyDescent="0.25">
      <c r="E14" s="5"/>
    </row>
    <row r="15" spans="2:21" x14ac:dyDescent="0.25">
      <c r="B15" t="s">
        <v>173</v>
      </c>
      <c r="G15" s="2">
        <f>SUM(C16,D17,E18,F19)</f>
        <v>1091.1300000000001</v>
      </c>
      <c r="I15" s="8"/>
      <c r="J15" s="8">
        <v>1091.1300000000001</v>
      </c>
    </row>
    <row r="16" spans="2:21" x14ac:dyDescent="0.25">
      <c r="B16" t="s">
        <v>173</v>
      </c>
      <c r="C16">
        <f>SUM('occupation effective'!C94:C114)</f>
        <v>360.4199999999999</v>
      </c>
    </row>
    <row r="17" spans="2:6" x14ac:dyDescent="0.25">
      <c r="B17" t="s">
        <v>173</v>
      </c>
      <c r="D17">
        <f>SUM('occupation effective'!C115:C137)</f>
        <v>359.03000000000009</v>
      </c>
    </row>
    <row r="18" spans="2:6" x14ac:dyDescent="0.25">
      <c r="B18" t="s">
        <v>173</v>
      </c>
      <c r="E18">
        <f>SUM('occupation effective'!C138:C158)</f>
        <v>361.92</v>
      </c>
    </row>
    <row r="19" spans="2:6" x14ac:dyDescent="0.25">
      <c r="B19" t="s">
        <v>173</v>
      </c>
      <c r="F19" s="3">
        <f>SUM(('occupation effective'!C159))</f>
        <v>9.76</v>
      </c>
    </row>
    <row r="22" spans="2:6" x14ac:dyDescent="0.25">
      <c r="C22" t="s">
        <v>175</v>
      </c>
      <c r="D22" t="s">
        <v>175</v>
      </c>
      <c r="E22" t="s">
        <v>175</v>
      </c>
    </row>
    <row r="23" spans="2:6" x14ac:dyDescent="0.25">
      <c r="B23" t="s">
        <v>174</v>
      </c>
      <c r="C23">
        <f>(SUMPRODUCT(('occupation effective'!D94:D114="Bureau")*('occupation effective'!A94:A114)))</f>
        <v>6</v>
      </c>
      <c r="D23">
        <f>(SUMPRODUCT((('occupation effective'!D94:D114="Bureau")*('occupation effective'!A94:A114)&gt;=1)*('occupation effective'!C94:C114)))</f>
        <v>78.92</v>
      </c>
      <c r="E23" s="16">
        <f>(SUMPRODUCT(('occupation effective'!$E$94:$E$114=0)*('occupation effective'!$G$94:$G$114)))</f>
        <v>0</v>
      </c>
    </row>
    <row r="24" spans="2:6" x14ac:dyDescent="0.25">
      <c r="B24" t="s">
        <v>174</v>
      </c>
      <c r="C24">
        <f>(SUMPRODUCT(('occupation effective'!D115:D137="Bureau")*('occupation effective'!A115:A137)))</f>
        <v>1</v>
      </c>
      <c r="D24">
        <f>(SUMPRODUCT((('occupation effective'!D115:D137="Bureau")*('occupation effective'!A115:A137)&gt;=1)*('occupation effective'!C115:C137)))</f>
        <v>12.24</v>
      </c>
      <c r="E24">
        <f>(SUMPRODUCT(('occupation effective'!$E$115:$E$137=0)*('occupation effective'!$G$115:$G$137)))</f>
        <v>0</v>
      </c>
    </row>
    <row r="25" spans="2:6" x14ac:dyDescent="0.25">
      <c r="B25" t="s">
        <v>174</v>
      </c>
      <c r="C25">
        <f>(SUMPRODUCT(('occupation effective'!D138:D159="Bureau")*('occupation effective'!A138:A159)))</f>
        <v>7</v>
      </c>
      <c r="D25">
        <f>(SUMPRODUCT((('occupation effective'!D138:D159="Bureau")*('occupation effective'!A138:A159)&gt;=1)*('occupation effective'!C138:C159)))</f>
        <v>106.63</v>
      </c>
      <c r="E25">
        <f>(SUMPRODUCT(('occupation effective'!$E$138:$E$159=0)*('occupation effective'!$G$138:$G$159)))</f>
        <v>0</v>
      </c>
    </row>
  </sheetData>
  <pageMargins left="0.7" right="0.7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occupation effective</vt:lpstr>
      <vt:lpstr>synthèse 1</vt:lpstr>
      <vt:lpstr>synthèse2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pbourgeo</dc:creator>
  <cp:lastModifiedBy>Julien Carignano</cp:lastModifiedBy>
  <dcterms:created xsi:type="dcterms:W3CDTF">2017-12-11T15:28:20Z</dcterms:created>
  <dcterms:modified xsi:type="dcterms:W3CDTF">2018-07-17T07:24:40Z</dcterms:modified>
</cp:coreProperties>
</file>