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6" windowHeight="8340"/>
  </bookViews>
  <sheets>
    <sheet name="Entrées et repère d'avancement" sheetId="1" r:id="rId1"/>
    <sheet name="Planning du devis client" sheetId="7" r:id="rId2"/>
    <sheet name="Données d'entrée" sheetId="6" r:id="rId3"/>
  </sheets>
  <externalReferences>
    <externalReference r:id="rId4"/>
  </externalReferences>
  <definedNames>
    <definedName name="DateProjet">'Entrées et repère d''avancement'!$B$2</definedName>
    <definedName name="ouinon">[1]Table!$D$1:$D$2</definedName>
    <definedName name="semaine">[1]Table!$A$1:$B$7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 l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11" i="1"/>
  <c r="F15" i="6"/>
  <c r="F16" i="6"/>
  <c r="F17" i="6"/>
  <c r="F18" i="6"/>
  <c r="F19" i="6"/>
  <c r="F20" i="6"/>
  <c r="F21" i="6"/>
  <c r="F22" i="6"/>
  <c r="B5" i="7" l="1"/>
  <c r="B7" i="7"/>
  <c r="B8" i="7"/>
  <c r="B9" i="7"/>
  <c r="B12" i="7"/>
  <c r="B13" i="7"/>
  <c r="B15" i="7"/>
  <c r="B16" i="7"/>
  <c r="B17" i="7"/>
  <c r="B19" i="7"/>
  <c r="B20" i="7"/>
  <c r="B21" i="7"/>
  <c r="B23" i="7"/>
  <c r="B24" i="7"/>
  <c r="B18" i="7"/>
  <c r="B14" i="7"/>
  <c r="B11" i="7"/>
  <c r="G9" i="1"/>
  <c r="E9" i="1"/>
  <c r="D9" i="1"/>
  <c r="C9" i="1"/>
  <c r="B9" i="1"/>
  <c r="A9" i="1"/>
  <c r="B22" i="7"/>
  <c r="B10" i="7"/>
  <c r="D13" i="1"/>
  <c r="D14" i="1"/>
  <c r="D15" i="1"/>
  <c r="D16" i="1"/>
  <c r="D17" i="1"/>
  <c r="D18" i="1"/>
  <c r="D21" i="1"/>
  <c r="E5" i="7" l="1"/>
  <c r="D5" i="7"/>
  <c r="C5" i="7"/>
  <c r="D6" i="7" l="1"/>
  <c r="D7" i="7"/>
  <c r="D8" i="7"/>
  <c r="D9" i="7"/>
  <c r="D10" i="7"/>
  <c r="D11" i="7"/>
  <c r="D12" i="7"/>
  <c r="D13" i="7"/>
  <c r="D15" i="7"/>
  <c r="D16" i="7"/>
  <c r="D17" i="7"/>
  <c r="D18" i="7"/>
  <c r="D19" i="7"/>
  <c r="D20" i="7"/>
  <c r="D21" i="7"/>
  <c r="D22" i="7"/>
  <c r="D23" i="7"/>
  <c r="D24" i="7"/>
  <c r="H8" i="7"/>
  <c r="I8" i="7" s="1"/>
  <c r="C7" i="7" l="1"/>
  <c r="C8" i="7"/>
  <c r="C9" i="7"/>
  <c r="C10" i="7"/>
  <c r="C11" i="7"/>
  <c r="C12" i="7"/>
  <c r="C13" i="7"/>
  <c r="C15" i="7"/>
  <c r="C16" i="7"/>
  <c r="C17" i="7"/>
  <c r="C18" i="7"/>
  <c r="C19" i="7"/>
  <c r="C20" i="7"/>
  <c r="C21" i="7"/>
  <c r="C22" i="7"/>
  <c r="C23" i="7"/>
  <c r="C24" i="7"/>
  <c r="E9" i="7" l="1"/>
  <c r="E10" i="7"/>
  <c r="E15" i="7"/>
  <c r="E16" i="7"/>
  <c r="C6" i="7"/>
  <c r="H6" i="7" s="1"/>
  <c r="I6" i="7" s="1"/>
  <c r="B6" i="7"/>
  <c r="F75" i="1" l="1"/>
  <c r="F83" i="1"/>
  <c r="F91" i="1"/>
  <c r="F99" i="1"/>
  <c r="F107" i="1"/>
  <c r="F115" i="1"/>
  <c r="F123" i="1"/>
  <c r="F131" i="1"/>
  <c r="F139" i="1"/>
  <c r="F147" i="1"/>
  <c r="F153" i="1"/>
  <c r="F155" i="1"/>
  <c r="F161" i="1"/>
  <c r="F163" i="1"/>
  <c r="F165" i="1"/>
  <c r="F169" i="1"/>
  <c r="F171" i="1"/>
  <c r="F173" i="1"/>
  <c r="F177" i="1"/>
  <c r="F179" i="1"/>
  <c r="F181" i="1"/>
  <c r="F185" i="1"/>
  <c r="F187" i="1"/>
  <c r="F189" i="1"/>
  <c r="F190" i="1"/>
  <c r="F191" i="1"/>
  <c r="F192" i="1"/>
  <c r="F193" i="1"/>
  <c r="F194" i="1"/>
  <c r="F195" i="1"/>
  <c r="F196" i="1"/>
  <c r="F197" i="1"/>
  <c r="D197" i="1"/>
  <c r="D196" i="1"/>
  <c r="D195" i="1"/>
  <c r="D194" i="1"/>
  <c r="D193" i="1"/>
  <c r="D192" i="1"/>
  <c r="D191" i="1"/>
  <c r="D190" i="1"/>
  <c r="D189" i="1"/>
  <c r="D188" i="1"/>
  <c r="F188" i="1" s="1"/>
  <c r="D187" i="1"/>
  <c r="D186" i="1"/>
  <c r="F186" i="1" s="1"/>
  <c r="D185" i="1"/>
  <c r="D184" i="1"/>
  <c r="F184" i="1" s="1"/>
  <c r="D183" i="1"/>
  <c r="F183" i="1" s="1"/>
  <c r="D182" i="1"/>
  <c r="F182" i="1" s="1"/>
  <c r="D181" i="1"/>
  <c r="D180" i="1"/>
  <c r="F180" i="1" s="1"/>
  <c r="D179" i="1"/>
  <c r="D178" i="1"/>
  <c r="F178" i="1" s="1"/>
  <c r="D177" i="1"/>
  <c r="D176" i="1"/>
  <c r="F176" i="1" s="1"/>
  <c r="D175" i="1"/>
  <c r="F175" i="1" s="1"/>
  <c r="D174" i="1"/>
  <c r="F174" i="1" s="1"/>
  <c r="D173" i="1"/>
  <c r="D172" i="1"/>
  <c r="F172" i="1" s="1"/>
  <c r="D171" i="1"/>
  <c r="D170" i="1"/>
  <c r="F170" i="1" s="1"/>
  <c r="D169" i="1"/>
  <c r="D168" i="1"/>
  <c r="F168" i="1" s="1"/>
  <c r="D167" i="1"/>
  <c r="F167" i="1" s="1"/>
  <c r="D166" i="1"/>
  <c r="F166" i="1" s="1"/>
  <c r="D165" i="1"/>
  <c r="D164" i="1"/>
  <c r="F164" i="1" s="1"/>
  <c r="D163" i="1"/>
  <c r="D162" i="1"/>
  <c r="F162" i="1" s="1"/>
  <c r="D161" i="1"/>
  <c r="D160" i="1"/>
  <c r="F160" i="1" s="1"/>
  <c r="D159" i="1"/>
  <c r="F159" i="1" s="1"/>
  <c r="D158" i="1"/>
  <c r="F158" i="1" s="1"/>
  <c r="D157" i="1"/>
  <c r="F157" i="1" s="1"/>
  <c r="D156" i="1"/>
  <c r="F156" i="1" s="1"/>
  <c r="D155" i="1"/>
  <c r="D154" i="1"/>
  <c r="F154" i="1" s="1"/>
  <c r="D153" i="1"/>
  <c r="D152" i="1"/>
  <c r="F152" i="1" s="1"/>
  <c r="D151" i="1"/>
  <c r="F151" i="1" s="1"/>
  <c r="D150" i="1"/>
  <c r="F150" i="1" s="1"/>
  <c r="D149" i="1"/>
  <c r="F149" i="1" s="1"/>
  <c r="D148" i="1"/>
  <c r="F148" i="1" s="1"/>
  <c r="D147" i="1"/>
  <c r="D146" i="1"/>
  <c r="F146" i="1" s="1"/>
  <c r="D145" i="1"/>
  <c r="F145" i="1" s="1"/>
  <c r="D144" i="1"/>
  <c r="F144" i="1" s="1"/>
  <c r="D143" i="1"/>
  <c r="F143" i="1" s="1"/>
  <c r="D142" i="1"/>
  <c r="F142" i="1" s="1"/>
  <c r="D141" i="1"/>
  <c r="F141" i="1" s="1"/>
  <c r="D140" i="1"/>
  <c r="F140" i="1" s="1"/>
  <c r="D139" i="1"/>
  <c r="D138" i="1"/>
  <c r="F138" i="1" s="1"/>
  <c r="D137" i="1"/>
  <c r="F137" i="1" s="1"/>
  <c r="D136" i="1"/>
  <c r="F136" i="1" s="1"/>
  <c r="D135" i="1"/>
  <c r="F135" i="1" s="1"/>
  <c r="D134" i="1"/>
  <c r="F134" i="1" s="1"/>
  <c r="D133" i="1"/>
  <c r="F133" i="1" s="1"/>
  <c r="D132" i="1"/>
  <c r="F132" i="1" s="1"/>
  <c r="D131" i="1"/>
  <c r="D130" i="1"/>
  <c r="F130" i="1" s="1"/>
  <c r="D129" i="1"/>
  <c r="F129" i="1" s="1"/>
  <c r="D128" i="1"/>
  <c r="F128" i="1" s="1"/>
  <c r="D127" i="1"/>
  <c r="F127" i="1" s="1"/>
  <c r="D126" i="1"/>
  <c r="F126" i="1" s="1"/>
  <c r="D125" i="1"/>
  <c r="F125" i="1" s="1"/>
  <c r="D124" i="1"/>
  <c r="F124" i="1" s="1"/>
  <c r="D123" i="1"/>
  <c r="D122" i="1"/>
  <c r="F122" i="1" s="1"/>
  <c r="D121" i="1"/>
  <c r="F121" i="1" s="1"/>
  <c r="D120" i="1"/>
  <c r="F120" i="1" s="1"/>
  <c r="D119" i="1"/>
  <c r="F119" i="1" s="1"/>
  <c r="D118" i="1"/>
  <c r="F118" i="1" s="1"/>
  <c r="D117" i="1"/>
  <c r="F117" i="1" s="1"/>
  <c r="D116" i="1"/>
  <c r="F116" i="1" s="1"/>
  <c r="D115" i="1"/>
  <c r="D114" i="1"/>
  <c r="F114" i="1" s="1"/>
  <c r="D113" i="1"/>
  <c r="F113" i="1" s="1"/>
  <c r="D112" i="1"/>
  <c r="F112" i="1" s="1"/>
  <c r="D111" i="1"/>
  <c r="F111" i="1" s="1"/>
  <c r="D110" i="1"/>
  <c r="F110" i="1" s="1"/>
  <c r="D109" i="1"/>
  <c r="F109" i="1" s="1"/>
  <c r="D108" i="1"/>
  <c r="F108" i="1" s="1"/>
  <c r="D107" i="1"/>
  <c r="D106" i="1"/>
  <c r="F106" i="1" s="1"/>
  <c r="D105" i="1"/>
  <c r="F105" i="1" s="1"/>
  <c r="D104" i="1"/>
  <c r="F104" i="1" s="1"/>
  <c r="D103" i="1"/>
  <c r="F103" i="1" s="1"/>
  <c r="D102" i="1"/>
  <c r="F102" i="1" s="1"/>
  <c r="D101" i="1"/>
  <c r="F101" i="1" s="1"/>
  <c r="D100" i="1"/>
  <c r="F100" i="1" s="1"/>
  <c r="D99" i="1"/>
  <c r="D98" i="1"/>
  <c r="F98" i="1" s="1"/>
  <c r="D97" i="1"/>
  <c r="F97" i="1" s="1"/>
  <c r="D96" i="1"/>
  <c r="F96" i="1" s="1"/>
  <c r="D95" i="1"/>
  <c r="F95" i="1" s="1"/>
  <c r="D94" i="1"/>
  <c r="F94" i="1" s="1"/>
  <c r="D93" i="1"/>
  <c r="F93" i="1" s="1"/>
  <c r="D92" i="1"/>
  <c r="F92" i="1" s="1"/>
  <c r="D91" i="1"/>
  <c r="D90" i="1"/>
  <c r="F90" i="1" s="1"/>
  <c r="D89" i="1"/>
  <c r="F89" i="1" s="1"/>
  <c r="D88" i="1"/>
  <c r="F88" i="1" s="1"/>
  <c r="D87" i="1"/>
  <c r="F87" i="1" s="1"/>
  <c r="D86" i="1"/>
  <c r="F86" i="1" s="1"/>
  <c r="D85" i="1"/>
  <c r="F85" i="1" s="1"/>
  <c r="D84" i="1"/>
  <c r="F84" i="1" s="1"/>
  <c r="D83" i="1"/>
  <c r="D82" i="1"/>
  <c r="F82" i="1" s="1"/>
  <c r="D81" i="1"/>
  <c r="F81" i="1" s="1"/>
  <c r="D80" i="1"/>
  <c r="F80" i="1" s="1"/>
  <c r="D79" i="1"/>
  <c r="F79" i="1" s="1"/>
  <c r="D78" i="1"/>
  <c r="F78" i="1" s="1"/>
  <c r="D77" i="1"/>
  <c r="F77" i="1" s="1"/>
  <c r="D76" i="1"/>
  <c r="F76" i="1" s="1"/>
  <c r="D75" i="1"/>
  <c r="D74" i="1"/>
  <c r="F74" i="1" s="1"/>
  <c r="D73" i="1"/>
  <c r="F73" i="1" s="1"/>
  <c r="D72" i="1"/>
  <c r="F72" i="1" s="1"/>
  <c r="D71" i="1"/>
  <c r="F71" i="1" s="1"/>
  <c r="D70" i="1"/>
  <c r="F70" i="1" s="1"/>
  <c r="D69" i="1"/>
  <c r="F69" i="1" s="1"/>
  <c r="D68" i="1"/>
  <c r="F68" i="1" s="1"/>
  <c r="D67" i="1"/>
  <c r="F67" i="1" s="1"/>
  <c r="D66" i="1"/>
  <c r="F66" i="1" s="1"/>
  <c r="D65" i="1"/>
  <c r="F65" i="1" s="1"/>
  <c r="D64" i="1"/>
  <c r="F64" i="1" s="1"/>
  <c r="D63" i="1"/>
  <c r="F63" i="1" s="1"/>
  <c r="D62" i="1"/>
  <c r="F62" i="1" s="1"/>
  <c r="D61" i="1"/>
  <c r="F61" i="1" s="1"/>
  <c r="D60" i="1"/>
  <c r="F60" i="1" s="1"/>
  <c r="D59" i="1"/>
  <c r="F59" i="1" s="1"/>
  <c r="D58" i="1"/>
  <c r="F58" i="1" s="1"/>
  <c r="D57" i="1"/>
  <c r="F57" i="1" s="1"/>
  <c r="D56" i="1"/>
  <c r="F56" i="1" s="1"/>
  <c r="D55" i="1"/>
  <c r="F55" i="1" s="1"/>
  <c r="D54" i="1"/>
  <c r="F54" i="1" s="1"/>
  <c r="D53" i="1"/>
  <c r="F53" i="1" s="1"/>
  <c r="D52" i="1"/>
  <c r="F52" i="1" s="1"/>
  <c r="D51" i="1"/>
  <c r="F51" i="1" s="1"/>
  <c r="D50" i="1"/>
  <c r="F50" i="1" s="1"/>
  <c r="D49" i="1"/>
  <c r="F49" i="1" s="1"/>
  <c r="D48" i="1"/>
  <c r="F48" i="1" s="1"/>
  <c r="D47" i="1"/>
  <c r="F47" i="1" s="1"/>
  <c r="D46" i="1"/>
  <c r="F46" i="1" s="1"/>
  <c r="D45" i="1"/>
  <c r="F45" i="1" s="1"/>
  <c r="D44" i="1"/>
  <c r="F44" i="1" s="1"/>
  <c r="D43" i="1"/>
  <c r="F43" i="1" s="1"/>
  <c r="D42" i="1"/>
  <c r="F42" i="1" s="1"/>
  <c r="D41" i="1"/>
  <c r="F41" i="1" s="1"/>
  <c r="D40" i="1"/>
  <c r="F40" i="1" s="1"/>
  <c r="D39" i="1"/>
  <c r="F39" i="1" s="1"/>
  <c r="D38" i="1"/>
  <c r="F38" i="1" s="1"/>
  <c r="D37" i="1"/>
  <c r="F37" i="1" s="1"/>
  <c r="D36" i="1"/>
  <c r="F36" i="1" s="1"/>
  <c r="D35" i="1"/>
  <c r="F35" i="1" s="1"/>
  <c r="D34" i="1"/>
  <c r="F34" i="1" s="1"/>
  <c r="D33" i="1"/>
  <c r="F33" i="1" s="1"/>
  <c r="D32" i="1"/>
  <c r="F32" i="1" s="1"/>
  <c r="D31" i="1"/>
  <c r="F31" i="1" s="1"/>
  <c r="D30" i="1"/>
  <c r="F30" i="1" s="1"/>
  <c r="D29" i="1"/>
  <c r="D28" i="1"/>
  <c r="D27" i="1"/>
  <c r="E22" i="7" s="1"/>
  <c r="D26" i="1"/>
  <c r="D25" i="1"/>
  <c r="D24" i="1"/>
  <c r="F24" i="1" s="1"/>
  <c r="D23" i="1"/>
  <c r="F23" i="1" s="1"/>
  <c r="D22" i="1"/>
  <c r="F22" i="1" s="1"/>
  <c r="F21" i="1"/>
  <c r="F20" i="1"/>
  <c r="D12" i="1"/>
  <c r="E7" i="7" s="1"/>
  <c r="D11" i="1"/>
  <c r="F28" i="1" l="1"/>
  <c r="E23" i="7"/>
  <c r="F25" i="1"/>
  <c r="E20" i="7"/>
  <c r="F26" i="1"/>
  <c r="E21" i="7"/>
  <c r="F29" i="1"/>
  <c r="E24" i="7"/>
  <c r="F27" i="1"/>
  <c r="F19" i="1"/>
  <c r="E6" i="7"/>
  <c r="E13" i="7"/>
  <c r="E12" i="7"/>
  <c r="E11" i="7"/>
  <c r="E8" i="7"/>
  <c r="H7" i="7" l="1"/>
  <c r="I7" i="7" s="1"/>
  <c r="H7" i="1" l="1"/>
  <c r="F7" i="1" l="1"/>
  <c r="I7" i="1" l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U10" i="1" l="1"/>
  <c r="AU8" i="1" s="1"/>
  <c r="AQ10" i="1"/>
  <c r="AQ8" i="1" s="1"/>
  <c r="AM10" i="1"/>
  <c r="AM8" i="1" s="1"/>
  <c r="AI10" i="1"/>
  <c r="AI8" i="1" s="1"/>
  <c r="AE10" i="1"/>
  <c r="AE8" i="1" s="1"/>
  <c r="AA10" i="1"/>
  <c r="AA8" i="1" s="1"/>
  <c r="W10" i="1"/>
  <c r="W8" i="1" s="1"/>
  <c r="S10" i="1"/>
  <c r="S8" i="1" s="1"/>
  <c r="O10" i="1"/>
  <c r="O8" i="1" s="1"/>
  <c r="K10" i="1"/>
  <c r="K8" i="1" s="1"/>
  <c r="AV10" i="1"/>
  <c r="AV8" i="1" s="1"/>
  <c r="AR10" i="1"/>
  <c r="AR8" i="1" s="1"/>
  <c r="AN10" i="1"/>
  <c r="AN8" i="1" s="1"/>
  <c r="AJ10" i="1"/>
  <c r="AJ8" i="1" s="1"/>
  <c r="AF10" i="1"/>
  <c r="AF8" i="1" s="1"/>
  <c r="AB10" i="1"/>
  <c r="AB8" i="1" s="1"/>
  <c r="X10" i="1"/>
  <c r="X8" i="1" s="1"/>
  <c r="T10" i="1"/>
  <c r="T8" i="1" s="1"/>
  <c r="P10" i="1"/>
  <c r="P8" i="1" s="1"/>
  <c r="L10" i="1"/>
  <c r="L8" i="1" s="1"/>
  <c r="AT10" i="1"/>
  <c r="AT8" i="1" s="1"/>
  <c r="AP10" i="1"/>
  <c r="AP8" i="1" s="1"/>
  <c r="AL10" i="1"/>
  <c r="AL8" i="1" s="1"/>
  <c r="AH10" i="1"/>
  <c r="AH8" i="1" s="1"/>
  <c r="AD10" i="1"/>
  <c r="AD8" i="1" s="1"/>
  <c r="Z10" i="1"/>
  <c r="Z8" i="1" s="1"/>
  <c r="V10" i="1"/>
  <c r="V8" i="1" s="1"/>
  <c r="R10" i="1"/>
  <c r="R8" i="1" s="1"/>
  <c r="N10" i="1"/>
  <c r="N8" i="1" s="1"/>
  <c r="J10" i="1"/>
  <c r="J8" i="1" s="1"/>
  <c r="H10" i="1"/>
  <c r="AS10" i="1"/>
  <c r="AS8" i="1" s="1"/>
  <c r="AO10" i="1"/>
  <c r="AO8" i="1" s="1"/>
  <c r="AK10" i="1"/>
  <c r="AK8" i="1" s="1"/>
  <c r="AG10" i="1"/>
  <c r="AG8" i="1" s="1"/>
  <c r="AC10" i="1"/>
  <c r="AC8" i="1" s="1"/>
  <c r="Y10" i="1"/>
  <c r="Y8" i="1" s="1"/>
  <c r="U10" i="1"/>
  <c r="U8" i="1" s="1"/>
  <c r="Q10" i="1"/>
  <c r="Q8" i="1" s="1"/>
  <c r="M10" i="1"/>
  <c r="M8" i="1" s="1"/>
  <c r="I10" i="1"/>
  <c r="I8" i="1" s="1"/>
  <c r="AU9" i="1"/>
  <c r="AQ9" i="1"/>
  <c r="AM9" i="1"/>
  <c r="AI9" i="1"/>
  <c r="AE9" i="1"/>
  <c r="AA9" i="1"/>
  <c r="W9" i="1"/>
  <c r="S9" i="1"/>
  <c r="O9" i="1"/>
  <c r="K9" i="1"/>
  <c r="H8" i="1"/>
  <c r="AT9" i="1"/>
  <c r="AP9" i="1"/>
  <c r="AL9" i="1"/>
  <c r="AH9" i="1"/>
  <c r="AD9" i="1"/>
  <c r="Z9" i="1"/>
  <c r="V9" i="1"/>
  <c r="R9" i="1"/>
  <c r="N9" i="1"/>
  <c r="J9" i="1"/>
  <c r="AV9" i="1"/>
  <c r="AR9" i="1"/>
  <c r="AN9" i="1"/>
  <c r="AJ9" i="1"/>
  <c r="AF9" i="1"/>
  <c r="AB9" i="1"/>
  <c r="X9" i="1"/>
  <c r="T9" i="1"/>
  <c r="P9" i="1"/>
  <c r="L9" i="1"/>
  <c r="H9" i="1"/>
  <c r="AS9" i="1"/>
  <c r="AO9" i="1"/>
  <c r="AK9" i="1"/>
  <c r="AG9" i="1"/>
  <c r="AC9" i="1"/>
  <c r="Y9" i="1"/>
  <c r="U9" i="1"/>
  <c r="Q9" i="1"/>
  <c r="M9" i="1"/>
  <c r="I9" i="1"/>
</calcChain>
</file>

<file path=xl/sharedStrings.xml><?xml version="1.0" encoding="utf-8"?>
<sst xmlns="http://schemas.openxmlformats.org/spreadsheetml/2006/main" count="95" uniqueCount="51">
  <si>
    <t>%</t>
  </si>
  <si>
    <t>Date du jour</t>
  </si>
  <si>
    <t xml:space="preserve">Compteur </t>
  </si>
  <si>
    <t>Date</t>
  </si>
  <si>
    <t xml:space="preserve">Détail du Projet </t>
  </si>
  <si>
    <t>Début du Projet :</t>
  </si>
  <si>
    <t>Nom du Projet :</t>
  </si>
  <si>
    <t>Chef du Projet</t>
  </si>
  <si>
    <t xml:space="preserve">Entreprise </t>
  </si>
  <si>
    <t>Entreprises</t>
  </si>
  <si>
    <t>Combiné</t>
  </si>
  <si>
    <t>Test</t>
  </si>
  <si>
    <t>Etude</t>
  </si>
  <si>
    <t>Fabrication</t>
  </si>
  <si>
    <t>Livraison</t>
  </si>
  <si>
    <t>Montage sur site</t>
  </si>
  <si>
    <t>Formation</t>
  </si>
  <si>
    <t>Réception de bon montage</t>
  </si>
  <si>
    <t>Début Projet</t>
  </si>
  <si>
    <t>Fin projet</t>
  </si>
  <si>
    <t>Conversion de
la date</t>
  </si>
  <si>
    <t>Assemblage atelier</t>
  </si>
  <si>
    <t>Saisie manuelle
des bornes du 
grahique</t>
  </si>
  <si>
    <t>Ces deux nombres sont à rentrer comme bornes des dates d'avancement dans 
"clic droit sur axe des dates"--&gt; "Mise en forme de l'axe"</t>
  </si>
  <si>
    <t>Language de communication client:</t>
  </si>
  <si>
    <t>Français</t>
  </si>
  <si>
    <t>Anglais</t>
  </si>
  <si>
    <t>Effectif total (nombre d'employés 
à disposition)</t>
  </si>
  <si>
    <t>Manipulation à effectuer:</t>
  </si>
  <si>
    <t>numéro d'affaire et commande client</t>
  </si>
  <si>
    <t>Approvisionnement</t>
  </si>
  <si>
    <t>Préparation de commande</t>
  </si>
  <si>
    <t>Réception Client</t>
  </si>
  <si>
    <t>Contrôle</t>
  </si>
  <si>
    <t>Liste des tâches par entreprise</t>
  </si>
  <si>
    <t>Study</t>
  </si>
  <si>
    <t xml:space="preserve">Material Supply </t>
  </si>
  <si>
    <t>Production</t>
  </si>
  <si>
    <t>Workshop assembly</t>
  </si>
  <si>
    <t>Delivery</t>
  </si>
  <si>
    <t>Assembly on site</t>
  </si>
  <si>
    <t>Training</t>
  </si>
  <si>
    <t>Order preparation</t>
  </si>
  <si>
    <t>Material Supply</t>
  </si>
  <si>
    <t>Control</t>
  </si>
  <si>
    <t>Final assembly</t>
  </si>
  <si>
    <t>Assemblage final</t>
  </si>
  <si>
    <t>Customer reception</t>
  </si>
  <si>
    <t xml:space="preserve">Français </t>
  </si>
  <si>
    <t>1- Les dates qui bornent le graphique doivent être mises à jour manuellement. Mais dans son échelle d'axe, Excel n'accepte que des valeurs: les dates de début et de fin du projet doivent donc être converties, et les nombres ainsi obtenus doivent être renseignés dans la mise en forme de l'axe</t>
  </si>
  <si>
    <t>2- en cliquant sur le graphique, il faut sélectionner que le bon nombre de données à sélectionner est encadré dans le tableau de gauche. Si ce n'est pas le cas, il faut glisser la borne inférieure du tableau en dessous de la dernière valeur à sélectionner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</si>
</sst>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[$-F800]dddd\,\ mmmm\ dd\,\ yyyy"/>
    <numFmt numFmtId="166" formatCode="[$-40C]mmm\-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Agency FB"/>
      <family val="2"/>
    </font>
    <font>
      <b/>
      <sz val="11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3399"/>
        <bgColor indexed="64"/>
      </patternFill>
    </fill>
  </fills>
  <borders count="55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3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/>
    <xf numFmtId="166" fontId="7" fillId="0" borderId="0" xfId="0" applyNumberFormat="1" applyFont="1" applyAlignment="1">
      <alignment horizontal="left" textRotation="90"/>
    </xf>
    <xf numFmtId="0" fontId="6" fillId="0" borderId="0" xfId="0" applyFont="1" applyAlignment="1"/>
    <xf numFmtId="166" fontId="5" fillId="0" borderId="1" xfId="0" applyNumberFormat="1" applyFont="1" applyBorder="1" applyAlignment="1">
      <alignment horizontal="left" textRotation="90"/>
    </xf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horizontal="left" vertical="center" textRotation="90"/>
    </xf>
    <xf numFmtId="14" fontId="6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4" fontId="4" fillId="0" borderId="0" xfId="1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2" xfId="0" applyFont="1" applyBorder="1"/>
    <xf numFmtId="0" fontId="3" fillId="0" borderId="0" xfId="0" applyFont="1" applyFill="1" applyBorder="1" applyAlignment="1"/>
    <xf numFmtId="0" fontId="0" fillId="0" borderId="0" xfId="0" applyAlignment="1">
      <alignment wrapText="1"/>
    </xf>
    <xf numFmtId="0" fontId="4" fillId="0" borderId="0" xfId="1" applyNumberFormat="1" applyFont="1" applyFill="1" applyAlignment="1">
      <alignment horizontal="center" vertic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0" fillId="0" borderId="23" xfId="0" applyBorder="1"/>
    <xf numFmtId="0" fontId="11" fillId="0" borderId="7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0" fillId="0" borderId="25" xfId="0" applyBorder="1"/>
    <xf numFmtId="0" fontId="12" fillId="0" borderId="22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0" fillId="0" borderId="28" xfId="0" applyBorder="1"/>
    <xf numFmtId="0" fontId="1" fillId="8" borderId="32" xfId="0" applyFont="1" applyFill="1" applyBorder="1" applyAlignment="1">
      <alignment horizontal="center" vertical="center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1" fillId="0" borderId="4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0" fillId="0" borderId="21" xfId="0" applyBorder="1"/>
    <xf numFmtId="0" fontId="0" fillId="0" borderId="3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14" fontId="0" fillId="11" borderId="27" xfId="0" applyNumberFormat="1" applyFill="1" applyBorder="1" applyAlignment="1">
      <alignment horizontal="center" vertical="center"/>
    </xf>
    <xf numFmtId="1" fontId="0" fillId="11" borderId="27" xfId="0" applyNumberFormat="1" applyFill="1" applyBorder="1" applyAlignment="1">
      <alignment horizontal="center" vertical="center"/>
    </xf>
    <xf numFmtId="14" fontId="0" fillId="11" borderId="28" xfId="0" applyNumberFormat="1" applyFill="1" applyBorder="1" applyAlignment="1">
      <alignment horizontal="center" vertical="center"/>
    </xf>
    <xf numFmtId="14" fontId="0" fillId="11" borderId="2" xfId="0" applyNumberFormat="1" applyFill="1" applyBorder="1" applyAlignment="1">
      <alignment horizontal="center" vertical="center"/>
    </xf>
    <xf numFmtId="1" fontId="0" fillId="11" borderId="2" xfId="0" applyNumberFormat="1" applyFill="1" applyBorder="1" applyAlignment="1">
      <alignment horizontal="center" vertical="center"/>
    </xf>
    <xf numFmtId="14" fontId="0" fillId="11" borderId="23" xfId="0" applyNumberFormat="1" applyFill="1" applyBorder="1" applyAlignment="1">
      <alignment horizontal="center" vertical="center"/>
    </xf>
    <xf numFmtId="14" fontId="0" fillId="11" borderId="24" xfId="0" applyNumberFormat="1" applyFill="1" applyBorder="1" applyAlignment="1">
      <alignment horizontal="center" vertical="center"/>
    </xf>
    <xf numFmtId="1" fontId="0" fillId="11" borderId="24" xfId="0" applyNumberFormat="1" applyFill="1" applyBorder="1" applyAlignment="1">
      <alignment horizontal="center" vertical="center"/>
    </xf>
    <xf numFmtId="14" fontId="0" fillId="11" borderId="25" xfId="0" applyNumberFormat="1" applyFill="1" applyBorder="1" applyAlignment="1">
      <alignment horizontal="center" vertical="center"/>
    </xf>
    <xf numFmtId="0" fontId="1" fillId="12" borderId="19" xfId="0" applyFont="1" applyFill="1" applyBorder="1" applyAlignment="1">
      <alignment horizontal="center" vertical="center"/>
    </xf>
    <xf numFmtId="14" fontId="0" fillId="11" borderId="49" xfId="0" applyNumberFormat="1" applyFill="1" applyBorder="1" applyAlignment="1">
      <alignment horizontal="center" vertical="center"/>
    </xf>
    <xf numFmtId="1" fontId="0" fillId="11" borderId="49" xfId="0" applyNumberFormat="1" applyFill="1" applyBorder="1" applyAlignment="1">
      <alignment horizontal="center" vertical="center"/>
    </xf>
    <xf numFmtId="14" fontId="0" fillId="11" borderId="48" xfId="0" applyNumberFormat="1" applyFill="1" applyBorder="1" applyAlignment="1">
      <alignment horizontal="center" vertical="center"/>
    </xf>
    <xf numFmtId="0" fontId="1" fillId="11" borderId="26" xfId="0" applyFont="1" applyFill="1" applyBorder="1" applyAlignment="1">
      <alignment horizontal="center" vertical="center"/>
    </xf>
    <xf numFmtId="0" fontId="0" fillId="0" borderId="0" xfId="0" applyFill="1"/>
    <xf numFmtId="0" fontId="0" fillId="11" borderId="22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11" borderId="26" xfId="0" applyFill="1" applyBorder="1" applyAlignment="1">
      <alignment horizontal="center" vertical="center"/>
    </xf>
    <xf numFmtId="0" fontId="1" fillId="12" borderId="39" xfId="0" applyFont="1" applyFill="1" applyBorder="1" applyAlignment="1">
      <alignment horizontal="center" vertical="center" wrapText="1"/>
    </xf>
    <xf numFmtId="0" fontId="1" fillId="11" borderId="40" xfId="0" applyFont="1" applyFill="1" applyBorder="1" applyAlignment="1">
      <alignment horizontal="center" vertical="center" wrapText="1"/>
    </xf>
    <xf numFmtId="0" fontId="1" fillId="11" borderId="19" xfId="0" applyFont="1" applyFill="1" applyBorder="1" applyAlignment="1">
      <alignment horizontal="center" vertical="center"/>
    </xf>
    <xf numFmtId="2" fontId="13" fillId="10" borderId="23" xfId="0" applyNumberFormat="1" applyFont="1" applyFill="1" applyBorder="1" applyAlignment="1">
      <alignment horizontal="center" vertical="center"/>
    </xf>
    <xf numFmtId="2" fontId="13" fillId="10" borderId="28" xfId="0" applyNumberFormat="1" applyFont="1" applyFill="1" applyBorder="1" applyAlignment="1">
      <alignment horizontal="center" vertical="center"/>
    </xf>
    <xf numFmtId="0" fontId="0" fillId="0" borderId="50" xfId="0" applyBorder="1"/>
    <xf numFmtId="0" fontId="1" fillId="13" borderId="19" xfId="0" applyFont="1" applyFill="1" applyBorder="1"/>
    <xf numFmtId="0" fontId="9" fillId="3" borderId="4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 vertical="center"/>
    </xf>
    <xf numFmtId="0" fontId="0" fillId="0" borderId="53" xfId="0" applyBorder="1"/>
    <xf numFmtId="0" fontId="0" fillId="0" borderId="54" xfId="0" applyBorder="1"/>
    <xf numFmtId="0" fontId="1" fillId="6" borderId="45" xfId="0" applyFont="1" applyFill="1" applyBorder="1" applyAlignment="1">
      <alignment horizontal="center" vertical="center"/>
    </xf>
    <xf numFmtId="0" fontId="1" fillId="6" borderId="46" xfId="0" applyFont="1" applyFill="1" applyBorder="1" applyAlignment="1">
      <alignment horizontal="center" vertical="center"/>
    </xf>
    <xf numFmtId="0" fontId="1" fillId="14" borderId="45" xfId="0" applyFont="1" applyFill="1" applyBorder="1" applyAlignment="1">
      <alignment horizontal="center" vertical="center"/>
    </xf>
    <xf numFmtId="0" fontId="1" fillId="14" borderId="46" xfId="0" applyFont="1" applyFill="1" applyBorder="1" applyAlignment="1">
      <alignment horizontal="center" vertical="center"/>
    </xf>
    <xf numFmtId="0" fontId="1" fillId="3" borderId="45" xfId="0" applyFont="1" applyFill="1" applyBorder="1" applyAlignment="1">
      <alignment horizontal="center" vertical="center"/>
    </xf>
    <xf numFmtId="0" fontId="1" fillId="3" borderId="46" xfId="0" applyFont="1" applyFill="1" applyBorder="1" applyAlignment="1">
      <alignment horizontal="center" vertical="center"/>
    </xf>
    <xf numFmtId="0" fontId="1" fillId="8" borderId="45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165" fontId="0" fillId="2" borderId="2" xfId="0" applyNumberFormat="1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wrapText="1"/>
    </xf>
    <xf numFmtId="0" fontId="13" fillId="0" borderId="43" xfId="0" applyFont="1" applyBorder="1" applyAlignment="1">
      <alignment horizontal="center" wrapText="1"/>
    </xf>
    <xf numFmtId="0" fontId="13" fillId="0" borderId="44" xfId="0" applyFont="1" applyBorder="1" applyAlignment="1">
      <alignment horizontal="center" wrapText="1"/>
    </xf>
    <xf numFmtId="0" fontId="13" fillId="0" borderId="47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13" fillId="0" borderId="9" xfId="0" applyFont="1" applyBorder="1" applyAlignment="1">
      <alignment horizontal="center" wrapText="1"/>
    </xf>
    <xf numFmtId="0" fontId="0" fillId="0" borderId="39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40" xfId="0" applyBorder="1" applyAlignment="1">
      <alignment horizontal="left"/>
    </xf>
    <xf numFmtId="0" fontId="13" fillId="0" borderId="32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" fillId="9" borderId="39" xfId="0" applyFont="1" applyFill="1" applyBorder="1" applyAlignment="1">
      <alignment horizontal="center"/>
    </xf>
    <xf numFmtId="0" fontId="1" fillId="9" borderId="41" xfId="0" applyFont="1" applyFill="1" applyBorder="1" applyAlignment="1">
      <alignment horizontal="center"/>
    </xf>
    <xf numFmtId="0" fontId="1" fillId="9" borderId="40" xfId="0" applyFont="1" applyFill="1" applyBorder="1" applyAlignment="1">
      <alignment horizontal="center"/>
    </xf>
    <xf numFmtId="0" fontId="1" fillId="6" borderId="47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14" borderId="47" xfId="0" applyFont="1" applyFill="1" applyBorder="1" applyAlignment="1">
      <alignment horizontal="center" vertical="center"/>
    </xf>
    <xf numFmtId="0" fontId="1" fillId="14" borderId="9" xfId="0" applyFont="1" applyFill="1" applyBorder="1" applyAlignment="1">
      <alignment horizontal="center" vertical="center"/>
    </xf>
    <xf numFmtId="0" fontId="1" fillId="3" borderId="4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8" borderId="39" xfId="0" applyFont="1" applyFill="1" applyBorder="1" applyAlignment="1">
      <alignment horizontal="center" vertical="center"/>
    </xf>
    <xf numFmtId="0" fontId="1" fillId="8" borderId="40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0" fillId="3" borderId="36" xfId="0" applyFont="1" applyFill="1" applyBorder="1" applyAlignment="1">
      <alignment horizontal="center" vertical="center" wrapText="1"/>
    </xf>
    <xf numFmtId="0" fontId="10" fillId="3" borderId="37" xfId="0" applyFont="1" applyFill="1" applyBorder="1" applyAlignment="1">
      <alignment horizontal="center" vertical="center" wrapText="1"/>
    </xf>
    <xf numFmtId="0" fontId="10" fillId="3" borderId="38" xfId="0" applyFont="1" applyFill="1" applyBorder="1" applyAlignment="1">
      <alignment horizontal="center" vertical="center" wrapText="1"/>
    </xf>
    <xf numFmtId="0" fontId="10" fillId="6" borderId="29" xfId="0" applyFont="1" applyFill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/>
    </xf>
    <xf numFmtId="0" fontId="10" fillId="7" borderId="36" xfId="0" applyFont="1" applyFill="1" applyBorder="1" applyAlignment="1">
      <alignment horizontal="center" vertical="center"/>
    </xf>
    <xf numFmtId="0" fontId="10" fillId="7" borderId="37" xfId="0" applyFont="1" applyFill="1" applyBorder="1" applyAlignment="1">
      <alignment horizontal="center" vertical="center"/>
    </xf>
    <xf numFmtId="0" fontId="10" fillId="7" borderId="38" xfId="0" applyFont="1" applyFill="1" applyBorder="1" applyAlignment="1">
      <alignment horizontal="center" vertical="center"/>
    </xf>
    <xf numFmtId="0" fontId="0" fillId="2" borderId="16" xfId="0" applyNumberFormat="1" applyFill="1" applyBorder="1" applyAlignment="1">
      <alignment horizontal="center"/>
    </xf>
    <xf numFmtId="0" fontId="0" fillId="2" borderId="17" xfId="0" applyNumberFormat="1" applyFill="1" applyBorder="1" applyAlignment="1">
      <alignment horizontal="center"/>
    </xf>
    <xf numFmtId="0" fontId="0" fillId="2" borderId="18" xfId="0" applyNumberForma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25"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4" tint="-0.24994659260841701"/>
        </patternFill>
      </fill>
    </dxf>
    <dxf>
      <fill>
        <patternFill>
          <bgColor rgb="FF92D050"/>
        </patternFill>
      </fill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4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CC3399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border>
        <left style="thin">
          <color theme="1" tint="0.499984740745262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theme="0" tint="-0.34998626667073579"/>
        </left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4" tint="-0.24994659260841701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C3399"/>
      <color rgb="FFFF9966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7"/>
    </mc:Choice>
    <mc:Fallback>
      <c:style val="47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73116127744728"/>
          <c:y val="0.16695084674684876"/>
          <c:w val="0.75446634014517111"/>
          <c:h val="0.8056604280365655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'Planning du devis client'!$C$5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'Planning du devis client'!$B$6:$B$13</c:f>
              <c:strCache>
                <c:ptCount val="8"/>
                <c:pt idx="0">
                  <c:v>Préparation de commande</c:v>
                </c:pt>
                <c:pt idx="1">
                  <c:v>Approvisionnement</c:v>
                </c:pt>
                <c:pt idx="2">
                  <c:v>Fabrication</c:v>
                </c:pt>
                <c:pt idx="3">
                  <c:v>Contrôle</c:v>
                </c:pt>
                <c:pt idx="4">
                  <c:v>Livraison</c:v>
                </c:pt>
                <c:pt idx="5">
                  <c:v>Assemblage final</c:v>
                </c:pt>
                <c:pt idx="6">
                  <c:v>Réception Client</c:v>
                </c:pt>
                <c:pt idx="7">
                  <c:v>0</c:v>
                </c:pt>
              </c:strCache>
            </c:strRef>
          </c:cat>
          <c:val>
            <c:numRef>
              <c:f>'Planning du devis client'!$C$6:$C$13</c:f>
              <c:numCache>
                <c:formatCode>m/d/yyyy</c:formatCode>
                <c:ptCount val="8"/>
                <c:pt idx="0">
                  <c:v>43282</c:v>
                </c:pt>
                <c:pt idx="1">
                  <c:v>43321</c:v>
                </c:pt>
                <c:pt idx="2">
                  <c:v>43321</c:v>
                </c:pt>
                <c:pt idx="3">
                  <c:v>43337</c:v>
                </c:pt>
                <c:pt idx="4">
                  <c:v>43373</c:v>
                </c:pt>
                <c:pt idx="5">
                  <c:v>43377</c:v>
                </c:pt>
                <c:pt idx="6">
                  <c:v>43383</c:v>
                </c:pt>
                <c:pt idx="7">
                  <c:v>43390</c:v>
                </c:pt>
              </c:numCache>
            </c:numRef>
          </c:val>
        </c:ser>
        <c:ser>
          <c:idx val="1"/>
          <c:order val="1"/>
          <c:tx>
            <c:strRef>
              <c:f>'Planning du devis client'!$D$5</c:f>
              <c:strCache>
                <c:ptCount val="1"/>
                <c:pt idx="0">
                  <c:v>Durée (en jours)</c:v>
                </c:pt>
              </c:strCache>
            </c:strRef>
          </c:tx>
          <c:spPr>
            <a:gradFill>
              <a:gsLst>
                <a:gs pos="0">
                  <a:schemeClr val="accent5">
                    <a:lumMod val="20000"/>
                    <a:lumOff val="80000"/>
                  </a:schemeClr>
                </a:gs>
                <a:gs pos="20000">
                  <a:schemeClr val="accent5">
                    <a:lumMod val="40000"/>
                    <a:lumOff val="60000"/>
                  </a:schemeClr>
                </a:gs>
                <a:gs pos="70000">
                  <a:schemeClr val="accent5">
                    <a:lumMod val="60000"/>
                    <a:lumOff val="40000"/>
                  </a:schemeClr>
                </a:gs>
                <a:gs pos="88000">
                  <a:schemeClr val="accent5">
                    <a:lumMod val="75000"/>
                  </a:schemeClr>
                </a:gs>
                <a:gs pos="100000">
                  <a:schemeClr val="accent5">
                    <a:lumMod val="50000"/>
                  </a:schemeClr>
                </a:gs>
              </a:gsLst>
              <a:lin ang="2700000" scaled="0"/>
            </a:gradFill>
          </c:spPr>
          <c:invertIfNegative val="0"/>
          <c:dPt>
            <c:idx val="8"/>
            <c:invertIfNegative val="0"/>
            <c:bubble3D val="0"/>
            <c:spPr>
              <a:solidFill>
                <a:schemeClr val="bg1"/>
              </a:solidFill>
            </c:spPr>
          </c:dPt>
          <c:dLbls>
            <c:dLbl>
              <c:idx val="8"/>
              <c:delete val="1"/>
            </c:dLbl>
            <c:spPr>
              <a:scene3d>
                <a:camera prst="orthographicFront"/>
                <a:lightRig rig="threePt" dir="t"/>
              </a:scene3d>
              <a:sp3d>
                <a:bevelT prst="angle"/>
              </a:sp3d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'Planning du devis client'!$B$6:$B$13</c:f>
              <c:strCache>
                <c:ptCount val="8"/>
                <c:pt idx="0">
                  <c:v>Préparation de commande</c:v>
                </c:pt>
                <c:pt idx="1">
                  <c:v>Approvisionnement</c:v>
                </c:pt>
                <c:pt idx="2">
                  <c:v>Fabrication</c:v>
                </c:pt>
                <c:pt idx="3">
                  <c:v>Contrôle</c:v>
                </c:pt>
                <c:pt idx="4">
                  <c:v>Livraison</c:v>
                </c:pt>
                <c:pt idx="5">
                  <c:v>Assemblage final</c:v>
                </c:pt>
                <c:pt idx="6">
                  <c:v>Réception Client</c:v>
                </c:pt>
                <c:pt idx="7">
                  <c:v>0</c:v>
                </c:pt>
              </c:strCache>
            </c:strRef>
          </c:cat>
          <c:val>
            <c:numRef>
              <c:f>'Planning du devis client'!$D$6:$D$15</c:f>
              <c:numCache>
                <c:formatCode>0</c:formatCode>
                <c:ptCount val="10"/>
                <c:pt idx="0">
                  <c:v>30</c:v>
                </c:pt>
                <c:pt idx="1">
                  <c:v>15</c:v>
                </c:pt>
                <c:pt idx="2">
                  <c:v>15</c:v>
                </c:pt>
                <c:pt idx="3">
                  <c:v>20</c:v>
                </c:pt>
                <c:pt idx="4">
                  <c:v>3</c:v>
                </c:pt>
                <c:pt idx="5">
                  <c:v>3</c:v>
                </c:pt>
                <c:pt idx="6">
                  <c:v>5</c:v>
                </c:pt>
                <c:pt idx="7">
                  <c:v>2</c:v>
                </c:pt>
                <c:pt idx="9" formatCode="General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1"/>
        <c:overlap val="100"/>
        <c:axId val="195134976"/>
        <c:axId val="195136896"/>
      </c:barChart>
      <c:catAx>
        <c:axId val="195134976"/>
        <c:scaling>
          <c:orientation val="maxMin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800"/>
                </a:pPr>
                <a:r>
                  <a:rPr lang="fr-FR" sz="1800">
                    <a:solidFill>
                      <a:schemeClr val="tx1">
                        <a:lumMod val="75000"/>
                        <a:lumOff val="25000"/>
                      </a:schemeClr>
                    </a:solidFill>
                  </a:rPr>
                  <a:t>Description</a:t>
                </a:r>
              </a:p>
            </c:rich>
          </c:tx>
          <c:layout>
            <c:manualLayout>
              <c:xMode val="edge"/>
              <c:yMode val="edge"/>
              <c:x val="2.0622758683820446E-2"/>
              <c:y val="0.37418992547806523"/>
            </c:manualLayout>
          </c:layout>
          <c:overlay val="0"/>
        </c:title>
        <c:majorTickMark val="out"/>
        <c:minorTickMark val="none"/>
        <c:tickLblPos val="nextTo"/>
        <c:txPr>
          <a:bodyPr/>
          <a:lstStyle/>
          <a:p>
            <a:pPr>
              <a:defRPr b="1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fr-FR"/>
          </a:p>
        </c:txPr>
        <c:crossAx val="195136896"/>
        <c:crosses val="autoZero"/>
        <c:auto val="1"/>
        <c:lblAlgn val="ctr"/>
        <c:lblOffset val="100"/>
        <c:noMultiLvlLbl val="0"/>
      </c:catAx>
      <c:valAx>
        <c:axId val="195136896"/>
        <c:scaling>
          <c:orientation val="minMax"/>
          <c:max val="43396"/>
          <c:min val="43282"/>
        </c:scaling>
        <c:delete val="0"/>
        <c:axPos val="t"/>
        <c:majorGridlines/>
        <c:title>
          <c:tx>
            <c:rich>
              <a:bodyPr/>
              <a:lstStyle/>
              <a:p>
                <a:pPr>
                  <a:defRPr sz="1800"/>
                </a:pPr>
                <a:r>
                  <a:rPr lang="fr-FR" sz="1800">
                    <a:solidFill>
                      <a:schemeClr val="tx1">
                        <a:lumMod val="75000"/>
                        <a:lumOff val="25000"/>
                      </a:schemeClr>
                    </a:solidFill>
                  </a:rPr>
                  <a:t>Dates</a:t>
                </a:r>
              </a:p>
            </c:rich>
          </c:tx>
          <c:layout>
            <c:manualLayout>
              <c:xMode val="edge"/>
              <c:yMode val="edge"/>
              <c:x val="0.90416908464810186"/>
              <c:y val="4.2029677797124673E-2"/>
            </c:manualLayout>
          </c:layout>
          <c:overlay val="0"/>
        </c:title>
        <c:numFmt formatCode="m/d/yyyy" sourceLinked="1"/>
        <c:majorTickMark val="out"/>
        <c:minorTickMark val="none"/>
        <c:tickLblPos val="nextTo"/>
        <c:txPr>
          <a:bodyPr rot="5400000"/>
          <a:lstStyle/>
          <a:p>
            <a:pPr>
              <a:defRPr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fr-FR"/>
          </a:p>
        </c:txPr>
        <c:crossAx val="195134976"/>
        <c:crosses val="autoZero"/>
        <c:crossBetween val="between"/>
        <c:majorUnit val="5"/>
      </c:valAx>
      <c:spPr>
        <a:gradFill flip="none" rotWithShape="1">
          <a:gsLst>
            <a:gs pos="0">
              <a:srgbClr val="FF0000"/>
            </a:gs>
            <a:gs pos="13000">
              <a:srgbClr val="FF9966"/>
            </a:gs>
            <a:gs pos="28000">
              <a:srgbClr val="FF0000"/>
            </a:gs>
            <a:gs pos="42999">
              <a:srgbClr val="FF9966"/>
            </a:gs>
            <a:gs pos="58000">
              <a:srgbClr val="FF0000"/>
            </a:gs>
            <a:gs pos="72000">
              <a:srgbClr val="FF9966"/>
            </a:gs>
            <a:gs pos="87000">
              <a:srgbClr val="FF0000"/>
            </a:gs>
            <a:gs pos="100000">
              <a:srgbClr val="FF9966"/>
            </a:gs>
          </a:gsLst>
          <a:lin ang="2700000" scaled="0"/>
          <a:tileRect/>
        </a:gradFill>
      </c:spPr>
    </c:plotArea>
    <c:legend>
      <c:legendPos val="r"/>
      <c:legendEntry>
        <c:idx val="0"/>
        <c:delete val="1"/>
      </c:legendEntry>
      <c:layout/>
      <c:overlay val="0"/>
      <c:txPr>
        <a:bodyPr/>
        <a:lstStyle/>
        <a:p>
          <a:pPr>
            <a:defRPr>
              <a:solidFill>
                <a:schemeClr val="tx1">
                  <a:lumMod val="75000"/>
                  <a:lumOff val="25000"/>
                </a:schemeClr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bg1"/>
        </a:gs>
        <a:gs pos="79000">
          <a:srgbClr val="FF9966"/>
        </a:gs>
        <a:gs pos="54000">
          <a:srgbClr val="F8F5EA"/>
        </a:gs>
        <a:gs pos="27000">
          <a:srgbClr val="FF9999"/>
        </a:gs>
        <a:gs pos="100000">
          <a:schemeClr val="bg1"/>
        </a:gs>
      </a:gsLst>
      <a:lin ang="5400000" scaled="0"/>
    </a:gradFill>
    <a:ln w="28575">
      <a:solidFill>
        <a:schemeClr val="bg2">
          <a:lumMod val="75000"/>
        </a:schemeClr>
      </a:solidFill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croll" dx="22" fmlaLink="$F$2" horiz="1" inc="10" max="150" min="1" page="5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57151</xdr:colOff>
      <xdr:row>0</xdr:row>
      <xdr:rowOff>152401</xdr:rowOff>
    </xdr:from>
    <xdr:to>
      <xdr:col>30</xdr:col>
      <xdr:colOff>190501</xdr:colOff>
      <xdr:row>4</xdr:row>
      <xdr:rowOff>85725</xdr:rowOff>
    </xdr:to>
    <xdr:grpSp>
      <xdr:nvGrpSpPr>
        <xdr:cNvPr id="4" name="Groupe 3"/>
        <xdr:cNvGrpSpPr/>
      </xdr:nvGrpSpPr>
      <xdr:grpSpPr>
        <a:xfrm>
          <a:off x="8058151" y="152401"/>
          <a:ext cx="7258050" cy="657224"/>
          <a:chOff x="4533901" y="352426"/>
          <a:chExt cx="7048500" cy="381000"/>
        </a:xfrm>
      </xdr:grpSpPr>
      <xdr:sp macro="" textlink="">
        <xdr:nvSpPr>
          <xdr:cNvPr id="3" name="Rectangle à coins arrondis 2"/>
          <xdr:cNvSpPr/>
        </xdr:nvSpPr>
        <xdr:spPr>
          <a:xfrm>
            <a:off x="4533901" y="352426"/>
            <a:ext cx="7048500" cy="3810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50" name="Scroll Bar 2" hidden="1">
                <a:extLst>
                  <a:ext uri="{63B3BB69-23CF-44E3-9099-C40C66FF867C}">
                    <a14:compatExt spid="_x0000_s2050"/>
                  </a:ext>
                </a:extLst>
              </xdr:cNvPr>
              <xdr:cNvSpPr/>
            </xdr:nvSpPr>
            <xdr:spPr>
              <a:xfrm>
                <a:off x="4581526" y="381000"/>
                <a:ext cx="6953250" cy="323850"/>
              </a:xfrm>
              <a:prstGeom prst="rect">
                <a:avLst/>
              </a:prstGeom>
            </xdr:spPr>
          </xdr:sp>
        </mc:Choice>
        <mc:Fallback/>
      </mc:AlternateContent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254000</xdr:colOff>
      <xdr:row>10</xdr:row>
      <xdr:rowOff>50800</xdr:rowOff>
    </xdr:from>
    <xdr:to>
      <xdr:col>24</xdr:col>
      <xdr:colOff>136525</xdr:colOff>
      <xdr:row>42</xdr:row>
      <xdr:rowOff>25400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-Paul/Downloads/Diagramme-de-Gantt-sur-Excel-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V197"/>
  <sheetViews>
    <sheetView showGridLines="0" tabSelected="1" zoomScale="80" zoomScaleNormal="80" workbookViewId="0">
      <pane ySplit="10" topLeftCell="A11" activePane="bottomLeft" state="frozen"/>
      <selection pane="bottomLeft" activeCell="B3" sqref="B3:D3"/>
    </sheetView>
  </sheetViews>
  <sheetFormatPr baseColWidth="10" defaultRowHeight="14.4" x14ac:dyDescent="0.3"/>
  <cols>
    <col min="1" max="1" width="38.77734375" bestFit="1" customWidth="1"/>
    <col min="2" max="2" width="10.6640625" bestFit="1" customWidth="1"/>
    <col min="3" max="3" width="16.33203125" bestFit="1" customWidth="1"/>
    <col min="4" max="4" width="14.77734375" bestFit="1" customWidth="1"/>
    <col min="5" max="5" width="14.88671875" bestFit="1" customWidth="1"/>
    <col min="6" max="6" width="14.6640625" hidden="1" customWidth="1"/>
    <col min="7" max="7" width="12.109375" bestFit="1" customWidth="1"/>
    <col min="8" max="8" width="9.21875" bestFit="1" customWidth="1"/>
    <col min="9" max="48" width="4.6640625" customWidth="1"/>
  </cols>
  <sheetData>
    <row r="1" spans="1:48" x14ac:dyDescent="0.3">
      <c r="A1" s="94" t="s">
        <v>4</v>
      </c>
      <c r="B1" s="94"/>
      <c r="C1" s="94"/>
      <c r="D1" s="94"/>
      <c r="E1" s="18"/>
      <c r="F1" s="4" t="s">
        <v>2</v>
      </c>
      <c r="G1" s="4"/>
    </row>
    <row r="2" spans="1:48" x14ac:dyDescent="0.3">
      <c r="A2" s="17" t="s">
        <v>5</v>
      </c>
      <c r="B2" s="90">
        <v>43282</v>
      </c>
      <c r="C2" s="90"/>
      <c r="D2" s="90"/>
      <c r="F2" s="4">
        <v>1</v>
      </c>
      <c r="G2" s="4"/>
    </row>
    <row r="3" spans="1:48" x14ac:dyDescent="0.3">
      <c r="A3" s="17" t="s">
        <v>8</v>
      </c>
      <c r="B3" s="133">
        <v>3</v>
      </c>
      <c r="C3" s="134"/>
      <c r="D3" s="135"/>
      <c r="F3" s="4"/>
      <c r="G3" s="4"/>
    </row>
    <row r="4" spans="1:48" x14ac:dyDescent="0.3">
      <c r="A4" s="17" t="s">
        <v>6</v>
      </c>
      <c r="B4" s="91" t="s">
        <v>11</v>
      </c>
      <c r="C4" s="91"/>
      <c r="D4" s="91"/>
      <c r="F4" s="4"/>
      <c r="G4" s="4"/>
    </row>
    <row r="5" spans="1:48" ht="13.5" customHeight="1" thickBot="1" x14ac:dyDescent="0.35">
      <c r="A5" s="17" t="s">
        <v>24</v>
      </c>
      <c r="B5" s="91" t="s">
        <v>25</v>
      </c>
      <c r="C5" s="91"/>
      <c r="D5" s="91"/>
    </row>
    <row r="6" spans="1:48" ht="13.5" customHeight="1" x14ac:dyDescent="0.3">
      <c r="A6" s="75" t="s">
        <v>7</v>
      </c>
      <c r="B6" s="95"/>
      <c r="C6" s="96"/>
      <c r="D6" s="5"/>
      <c r="F6" s="5" t="s">
        <v>1</v>
      </c>
    </row>
    <row r="7" spans="1:48" s="8" customFormat="1" ht="44.4" thickBot="1" x14ac:dyDescent="0.35">
      <c r="A7" s="76" t="s">
        <v>27</v>
      </c>
      <c r="B7" s="97"/>
      <c r="C7" s="98"/>
      <c r="F7" s="12">
        <f ca="1">TODAY()</f>
        <v>43293</v>
      </c>
      <c r="G7" s="12"/>
      <c r="H7" s="9">
        <f>DateProjet+F2</f>
        <v>43283</v>
      </c>
      <c r="I7" s="7">
        <f>H7+1</f>
        <v>43284</v>
      </c>
      <c r="J7" s="7">
        <f t="shared" ref="J7:AV7" si="0">I7+1</f>
        <v>43285</v>
      </c>
      <c r="K7" s="7">
        <f t="shared" si="0"/>
        <v>43286</v>
      </c>
      <c r="L7" s="7">
        <f t="shared" si="0"/>
        <v>43287</v>
      </c>
      <c r="M7" s="7">
        <f t="shared" si="0"/>
        <v>43288</v>
      </c>
      <c r="N7" s="7">
        <f t="shared" si="0"/>
        <v>43289</v>
      </c>
      <c r="O7" s="7">
        <f t="shared" si="0"/>
        <v>43290</v>
      </c>
      <c r="P7" s="7">
        <f t="shared" si="0"/>
        <v>43291</v>
      </c>
      <c r="Q7" s="7">
        <f t="shared" si="0"/>
        <v>43292</v>
      </c>
      <c r="R7" s="7">
        <f t="shared" si="0"/>
        <v>43293</v>
      </c>
      <c r="S7" s="7">
        <f t="shared" si="0"/>
        <v>43294</v>
      </c>
      <c r="T7" s="7">
        <f t="shared" si="0"/>
        <v>43295</v>
      </c>
      <c r="U7" s="7">
        <f t="shared" si="0"/>
        <v>43296</v>
      </c>
      <c r="V7" s="7">
        <f t="shared" si="0"/>
        <v>43297</v>
      </c>
      <c r="W7" s="7">
        <f t="shared" si="0"/>
        <v>43298</v>
      </c>
      <c r="X7" s="7">
        <f t="shared" si="0"/>
        <v>43299</v>
      </c>
      <c r="Y7" s="7">
        <f t="shared" si="0"/>
        <v>43300</v>
      </c>
      <c r="Z7" s="7">
        <f t="shared" si="0"/>
        <v>43301</v>
      </c>
      <c r="AA7" s="7">
        <f t="shared" si="0"/>
        <v>43302</v>
      </c>
      <c r="AB7" s="7">
        <f t="shared" si="0"/>
        <v>43303</v>
      </c>
      <c r="AC7" s="7">
        <f t="shared" si="0"/>
        <v>43304</v>
      </c>
      <c r="AD7" s="7">
        <f t="shared" si="0"/>
        <v>43305</v>
      </c>
      <c r="AE7" s="7">
        <f t="shared" si="0"/>
        <v>43306</v>
      </c>
      <c r="AF7" s="7">
        <f t="shared" si="0"/>
        <v>43307</v>
      </c>
      <c r="AG7" s="7">
        <f t="shared" si="0"/>
        <v>43308</v>
      </c>
      <c r="AH7" s="7">
        <f t="shared" si="0"/>
        <v>43309</v>
      </c>
      <c r="AI7" s="7">
        <f t="shared" si="0"/>
        <v>43310</v>
      </c>
      <c r="AJ7" s="7">
        <f t="shared" si="0"/>
        <v>43311</v>
      </c>
      <c r="AK7" s="7">
        <f t="shared" si="0"/>
        <v>43312</v>
      </c>
      <c r="AL7" s="9">
        <f t="shared" si="0"/>
        <v>43313</v>
      </c>
      <c r="AM7" s="7">
        <f t="shared" si="0"/>
        <v>43314</v>
      </c>
      <c r="AN7" s="7">
        <f t="shared" si="0"/>
        <v>43315</v>
      </c>
      <c r="AO7" s="7">
        <f t="shared" si="0"/>
        <v>43316</v>
      </c>
      <c r="AP7" s="7">
        <f t="shared" si="0"/>
        <v>43317</v>
      </c>
      <c r="AQ7" s="7">
        <f t="shared" si="0"/>
        <v>43318</v>
      </c>
      <c r="AR7" s="7">
        <f t="shared" si="0"/>
        <v>43319</v>
      </c>
      <c r="AS7" s="7">
        <f t="shared" si="0"/>
        <v>43320</v>
      </c>
      <c r="AT7" s="7">
        <f t="shared" si="0"/>
        <v>43321</v>
      </c>
      <c r="AU7" s="7">
        <f t="shared" si="0"/>
        <v>43322</v>
      </c>
      <c r="AV7" s="7">
        <f t="shared" si="0"/>
        <v>43323</v>
      </c>
    </row>
    <row r="8" spans="1:48" s="10" customFormat="1" ht="26.4" thickBot="1" x14ac:dyDescent="0.35">
      <c r="A8" s="10" t="s">
        <v>29</v>
      </c>
      <c r="H8" s="11" t="str">
        <f>"S "&amp;WEEKNUM(H7)</f>
        <v>S 27</v>
      </c>
      <c r="I8" s="11" t="str">
        <f>IF(I10="L","S "&amp;WEEKNUM(I7,2),"")</f>
        <v/>
      </c>
      <c r="J8" s="11" t="str">
        <f t="shared" ref="J8:AV8" si="1">IF(J10="L","S "&amp;WEEKNUM(J7,2),"")</f>
        <v/>
      </c>
      <c r="K8" s="11" t="str">
        <f t="shared" si="1"/>
        <v/>
      </c>
      <c r="L8" s="11" t="str">
        <f t="shared" si="1"/>
        <v/>
      </c>
      <c r="M8" s="11" t="str">
        <f t="shared" si="1"/>
        <v/>
      </c>
      <c r="N8" s="11" t="str">
        <f t="shared" si="1"/>
        <v/>
      </c>
      <c r="O8" s="11" t="str">
        <f t="shared" si="1"/>
        <v>S 28</v>
      </c>
      <c r="P8" s="11" t="str">
        <f t="shared" si="1"/>
        <v/>
      </c>
      <c r="Q8" s="11" t="str">
        <f t="shared" si="1"/>
        <v/>
      </c>
      <c r="R8" s="11" t="str">
        <f t="shared" si="1"/>
        <v/>
      </c>
      <c r="S8" s="11" t="str">
        <f t="shared" si="1"/>
        <v/>
      </c>
      <c r="T8" s="11" t="str">
        <f t="shared" si="1"/>
        <v/>
      </c>
      <c r="U8" s="11" t="str">
        <f t="shared" si="1"/>
        <v/>
      </c>
      <c r="V8" s="11" t="str">
        <f t="shared" si="1"/>
        <v>S 29</v>
      </c>
      <c r="W8" s="11" t="str">
        <f t="shared" si="1"/>
        <v/>
      </c>
      <c r="X8" s="11" t="str">
        <f t="shared" si="1"/>
        <v/>
      </c>
      <c r="Y8" s="11" t="str">
        <f t="shared" si="1"/>
        <v/>
      </c>
      <c r="Z8" s="11" t="str">
        <f t="shared" si="1"/>
        <v/>
      </c>
      <c r="AA8" s="11" t="str">
        <f t="shared" si="1"/>
        <v/>
      </c>
      <c r="AB8" s="11" t="str">
        <f t="shared" si="1"/>
        <v/>
      </c>
      <c r="AC8" s="11" t="str">
        <f t="shared" si="1"/>
        <v>S 30</v>
      </c>
      <c r="AD8" s="11" t="str">
        <f t="shared" si="1"/>
        <v/>
      </c>
      <c r="AE8" s="11" t="str">
        <f t="shared" si="1"/>
        <v/>
      </c>
      <c r="AF8" s="11" t="str">
        <f t="shared" si="1"/>
        <v/>
      </c>
      <c r="AG8" s="11" t="str">
        <f t="shared" si="1"/>
        <v/>
      </c>
      <c r="AH8" s="11" t="str">
        <f t="shared" si="1"/>
        <v/>
      </c>
      <c r="AI8" s="11" t="str">
        <f t="shared" si="1"/>
        <v/>
      </c>
      <c r="AJ8" s="11" t="str">
        <f t="shared" si="1"/>
        <v>S 31</v>
      </c>
      <c r="AK8" s="11" t="str">
        <f t="shared" si="1"/>
        <v/>
      </c>
      <c r="AL8" s="11" t="str">
        <f t="shared" si="1"/>
        <v/>
      </c>
      <c r="AM8" s="11" t="str">
        <f t="shared" si="1"/>
        <v/>
      </c>
      <c r="AN8" s="11" t="str">
        <f t="shared" si="1"/>
        <v/>
      </c>
      <c r="AO8" s="11" t="str">
        <f t="shared" si="1"/>
        <v/>
      </c>
      <c r="AP8" s="11" t="str">
        <f t="shared" si="1"/>
        <v/>
      </c>
      <c r="AQ8" s="11" t="str">
        <f t="shared" si="1"/>
        <v>S 32</v>
      </c>
      <c r="AR8" s="11" t="str">
        <f t="shared" si="1"/>
        <v/>
      </c>
      <c r="AS8" s="11" t="str">
        <f t="shared" si="1"/>
        <v/>
      </c>
      <c r="AT8" s="11" t="str">
        <f t="shared" si="1"/>
        <v/>
      </c>
      <c r="AU8" s="11" t="str">
        <f t="shared" si="1"/>
        <v/>
      </c>
      <c r="AV8" s="11" t="str">
        <f t="shared" si="1"/>
        <v/>
      </c>
    </row>
    <row r="9" spans="1:48" s="1" customFormat="1" ht="15.75" customHeight="1" x14ac:dyDescent="0.3">
      <c r="A9" s="88" t="str">
        <f>IF($B$5="Anglais","List Of Tasks", "Liste des tâches")</f>
        <v>Liste des tâches</v>
      </c>
      <c r="B9" s="88" t="str">
        <f>IF($B$5="Anglais","Starting date", "Date de début")</f>
        <v>Date de début</v>
      </c>
      <c r="C9" s="88" t="str">
        <f>IF($B$5="Anglais","Duration (in days)", "Durée (en jours)")</f>
        <v>Durée (en jours)</v>
      </c>
      <c r="D9" s="88" t="str">
        <f>IF($B$5="Anglais","Ending Date", "Date de fin")</f>
        <v>Date de fin</v>
      </c>
      <c r="E9" s="88" t="str">
        <f>IF($B$5="Anglais","% of progress", "% d'avancement")</f>
        <v>% d'avancement</v>
      </c>
      <c r="F9" s="21" t="s">
        <v>0</v>
      </c>
      <c r="G9" s="92" t="str">
        <f>IF(B5="Anglais", "Workforce Required", "Effectif requis")</f>
        <v>Effectif requis</v>
      </c>
      <c r="H9" s="3">
        <f>DAY(H7)</f>
        <v>2</v>
      </c>
      <c r="I9" s="3">
        <f t="shared" ref="I9:AV9" si="2">DAY(I7)</f>
        <v>3</v>
      </c>
      <c r="J9" s="3">
        <f t="shared" si="2"/>
        <v>4</v>
      </c>
      <c r="K9" s="3">
        <f t="shared" si="2"/>
        <v>5</v>
      </c>
      <c r="L9" s="3">
        <f t="shared" si="2"/>
        <v>6</v>
      </c>
      <c r="M9" s="3">
        <f t="shared" si="2"/>
        <v>7</v>
      </c>
      <c r="N9" s="3">
        <f t="shared" si="2"/>
        <v>8</v>
      </c>
      <c r="O9" s="3">
        <f t="shared" si="2"/>
        <v>9</v>
      </c>
      <c r="P9" s="3">
        <f t="shared" si="2"/>
        <v>10</v>
      </c>
      <c r="Q9" s="3">
        <f t="shared" si="2"/>
        <v>11</v>
      </c>
      <c r="R9" s="3">
        <f t="shared" si="2"/>
        <v>12</v>
      </c>
      <c r="S9" s="3">
        <f t="shared" si="2"/>
        <v>13</v>
      </c>
      <c r="T9" s="3">
        <f t="shared" si="2"/>
        <v>14</v>
      </c>
      <c r="U9" s="3">
        <f t="shared" si="2"/>
        <v>15</v>
      </c>
      <c r="V9" s="3">
        <f t="shared" si="2"/>
        <v>16</v>
      </c>
      <c r="W9" s="3">
        <f t="shared" si="2"/>
        <v>17</v>
      </c>
      <c r="X9" s="3">
        <f t="shared" si="2"/>
        <v>18</v>
      </c>
      <c r="Y9" s="3">
        <f t="shared" si="2"/>
        <v>19</v>
      </c>
      <c r="Z9" s="3">
        <f t="shared" si="2"/>
        <v>20</v>
      </c>
      <c r="AA9" s="3">
        <f t="shared" si="2"/>
        <v>21</v>
      </c>
      <c r="AB9" s="3">
        <f t="shared" si="2"/>
        <v>22</v>
      </c>
      <c r="AC9" s="3">
        <f t="shared" si="2"/>
        <v>23</v>
      </c>
      <c r="AD9" s="3">
        <f t="shared" si="2"/>
        <v>24</v>
      </c>
      <c r="AE9" s="3">
        <f t="shared" si="2"/>
        <v>25</v>
      </c>
      <c r="AF9" s="3">
        <f t="shared" si="2"/>
        <v>26</v>
      </c>
      <c r="AG9" s="3">
        <f t="shared" si="2"/>
        <v>27</v>
      </c>
      <c r="AH9" s="3">
        <f t="shared" si="2"/>
        <v>28</v>
      </c>
      <c r="AI9" s="3">
        <f t="shared" si="2"/>
        <v>29</v>
      </c>
      <c r="AJ9" s="3">
        <f t="shared" si="2"/>
        <v>30</v>
      </c>
      <c r="AK9" s="3">
        <f t="shared" si="2"/>
        <v>31</v>
      </c>
      <c r="AL9" s="3">
        <f t="shared" si="2"/>
        <v>1</v>
      </c>
      <c r="AM9" s="3">
        <f t="shared" si="2"/>
        <v>2</v>
      </c>
      <c r="AN9" s="3">
        <f t="shared" si="2"/>
        <v>3</v>
      </c>
      <c r="AO9" s="3">
        <f t="shared" si="2"/>
        <v>4</v>
      </c>
      <c r="AP9" s="3">
        <f t="shared" si="2"/>
        <v>5</v>
      </c>
      <c r="AQ9" s="3">
        <f t="shared" si="2"/>
        <v>6</v>
      </c>
      <c r="AR9" s="3">
        <f t="shared" si="2"/>
        <v>7</v>
      </c>
      <c r="AS9" s="3">
        <f t="shared" si="2"/>
        <v>8</v>
      </c>
      <c r="AT9" s="3">
        <f t="shared" si="2"/>
        <v>9</v>
      </c>
      <c r="AU9" s="3">
        <f t="shared" si="2"/>
        <v>10</v>
      </c>
      <c r="AV9" s="3">
        <f t="shared" si="2"/>
        <v>11</v>
      </c>
    </row>
    <row r="10" spans="1:48" s="2" customFormat="1" ht="24.75" customHeight="1" thickBot="1" x14ac:dyDescent="0.35">
      <c r="A10" s="89"/>
      <c r="B10" s="89"/>
      <c r="C10" s="89"/>
      <c r="D10" s="89"/>
      <c r="E10" s="89"/>
      <c r="F10" s="22" t="s">
        <v>3</v>
      </c>
      <c r="G10" s="93"/>
      <c r="H10" s="5" t="str">
        <f>CHOOSE(WEEKDAY(H7),"D","L","M","M","J","V","S")</f>
        <v>L</v>
      </c>
      <c r="I10" s="5" t="str">
        <f t="shared" ref="I10:AV10" si="3">CHOOSE(WEEKDAY(I7),"D","L","M","M","J","V","S")</f>
        <v>M</v>
      </c>
      <c r="J10" s="5" t="str">
        <f t="shared" si="3"/>
        <v>M</v>
      </c>
      <c r="K10" s="5" t="str">
        <f t="shared" si="3"/>
        <v>J</v>
      </c>
      <c r="L10" s="5" t="str">
        <f t="shared" si="3"/>
        <v>V</v>
      </c>
      <c r="M10" s="5" t="str">
        <f t="shared" si="3"/>
        <v>S</v>
      </c>
      <c r="N10" s="5" t="str">
        <f t="shared" si="3"/>
        <v>D</v>
      </c>
      <c r="O10" s="5" t="str">
        <f t="shared" si="3"/>
        <v>L</v>
      </c>
      <c r="P10" s="5" t="str">
        <f t="shared" si="3"/>
        <v>M</v>
      </c>
      <c r="Q10" s="5" t="str">
        <f t="shared" si="3"/>
        <v>M</v>
      </c>
      <c r="R10" s="5" t="str">
        <f t="shared" si="3"/>
        <v>J</v>
      </c>
      <c r="S10" s="5" t="str">
        <f t="shared" si="3"/>
        <v>V</v>
      </c>
      <c r="T10" s="5" t="str">
        <f t="shared" si="3"/>
        <v>S</v>
      </c>
      <c r="U10" s="5" t="str">
        <f t="shared" si="3"/>
        <v>D</v>
      </c>
      <c r="V10" s="5" t="str">
        <f t="shared" si="3"/>
        <v>L</v>
      </c>
      <c r="W10" s="5" t="str">
        <f t="shared" si="3"/>
        <v>M</v>
      </c>
      <c r="X10" s="5" t="str">
        <f t="shared" si="3"/>
        <v>M</v>
      </c>
      <c r="Y10" s="5" t="str">
        <f t="shared" si="3"/>
        <v>J</v>
      </c>
      <c r="Z10" s="5" t="str">
        <f t="shared" si="3"/>
        <v>V</v>
      </c>
      <c r="AA10" s="5" t="str">
        <f t="shared" si="3"/>
        <v>S</v>
      </c>
      <c r="AB10" s="5" t="str">
        <f t="shared" si="3"/>
        <v>D</v>
      </c>
      <c r="AC10" s="5" t="str">
        <f t="shared" si="3"/>
        <v>L</v>
      </c>
      <c r="AD10" s="5" t="str">
        <f t="shared" si="3"/>
        <v>M</v>
      </c>
      <c r="AE10" s="5" t="str">
        <f t="shared" si="3"/>
        <v>M</v>
      </c>
      <c r="AF10" s="5" t="str">
        <f t="shared" si="3"/>
        <v>J</v>
      </c>
      <c r="AG10" s="5" t="str">
        <f t="shared" si="3"/>
        <v>V</v>
      </c>
      <c r="AH10" s="5" t="str">
        <f t="shared" si="3"/>
        <v>S</v>
      </c>
      <c r="AI10" s="5" t="str">
        <f t="shared" si="3"/>
        <v>D</v>
      </c>
      <c r="AJ10" s="5" t="str">
        <f t="shared" si="3"/>
        <v>L</v>
      </c>
      <c r="AK10" s="5" t="str">
        <f t="shared" si="3"/>
        <v>M</v>
      </c>
      <c r="AL10" s="5" t="str">
        <f t="shared" si="3"/>
        <v>M</v>
      </c>
      <c r="AM10" s="5" t="str">
        <f t="shared" si="3"/>
        <v>J</v>
      </c>
      <c r="AN10" s="5" t="str">
        <f t="shared" si="3"/>
        <v>V</v>
      </c>
      <c r="AO10" s="5" t="str">
        <f t="shared" si="3"/>
        <v>S</v>
      </c>
      <c r="AP10" s="5" t="str">
        <f t="shared" si="3"/>
        <v>D</v>
      </c>
      <c r="AQ10" s="5" t="str">
        <f t="shared" si="3"/>
        <v>L</v>
      </c>
      <c r="AR10" s="5" t="str">
        <f t="shared" si="3"/>
        <v>M</v>
      </c>
      <c r="AS10" s="5" t="str">
        <f t="shared" si="3"/>
        <v>M</v>
      </c>
      <c r="AT10" s="5" t="str">
        <f t="shared" si="3"/>
        <v>J</v>
      </c>
      <c r="AU10" s="5" t="str">
        <f t="shared" si="3"/>
        <v>V</v>
      </c>
      <c r="AV10" s="5" t="str">
        <f t="shared" si="3"/>
        <v>S</v>
      </c>
    </row>
    <row r="11" spans="1:48" ht="17.399999999999999" x14ac:dyDescent="0.3">
      <c r="A11" s="16" t="str">
        <f>IF($B$5="Français",IF($B$3=3,'Données d''entrée'!X5,IF('Entrées et repère d''avancement'!$B$3=1,'Données d''entrée'!Z5,IF('Entrées et repère d''avancement'!$B$3=2,'Données d''entrée'!AB5,IF($B$3="Combiné",'Données d''entrée'!AD5,"")))),IF($B$5="Anglais",IF($B$3=3,'Données d''entrée'!Y5,IF('Entrées et repère d''avancement'!$B$3=1,'Données d''entrée'!AA5,IF('Entrées et repère d''avancement'!$B$3=2,'Données d''entrée'!AC5,IF('Entrées et repère d''avancement'!$B$3="Combiné",'Données d''entrée'!AE5,""))))))</f>
        <v>Préparation de commande</v>
      </c>
      <c r="B11" s="13">
        <v>43282</v>
      </c>
      <c r="C11" s="5">
        <v>30</v>
      </c>
      <c r="D11" s="13">
        <f>IF(OR(B11="",C11=""),"",WORKDAY(B11,C11))</f>
        <v>43322</v>
      </c>
      <c r="E11" s="14"/>
      <c r="F11" s="15"/>
      <c r="G11" s="20"/>
    </row>
    <row r="12" spans="1:48" ht="17.399999999999999" x14ac:dyDescent="0.3">
      <c r="A12" s="16" t="str">
        <f>IF($B$5="Français",IF($B$3=3,'Données d''entrée'!X6,IF('Entrées et repère d''avancement'!$B$3=1,'Données d''entrée'!Z6,IF('Entrées et repère d''avancement'!$B$3=2,'Données d''entrée'!AB6,IF($B$3="Combiné",'Données d''entrée'!AD6,"")))),IF($B$5="Anglais",IF($B$3=3,'Données d''entrée'!Y6,IF('Entrées et repère d''avancement'!$B$3=1,'Données d''entrée'!AA6,IF('Entrées et repère d''avancement'!$B$3=2,'Données d''entrée'!AC6,IF('Entrées et repère d''avancement'!$B$3="Combiné",'Données d''entrée'!AE6,""))))))</f>
        <v>Approvisionnement</v>
      </c>
      <c r="B12" s="13">
        <v>43321</v>
      </c>
      <c r="C12" s="5">
        <v>15</v>
      </c>
      <c r="D12" s="13">
        <f t="shared" ref="D12:D75" si="4">IF(OR(B12="",C12=""),"",WORKDAY(B12,C12))</f>
        <v>43342</v>
      </c>
      <c r="E12" s="14"/>
      <c r="F12" s="15"/>
      <c r="G12" s="20"/>
    </row>
    <row r="13" spans="1:48" ht="17.399999999999999" x14ac:dyDescent="0.3">
      <c r="A13" s="16" t="str">
        <f>IF($B$5="Français",IF($B$3=3,'Données d''entrée'!X7,IF('Entrées et repère d''avancement'!$B$3=1,'Données d''entrée'!Z7,IF('Entrées et repère d''avancement'!$B$3=2,'Données d''entrée'!AB7,IF($B$3="Combiné",'Données d''entrée'!AD7,"")))),IF($B$5="Anglais",IF($B$3=3,'Données d''entrée'!Y7,IF('Entrées et repère d''avancement'!$B$3=1,'Données d''entrée'!AA7,IF('Entrées et repère d''avancement'!$B$3=2,'Données d''entrée'!AC7,IF('Entrées et repère d''avancement'!$B$3="Combiné",'Données d''entrée'!AE7,""))))))</f>
        <v>Fabrication</v>
      </c>
      <c r="B13" s="13">
        <v>43321</v>
      </c>
      <c r="C13" s="5">
        <v>15</v>
      </c>
      <c r="D13" s="13">
        <f t="shared" ref="D13:D18" si="5">IF(OR(B13="",C13=""),"",WORKDAY(B13,C13))</f>
        <v>43342</v>
      </c>
      <c r="E13" s="14"/>
      <c r="F13" s="15"/>
      <c r="G13" s="20"/>
    </row>
    <row r="14" spans="1:48" ht="17.399999999999999" x14ac:dyDescent="0.3">
      <c r="A14" s="16" t="str">
        <f>IF($B$5="Français",IF($B$3=3,'Données d''entrée'!X8,IF('Entrées et repère d''avancement'!$B$3=1,'Données d''entrée'!Z8,IF('Entrées et repère d''avancement'!$B$3=2,'Données d''entrée'!AB8,IF($B$3="Combiné",'Données d''entrée'!AD8,"")))),IF($B$5="Anglais",IF($B$3=3,'Données d''entrée'!Y8,IF('Entrées et repère d''avancement'!$B$3=1,'Données d''entrée'!AA8,IF('Entrées et repère d''avancement'!$B$3=2,'Données d''entrée'!AC8,IF('Entrées et repère d''avancement'!$B$3="Combiné",'Données d''entrée'!AE8,""))))))</f>
        <v>Contrôle</v>
      </c>
      <c r="B14" s="13">
        <v>43337</v>
      </c>
      <c r="C14" s="5">
        <v>20</v>
      </c>
      <c r="D14" s="13">
        <f t="shared" si="5"/>
        <v>43364</v>
      </c>
      <c r="E14" s="14"/>
      <c r="F14" s="15"/>
      <c r="G14" s="20"/>
    </row>
    <row r="15" spans="1:48" ht="17.399999999999999" x14ac:dyDescent="0.3">
      <c r="A15" s="16" t="str">
        <f>IF($B$5="Français",IF($B$3=3,'Données d''entrée'!X9,IF('Entrées et repère d''avancement'!$B$3=1,'Données d''entrée'!Z9,IF('Entrées et repère d''avancement'!$B$3=2,'Données d''entrée'!AB9,IF($B$3="Combiné",'Données d''entrée'!AD9,"")))),IF($B$5="Anglais",IF($B$3=3,'Données d''entrée'!Y9,IF('Entrées et repère d''avancement'!$B$3=1,'Données d''entrée'!AA9,IF('Entrées et repère d''avancement'!$B$3=2,'Données d''entrée'!AC9,IF('Entrées et repère d''avancement'!$B$3="Combiné",'Données d''entrée'!AE9,""))))))</f>
        <v>Livraison</v>
      </c>
      <c r="B15" s="13">
        <v>43373</v>
      </c>
      <c r="C15" s="5">
        <v>3</v>
      </c>
      <c r="D15" s="13">
        <f t="shared" si="5"/>
        <v>43376</v>
      </c>
      <c r="E15" s="14"/>
      <c r="F15" s="15"/>
      <c r="G15" s="20"/>
    </row>
    <row r="16" spans="1:48" ht="17.399999999999999" x14ac:dyDescent="0.3">
      <c r="A16" s="16" t="str">
        <f>IF($B$5="Français",IF($B$3=3,'Données d''entrée'!X10,IF('Entrées et repère d''avancement'!$B$3=1,'Données d''entrée'!Z10,IF('Entrées et repère d''avancement'!$B$3=2,'Données d''entrée'!AB10,IF($B$3="Combiné",'Données d''entrée'!AD10,"")))),IF($B$5="Anglais",IF($B$3=3,'Données d''entrée'!Y10,IF('Entrées et repère d''avancement'!$B$3=1,'Données d''entrée'!AA10,IF('Entrées et repère d''avancement'!$B$3=2,'Données d''entrée'!AC10,IF('Entrées et repère d''avancement'!$B$3="Combiné",'Données d''entrée'!AE10,""))))))</f>
        <v>Assemblage final</v>
      </c>
      <c r="B16" s="13">
        <v>43377</v>
      </c>
      <c r="C16" s="5">
        <v>3</v>
      </c>
      <c r="D16" s="13">
        <f t="shared" si="5"/>
        <v>43382</v>
      </c>
      <c r="E16" s="14"/>
      <c r="F16" s="15"/>
      <c r="G16" s="20"/>
    </row>
    <row r="17" spans="1:19" ht="17.399999999999999" x14ac:dyDescent="0.3">
      <c r="A17" s="16" t="str">
        <f>IF($B$5="Français",IF($B$3=3,'Données d''entrée'!X11,IF('Entrées et repère d''avancement'!$B$3=1,'Données d''entrée'!Z11,IF('Entrées et repère d''avancement'!$B$3=2,'Données d''entrée'!AB11,IF($B$3="Combiné",'Données d''entrée'!AD11,"")))),IF($B$5="Anglais",IF($B$3=3,'Données d''entrée'!Y11,IF('Entrées et repère d''avancement'!$B$3=1,'Données d''entrée'!AA11,IF('Entrées et repère d''avancement'!$B$3=2,'Données d''entrée'!AC11,IF('Entrées et repère d''avancement'!$B$3="Combiné",'Données d''entrée'!AE11,""))))))</f>
        <v>Réception Client</v>
      </c>
      <c r="B17" s="13">
        <v>43383</v>
      </c>
      <c r="C17" s="5">
        <v>5</v>
      </c>
      <c r="D17" s="13">
        <f t="shared" si="5"/>
        <v>43390</v>
      </c>
      <c r="E17" s="5"/>
      <c r="F17" s="15"/>
      <c r="G17" s="20"/>
    </row>
    <row r="18" spans="1:19" ht="17.399999999999999" x14ac:dyDescent="0.3">
      <c r="A18" s="16">
        <f>IF($B$5="Français",IF($B$3=3,'Données d''entrée'!X12,IF('Entrées et repère d''avancement'!$B$3=1,'Données d''entrée'!Z12,IF('Entrées et repère d''avancement'!$B$3=2,'Données d''entrée'!AB12,IF($B$3="Combiné",'Données d''entrée'!AD12,"")))),IF($B$5="Anglais",IF($B$3=3,'Données d''entrée'!Y12,IF('Entrées et repère d''avancement'!$B$3=1,'Données d''entrée'!AA12,IF('Entrées et repère d''avancement'!$B$3=2,'Données d''entrée'!AC12,IF('Entrées et repère d''avancement'!$B$3="Combiné",'Données d''entrée'!AE12,""))))))</f>
        <v>0</v>
      </c>
      <c r="B18" s="13">
        <v>43390</v>
      </c>
      <c r="C18" s="5">
        <v>2</v>
      </c>
      <c r="D18" s="13">
        <f t="shared" si="5"/>
        <v>43392</v>
      </c>
      <c r="E18" s="5"/>
      <c r="F18" s="15"/>
      <c r="G18" s="20"/>
    </row>
    <row r="19" spans="1:19" ht="17.399999999999999" x14ac:dyDescent="0.3">
      <c r="A19" s="16">
        <f>IF($B$5="Français",IF($B$3=3,'Données d''entrée'!X13,IF('Entrées et repère d''avancement'!$B$3=1,'Données d''entrée'!Z13,IF('Entrées et repère d''avancement'!$B$3=2,'Données d''entrée'!AB13,IF($B$3="Combiné",'Données d''entrée'!AD13,"")))),IF($B$5="Anglais",IF($B$3=3,'Données d''entrée'!Y13,IF('Entrées et repère d''avancement'!$B$3=1,'Données d''entrée'!AA13,IF('Entrées et repère d''avancement'!$B$3=2,'Données d''entrée'!AC13,IF('Entrées et repère d''avancement'!$B$3="Combiné",'Données d''entrée'!AE13,""))))))</f>
        <v>0</v>
      </c>
      <c r="B19" s="13"/>
      <c r="C19" s="5"/>
      <c r="D19" s="13"/>
      <c r="E19" s="5"/>
      <c r="F19" s="15" t="e">
        <f>#REF!+E19*(#REF!-#REF!)</f>
        <v>#REF!</v>
      </c>
      <c r="G19" s="20"/>
    </row>
    <row r="20" spans="1:19" ht="17.399999999999999" x14ac:dyDescent="0.3">
      <c r="A20" s="16">
        <f>IF($B$5="Français",IF($B$3=3,'Données d''entrée'!X14,IF('Entrées et repère d''avancement'!$B$3=1,'Données d''entrée'!Z14,IF('Entrées et repère d''avancement'!$B$3=2,'Données d''entrée'!AB14,IF($B$3="Combiné",'Données d''entrée'!AD14,"")))),IF($B$5="Anglais",IF($B$3=3,'Données d''entrée'!Y14,IF('Entrées et repère d''avancement'!$B$3=1,'Données d''entrée'!AA14,IF('Entrées et repère d''avancement'!$B$3=2,'Données d''entrée'!AC14,IF('Entrées et repère d''avancement'!$B$3="Combiné",'Données d''entrée'!AE14,""))))))</f>
        <v>0</v>
      </c>
      <c r="E20" s="5"/>
      <c r="F20" s="15">
        <f>B19+E20*(D19-B19)</f>
        <v>0</v>
      </c>
      <c r="G20" s="20"/>
    </row>
    <row r="21" spans="1:19" ht="17.399999999999999" x14ac:dyDescent="0.3">
      <c r="A21" s="16">
        <f>IF($B$5="Français",IF($B$3=3,'Données d''entrée'!X15,IF('Entrées et repère d''avancement'!$B$3=1,'Données d''entrée'!Z15,IF('Entrées et repère d''avancement'!$B$3=2,'Données d''entrée'!AB15,IF($B$3="Combiné",'Données d''entrée'!AD15,"")))),IF($B$5="Anglais",IF($B$3=3,'Données d''entrée'!Y15,IF('Entrées et repère d''avancement'!$B$3=1,'Données d''entrée'!AA15,IF('Entrées et repère d''avancement'!$B$3=2,'Données d''entrée'!AC15,IF('Entrées et repère d''avancement'!$B$3="Combiné",'Données d''entrée'!AE15,""))))))</f>
        <v>0</v>
      </c>
      <c r="B21" s="13"/>
      <c r="C21" s="5"/>
      <c r="D21" s="13" t="str">
        <f t="shared" ref="D21" si="6">IF(OR(B21="",C21=""),"",WORKDAY(B21,C21))</f>
        <v/>
      </c>
      <c r="F21" s="15" t="e">
        <f t="shared" ref="F21:F74" si="7">B21+E21*(D21-B21)</f>
        <v>#VALUE!</v>
      </c>
      <c r="G21" s="20"/>
    </row>
    <row r="22" spans="1:19" ht="17.399999999999999" x14ac:dyDescent="0.3">
      <c r="A22" s="16">
        <f>IF($B$5="Français",IF($B$3=3,'Données d''entrée'!X16,IF('Entrées et repère d''avancement'!$B$3=1,'Données d''entrée'!Z16,IF('Entrées et repère d''avancement'!$B$3=2,'Données d''entrée'!AB16,IF($B$3="Combiné",'Données d''entrée'!AD16,"")))),IF($B$5="Anglais",IF($B$3=3,'Données d''entrée'!Y16,IF('Entrées et repère d''avancement'!$B$3=1,'Données d''entrée'!AA16,IF('Entrées et repère d''avancement'!$B$3=2,'Données d''entrée'!AC16,IF('Entrées et repère d''avancement'!$B$3="Combiné",'Données d''entrée'!AE16,""))))))</f>
        <v>0</v>
      </c>
      <c r="D22" s="13" t="str">
        <f t="shared" si="4"/>
        <v/>
      </c>
      <c r="F22" s="15" t="e">
        <f t="shared" si="7"/>
        <v>#VALUE!</v>
      </c>
    </row>
    <row r="23" spans="1:19" ht="17.399999999999999" x14ac:dyDescent="0.3">
      <c r="A23" s="16">
        <f>IF($B$5="Français",IF($B$3=3,'Données d''entrée'!X17,IF('Entrées et repère d''avancement'!$B$3=1,'Données d''entrée'!Z17,IF('Entrées et repère d''avancement'!$B$3=2,'Données d''entrée'!AB17,IF($B$3="Combiné",'Données d''entrée'!AD17,"")))),IF($B$5="Anglais",IF($B$3=3,'Données d''entrée'!Y17,IF('Entrées et repère d''avancement'!$B$3=1,'Données d''entrée'!AA17,IF('Entrées et repère d''avancement'!$B$3=2,'Données d''entrée'!AC17,IF('Entrées et repère d''avancement'!$B$3="Combiné",'Données d''entrée'!AE17,""))))))</f>
        <v>0</v>
      </c>
      <c r="D23" s="13" t="str">
        <f t="shared" si="4"/>
        <v/>
      </c>
      <c r="F23" s="15" t="e">
        <f t="shared" si="7"/>
        <v>#VALUE!</v>
      </c>
    </row>
    <row r="24" spans="1:19" ht="17.399999999999999" x14ac:dyDescent="0.3">
      <c r="A24" s="16">
        <f>IF($B$5="Français",IF($B$3=3,'Données d''entrée'!X18,IF('Entrées et repère d''avancement'!$B$3=1,'Données d''entrée'!Z18,IF('Entrées et repère d''avancement'!$B$3=2,'Données d''entrée'!AB18,IF($B$3="Combiné",'Données d''entrée'!AD18,"")))),IF($B$5="Anglais",IF($B$3=3,'Données d''entrée'!Y18,IF('Entrées et repère d''avancement'!$B$3=1,'Données d''entrée'!AA18,IF('Entrées et repère d''avancement'!$B$3=2,'Données d''entrée'!AC18,IF('Entrées et repère d''avancement'!$B$3="Combiné",'Données d''entrée'!AE18,""))))))</f>
        <v>0</v>
      </c>
      <c r="D24" s="13" t="str">
        <f t="shared" si="4"/>
        <v/>
      </c>
      <c r="F24" s="15" t="e">
        <f t="shared" si="7"/>
        <v>#VALUE!</v>
      </c>
      <c r="G24" s="19"/>
    </row>
    <row r="25" spans="1:19" ht="17.399999999999999" x14ac:dyDescent="0.3">
      <c r="A25" s="16">
        <f>IF($B$5="Français",IF($B$3=3,'Données d''entrée'!X19,IF('Entrées et repère d''avancement'!$B$3=1,'Données d''entrée'!Z19,IF('Entrées et repère d''avancement'!$B$3=2,'Données d''entrée'!AB19,IF($B$3="Combiné",'Données d''entrée'!AD19,"")))),IF($B$5="Anglais",IF($B$3=3,'Données d''entrée'!Y19,IF('Entrées et repère d''avancement'!$B$3=1,'Données d''entrée'!AA19,IF('Entrées et repère d''avancement'!$B$3=2,'Données d''entrée'!AC19,IF('Entrées et repère d''avancement'!$B$3="Combiné",'Données d''entrée'!AE19,""))))))</f>
        <v>0</v>
      </c>
      <c r="D25" s="13" t="str">
        <f t="shared" si="4"/>
        <v/>
      </c>
      <c r="F25" s="15" t="e">
        <f t="shared" si="7"/>
        <v>#VALUE!</v>
      </c>
    </row>
    <row r="26" spans="1:19" ht="17.399999999999999" x14ac:dyDescent="0.3">
      <c r="A26" s="16">
        <f>IF($B$5="Français",IF($B$3=3,'Données d''entrée'!X20,IF('Entrées et repère d''avancement'!$B$3=1,'Données d''entrée'!Z20,IF('Entrées et repère d''avancement'!$B$3=2,'Données d''entrée'!AB20,IF($B$3="Combiné",'Données d''entrée'!AD20,"")))),IF($B$5="Anglais",IF($B$3=3,'Données d''entrée'!Y20,IF('Entrées et repère d''avancement'!$B$3=1,'Données d''entrée'!AA20,IF('Entrées et repère d''avancement'!$B$3=2,'Données d''entrée'!AC20,IF('Entrées et repère d''avancement'!$B$3="Combiné",'Données d''entrée'!AE20,""))))))</f>
        <v>0</v>
      </c>
      <c r="D26" s="13" t="str">
        <f t="shared" si="4"/>
        <v/>
      </c>
      <c r="F26" s="15" t="e">
        <f t="shared" si="7"/>
        <v>#VALUE!</v>
      </c>
      <c r="S26" s="6"/>
    </row>
    <row r="27" spans="1:19" ht="17.399999999999999" x14ac:dyDescent="0.3">
      <c r="A27" s="16">
        <f>IF($B$5="Français",IF($B$3=3,'Données d''entrée'!X21,IF('Entrées et repère d''avancement'!$B$3=1,'Données d''entrée'!Z21,IF('Entrées et repère d''avancement'!$B$3=2,'Données d''entrée'!AB21,IF($B$3="Combiné",'Données d''entrée'!AD21,"")))),IF($B$5="Anglais",IF($B$3=3,'Données d''entrée'!Y21,IF('Entrées et repère d''avancement'!$B$3=1,'Données d''entrée'!AA21,IF('Entrées et repère d''avancement'!$B$3=2,'Données d''entrée'!AC21,IF('Entrées et repère d''avancement'!$B$3="Combiné",'Données d''entrée'!AE21,""))))))</f>
        <v>0</v>
      </c>
      <c r="D27" s="13" t="str">
        <f t="shared" si="4"/>
        <v/>
      </c>
      <c r="F27" s="15" t="e">
        <f t="shared" si="7"/>
        <v>#VALUE!</v>
      </c>
      <c r="S27" s="6"/>
    </row>
    <row r="28" spans="1:19" ht="17.399999999999999" x14ac:dyDescent="0.3">
      <c r="A28" s="16">
        <f>IF($B$5="Français",IF($B$3=3,'Données d''entrée'!X22,IF('Entrées et repère d''avancement'!$B$3=1,'Données d''entrée'!Z22,IF('Entrées et repère d''avancement'!$B$3=2,'Données d''entrée'!AB22,IF($B$3="Combiné",'Données d''entrée'!AD22,"")))),IF($B$5="Anglais",IF($B$3=3,'Données d''entrée'!Y22,IF('Entrées et repère d''avancement'!$B$3=1,'Données d''entrée'!AA22,IF('Entrées et repère d''avancement'!$B$3=2,'Données d''entrée'!AC22,IF('Entrées et repère d''avancement'!$B$3="Combiné",'Données d''entrée'!AE22,""))))))</f>
        <v>0</v>
      </c>
      <c r="D28" s="13" t="str">
        <f t="shared" si="4"/>
        <v/>
      </c>
      <c r="F28" s="15" t="e">
        <f t="shared" si="7"/>
        <v>#VALUE!</v>
      </c>
      <c r="S28" s="6"/>
    </row>
    <row r="29" spans="1:19" ht="17.399999999999999" x14ac:dyDescent="0.3">
      <c r="A29" s="16">
        <f>IF($B$5="Français",IF($B$3=3,'Données d''entrée'!X23,IF('Entrées et repère d''avancement'!$B$3=1,'Données d''entrée'!Z23,IF('Entrées et repère d''avancement'!$B$3=2,'Données d''entrée'!AB23,IF($B$3="Combiné",'Données d''entrée'!AD23,"")))),IF($B$5="Anglais",IF($B$3=3,'Données d''entrée'!Y23,IF('Entrées et repère d''avancement'!$B$3=1,'Données d''entrée'!AA23,IF('Entrées et repère d''avancement'!$B$3=2,'Données d''entrée'!AC23,IF('Entrées et repère d''avancement'!$B$3="Combiné",'Données d''entrée'!AE23,""))))))</f>
        <v>0</v>
      </c>
      <c r="D29" s="13" t="str">
        <f t="shared" si="4"/>
        <v/>
      </c>
      <c r="F29" s="15" t="e">
        <f t="shared" si="7"/>
        <v>#VALUE!</v>
      </c>
    </row>
    <row r="30" spans="1:19" x14ac:dyDescent="0.3">
      <c r="D30" s="13" t="str">
        <f t="shared" si="4"/>
        <v/>
      </c>
      <c r="F30" s="15" t="e">
        <f t="shared" si="7"/>
        <v>#VALUE!</v>
      </c>
    </row>
    <row r="31" spans="1:19" x14ac:dyDescent="0.3">
      <c r="D31" s="13" t="str">
        <f t="shared" si="4"/>
        <v/>
      </c>
      <c r="F31" s="15" t="e">
        <f t="shared" si="7"/>
        <v>#VALUE!</v>
      </c>
    </row>
    <row r="32" spans="1:19" x14ac:dyDescent="0.3">
      <c r="D32" s="13" t="str">
        <f t="shared" si="4"/>
        <v/>
      </c>
      <c r="F32" s="15" t="e">
        <f t="shared" si="7"/>
        <v>#VALUE!</v>
      </c>
    </row>
    <row r="33" spans="4:6" x14ac:dyDescent="0.3">
      <c r="D33" s="13" t="str">
        <f t="shared" si="4"/>
        <v/>
      </c>
      <c r="F33" s="15" t="e">
        <f t="shared" si="7"/>
        <v>#VALUE!</v>
      </c>
    </row>
    <row r="34" spans="4:6" x14ac:dyDescent="0.3">
      <c r="D34" s="13" t="str">
        <f t="shared" si="4"/>
        <v/>
      </c>
      <c r="F34" s="15" t="e">
        <f t="shared" si="7"/>
        <v>#VALUE!</v>
      </c>
    </row>
    <row r="35" spans="4:6" x14ac:dyDescent="0.3">
      <c r="D35" s="13" t="str">
        <f t="shared" si="4"/>
        <v/>
      </c>
      <c r="F35" s="15" t="e">
        <f t="shared" si="7"/>
        <v>#VALUE!</v>
      </c>
    </row>
    <row r="36" spans="4:6" x14ac:dyDescent="0.3">
      <c r="D36" s="13" t="str">
        <f t="shared" si="4"/>
        <v/>
      </c>
      <c r="F36" s="15" t="e">
        <f t="shared" si="7"/>
        <v>#VALUE!</v>
      </c>
    </row>
    <row r="37" spans="4:6" x14ac:dyDescent="0.3">
      <c r="D37" s="13" t="str">
        <f t="shared" si="4"/>
        <v/>
      </c>
      <c r="F37" s="15" t="e">
        <f t="shared" si="7"/>
        <v>#VALUE!</v>
      </c>
    </row>
    <row r="38" spans="4:6" x14ac:dyDescent="0.3">
      <c r="D38" s="13" t="str">
        <f t="shared" si="4"/>
        <v/>
      </c>
      <c r="F38" s="15" t="e">
        <f t="shared" si="7"/>
        <v>#VALUE!</v>
      </c>
    </row>
    <row r="39" spans="4:6" x14ac:dyDescent="0.3">
      <c r="D39" s="13" t="str">
        <f t="shared" si="4"/>
        <v/>
      </c>
      <c r="F39" s="15" t="e">
        <f t="shared" si="7"/>
        <v>#VALUE!</v>
      </c>
    </row>
    <row r="40" spans="4:6" x14ac:dyDescent="0.3">
      <c r="D40" s="13" t="str">
        <f t="shared" si="4"/>
        <v/>
      </c>
      <c r="F40" s="15" t="e">
        <f t="shared" si="7"/>
        <v>#VALUE!</v>
      </c>
    </row>
    <row r="41" spans="4:6" x14ac:dyDescent="0.3">
      <c r="D41" s="13" t="str">
        <f t="shared" si="4"/>
        <v/>
      </c>
      <c r="F41" s="15" t="e">
        <f t="shared" si="7"/>
        <v>#VALUE!</v>
      </c>
    </row>
    <row r="42" spans="4:6" x14ac:dyDescent="0.3">
      <c r="D42" s="13" t="str">
        <f t="shared" si="4"/>
        <v/>
      </c>
      <c r="F42" s="15" t="e">
        <f t="shared" si="7"/>
        <v>#VALUE!</v>
      </c>
    </row>
    <row r="43" spans="4:6" x14ac:dyDescent="0.3">
      <c r="D43" s="13" t="str">
        <f t="shared" si="4"/>
        <v/>
      </c>
      <c r="F43" s="15" t="e">
        <f t="shared" si="7"/>
        <v>#VALUE!</v>
      </c>
    </row>
    <row r="44" spans="4:6" x14ac:dyDescent="0.3">
      <c r="D44" s="13" t="str">
        <f t="shared" si="4"/>
        <v/>
      </c>
      <c r="F44" s="15" t="e">
        <f t="shared" si="7"/>
        <v>#VALUE!</v>
      </c>
    </row>
    <row r="45" spans="4:6" x14ac:dyDescent="0.3">
      <c r="D45" s="13" t="str">
        <f t="shared" si="4"/>
        <v/>
      </c>
      <c r="F45" s="15" t="e">
        <f t="shared" si="7"/>
        <v>#VALUE!</v>
      </c>
    </row>
    <row r="46" spans="4:6" x14ac:dyDescent="0.3">
      <c r="D46" s="13" t="str">
        <f t="shared" si="4"/>
        <v/>
      </c>
      <c r="F46" s="15" t="e">
        <f t="shared" si="7"/>
        <v>#VALUE!</v>
      </c>
    </row>
    <row r="47" spans="4:6" x14ac:dyDescent="0.3">
      <c r="D47" s="13" t="str">
        <f t="shared" si="4"/>
        <v/>
      </c>
      <c r="F47" s="15" t="e">
        <f t="shared" si="7"/>
        <v>#VALUE!</v>
      </c>
    </row>
    <row r="48" spans="4:6" x14ac:dyDescent="0.3">
      <c r="D48" s="13" t="str">
        <f t="shared" si="4"/>
        <v/>
      </c>
      <c r="F48" s="15" t="e">
        <f t="shared" si="7"/>
        <v>#VALUE!</v>
      </c>
    </row>
    <row r="49" spans="4:6" x14ac:dyDescent="0.3">
      <c r="D49" s="13" t="str">
        <f t="shared" si="4"/>
        <v/>
      </c>
      <c r="F49" s="15" t="e">
        <f t="shared" si="7"/>
        <v>#VALUE!</v>
      </c>
    </row>
    <row r="50" spans="4:6" x14ac:dyDescent="0.3">
      <c r="D50" s="13" t="str">
        <f t="shared" si="4"/>
        <v/>
      </c>
      <c r="F50" s="15" t="e">
        <f t="shared" si="7"/>
        <v>#VALUE!</v>
      </c>
    </row>
    <row r="51" spans="4:6" x14ac:dyDescent="0.3">
      <c r="D51" s="13" t="str">
        <f t="shared" si="4"/>
        <v/>
      </c>
      <c r="F51" s="15" t="e">
        <f t="shared" si="7"/>
        <v>#VALUE!</v>
      </c>
    </row>
    <row r="52" spans="4:6" x14ac:dyDescent="0.3">
      <c r="D52" s="13" t="str">
        <f t="shared" si="4"/>
        <v/>
      </c>
      <c r="F52" s="15" t="e">
        <f t="shared" si="7"/>
        <v>#VALUE!</v>
      </c>
    </row>
    <row r="53" spans="4:6" x14ac:dyDescent="0.3">
      <c r="D53" s="13" t="str">
        <f t="shared" si="4"/>
        <v/>
      </c>
      <c r="F53" s="15" t="e">
        <f t="shared" si="7"/>
        <v>#VALUE!</v>
      </c>
    </row>
    <row r="54" spans="4:6" x14ac:dyDescent="0.3">
      <c r="D54" s="13" t="str">
        <f t="shared" si="4"/>
        <v/>
      </c>
      <c r="F54" s="15" t="e">
        <f t="shared" si="7"/>
        <v>#VALUE!</v>
      </c>
    </row>
    <row r="55" spans="4:6" x14ac:dyDescent="0.3">
      <c r="D55" s="13" t="str">
        <f t="shared" si="4"/>
        <v/>
      </c>
      <c r="F55" s="15" t="e">
        <f t="shared" si="7"/>
        <v>#VALUE!</v>
      </c>
    </row>
    <row r="56" spans="4:6" x14ac:dyDescent="0.3">
      <c r="D56" s="13" t="str">
        <f t="shared" si="4"/>
        <v/>
      </c>
      <c r="F56" s="15" t="e">
        <f t="shared" si="7"/>
        <v>#VALUE!</v>
      </c>
    </row>
    <row r="57" spans="4:6" x14ac:dyDescent="0.3">
      <c r="D57" s="13" t="str">
        <f t="shared" si="4"/>
        <v/>
      </c>
      <c r="F57" s="15" t="e">
        <f t="shared" si="7"/>
        <v>#VALUE!</v>
      </c>
    </row>
    <row r="58" spans="4:6" x14ac:dyDescent="0.3">
      <c r="D58" s="13" t="str">
        <f t="shared" si="4"/>
        <v/>
      </c>
      <c r="F58" s="15" t="e">
        <f t="shared" si="7"/>
        <v>#VALUE!</v>
      </c>
    </row>
    <row r="59" spans="4:6" x14ac:dyDescent="0.3">
      <c r="D59" s="13" t="str">
        <f t="shared" si="4"/>
        <v/>
      </c>
      <c r="F59" s="15" t="e">
        <f t="shared" si="7"/>
        <v>#VALUE!</v>
      </c>
    </row>
    <row r="60" spans="4:6" x14ac:dyDescent="0.3">
      <c r="D60" s="13" t="str">
        <f t="shared" si="4"/>
        <v/>
      </c>
      <c r="F60" s="15" t="e">
        <f t="shared" si="7"/>
        <v>#VALUE!</v>
      </c>
    </row>
    <row r="61" spans="4:6" x14ac:dyDescent="0.3">
      <c r="D61" s="13" t="str">
        <f t="shared" si="4"/>
        <v/>
      </c>
      <c r="F61" s="15" t="e">
        <f t="shared" si="7"/>
        <v>#VALUE!</v>
      </c>
    </row>
    <row r="62" spans="4:6" x14ac:dyDescent="0.3">
      <c r="D62" s="13" t="str">
        <f t="shared" si="4"/>
        <v/>
      </c>
      <c r="F62" s="15" t="e">
        <f t="shared" si="7"/>
        <v>#VALUE!</v>
      </c>
    </row>
    <row r="63" spans="4:6" x14ac:dyDescent="0.3">
      <c r="D63" s="13" t="str">
        <f t="shared" si="4"/>
        <v/>
      </c>
      <c r="F63" s="15" t="e">
        <f t="shared" si="7"/>
        <v>#VALUE!</v>
      </c>
    </row>
    <row r="64" spans="4:6" x14ac:dyDescent="0.3">
      <c r="D64" s="13" t="str">
        <f t="shared" si="4"/>
        <v/>
      </c>
      <c r="F64" s="15" t="e">
        <f t="shared" si="7"/>
        <v>#VALUE!</v>
      </c>
    </row>
    <row r="65" spans="4:6" x14ac:dyDescent="0.3">
      <c r="D65" s="13" t="str">
        <f t="shared" si="4"/>
        <v/>
      </c>
      <c r="F65" s="15" t="e">
        <f t="shared" si="7"/>
        <v>#VALUE!</v>
      </c>
    </row>
    <row r="66" spans="4:6" x14ac:dyDescent="0.3">
      <c r="D66" s="13" t="str">
        <f t="shared" si="4"/>
        <v/>
      </c>
      <c r="F66" s="15" t="e">
        <f t="shared" si="7"/>
        <v>#VALUE!</v>
      </c>
    </row>
    <row r="67" spans="4:6" x14ac:dyDescent="0.3">
      <c r="D67" s="13" t="str">
        <f t="shared" si="4"/>
        <v/>
      </c>
      <c r="F67" s="15" t="e">
        <f t="shared" si="7"/>
        <v>#VALUE!</v>
      </c>
    </row>
    <row r="68" spans="4:6" x14ac:dyDescent="0.3">
      <c r="D68" s="13" t="str">
        <f t="shared" si="4"/>
        <v/>
      </c>
      <c r="F68" s="15" t="e">
        <f t="shared" si="7"/>
        <v>#VALUE!</v>
      </c>
    </row>
    <row r="69" spans="4:6" x14ac:dyDescent="0.3">
      <c r="D69" s="13" t="str">
        <f t="shared" si="4"/>
        <v/>
      </c>
      <c r="F69" s="15" t="e">
        <f t="shared" si="7"/>
        <v>#VALUE!</v>
      </c>
    </row>
    <row r="70" spans="4:6" x14ac:dyDescent="0.3">
      <c r="D70" s="13" t="str">
        <f t="shared" si="4"/>
        <v/>
      </c>
      <c r="F70" s="15" t="e">
        <f t="shared" si="7"/>
        <v>#VALUE!</v>
      </c>
    </row>
    <row r="71" spans="4:6" x14ac:dyDescent="0.3">
      <c r="D71" s="13" t="str">
        <f t="shared" si="4"/>
        <v/>
      </c>
      <c r="F71" s="15" t="e">
        <f t="shared" si="7"/>
        <v>#VALUE!</v>
      </c>
    </row>
    <row r="72" spans="4:6" x14ac:dyDescent="0.3">
      <c r="D72" s="13" t="str">
        <f t="shared" si="4"/>
        <v/>
      </c>
      <c r="F72" s="15" t="e">
        <f t="shared" si="7"/>
        <v>#VALUE!</v>
      </c>
    </row>
    <row r="73" spans="4:6" x14ac:dyDescent="0.3">
      <c r="D73" s="13" t="str">
        <f t="shared" si="4"/>
        <v/>
      </c>
      <c r="F73" s="15" t="e">
        <f t="shared" si="7"/>
        <v>#VALUE!</v>
      </c>
    </row>
    <row r="74" spans="4:6" x14ac:dyDescent="0.3">
      <c r="D74" s="13" t="str">
        <f t="shared" si="4"/>
        <v/>
      </c>
      <c r="F74" s="15" t="e">
        <f t="shared" si="7"/>
        <v>#VALUE!</v>
      </c>
    </row>
    <row r="75" spans="4:6" x14ac:dyDescent="0.3">
      <c r="D75" s="13" t="str">
        <f t="shared" si="4"/>
        <v/>
      </c>
      <c r="F75" s="15" t="e">
        <f t="shared" ref="F75:F138" si="8">B75+E75*(D75-B75)</f>
        <v>#VALUE!</v>
      </c>
    </row>
    <row r="76" spans="4:6" x14ac:dyDescent="0.3">
      <c r="D76" s="13" t="str">
        <f t="shared" ref="D76:D139" si="9">IF(OR(B76="",C76=""),"",WORKDAY(B76,C76))</f>
        <v/>
      </c>
      <c r="F76" s="15" t="e">
        <f t="shared" si="8"/>
        <v>#VALUE!</v>
      </c>
    </row>
    <row r="77" spans="4:6" x14ac:dyDescent="0.3">
      <c r="D77" s="13" t="str">
        <f t="shared" si="9"/>
        <v/>
      </c>
      <c r="F77" s="15" t="e">
        <f t="shared" si="8"/>
        <v>#VALUE!</v>
      </c>
    </row>
    <row r="78" spans="4:6" x14ac:dyDescent="0.3">
      <c r="D78" s="13" t="str">
        <f t="shared" si="9"/>
        <v/>
      </c>
      <c r="F78" s="15" t="e">
        <f t="shared" si="8"/>
        <v>#VALUE!</v>
      </c>
    </row>
    <row r="79" spans="4:6" x14ac:dyDescent="0.3">
      <c r="D79" s="13" t="str">
        <f t="shared" si="9"/>
        <v/>
      </c>
      <c r="F79" s="15" t="e">
        <f t="shared" si="8"/>
        <v>#VALUE!</v>
      </c>
    </row>
    <row r="80" spans="4:6" x14ac:dyDescent="0.3">
      <c r="D80" s="13" t="str">
        <f t="shared" si="9"/>
        <v/>
      </c>
      <c r="F80" s="15" t="e">
        <f t="shared" si="8"/>
        <v>#VALUE!</v>
      </c>
    </row>
    <row r="81" spans="4:6" x14ac:dyDescent="0.3">
      <c r="D81" s="13" t="str">
        <f t="shared" si="9"/>
        <v/>
      </c>
      <c r="F81" s="15" t="e">
        <f t="shared" si="8"/>
        <v>#VALUE!</v>
      </c>
    </row>
    <row r="82" spans="4:6" x14ac:dyDescent="0.3">
      <c r="D82" s="13" t="str">
        <f t="shared" si="9"/>
        <v/>
      </c>
      <c r="F82" s="15" t="e">
        <f t="shared" si="8"/>
        <v>#VALUE!</v>
      </c>
    </row>
    <row r="83" spans="4:6" x14ac:dyDescent="0.3">
      <c r="D83" s="13" t="str">
        <f t="shared" si="9"/>
        <v/>
      </c>
      <c r="F83" s="15" t="e">
        <f t="shared" si="8"/>
        <v>#VALUE!</v>
      </c>
    </row>
    <row r="84" spans="4:6" x14ac:dyDescent="0.3">
      <c r="D84" s="13" t="str">
        <f t="shared" si="9"/>
        <v/>
      </c>
      <c r="F84" s="15" t="e">
        <f t="shared" si="8"/>
        <v>#VALUE!</v>
      </c>
    </row>
    <row r="85" spans="4:6" x14ac:dyDescent="0.3">
      <c r="D85" s="13" t="str">
        <f t="shared" si="9"/>
        <v/>
      </c>
      <c r="F85" s="15" t="e">
        <f t="shared" si="8"/>
        <v>#VALUE!</v>
      </c>
    </row>
    <row r="86" spans="4:6" x14ac:dyDescent="0.3">
      <c r="D86" s="13" t="str">
        <f t="shared" si="9"/>
        <v/>
      </c>
      <c r="F86" s="15" t="e">
        <f t="shared" si="8"/>
        <v>#VALUE!</v>
      </c>
    </row>
    <row r="87" spans="4:6" x14ac:dyDescent="0.3">
      <c r="D87" s="13" t="str">
        <f t="shared" si="9"/>
        <v/>
      </c>
      <c r="F87" s="15" t="e">
        <f t="shared" si="8"/>
        <v>#VALUE!</v>
      </c>
    </row>
    <row r="88" spans="4:6" x14ac:dyDescent="0.3">
      <c r="D88" s="13" t="str">
        <f t="shared" si="9"/>
        <v/>
      </c>
      <c r="F88" s="15" t="e">
        <f t="shared" si="8"/>
        <v>#VALUE!</v>
      </c>
    </row>
    <row r="89" spans="4:6" x14ac:dyDescent="0.3">
      <c r="D89" s="13" t="str">
        <f t="shared" si="9"/>
        <v/>
      </c>
      <c r="F89" s="15" t="e">
        <f t="shared" si="8"/>
        <v>#VALUE!</v>
      </c>
    </row>
    <row r="90" spans="4:6" x14ac:dyDescent="0.3">
      <c r="D90" s="13" t="str">
        <f t="shared" si="9"/>
        <v/>
      </c>
      <c r="F90" s="15" t="e">
        <f t="shared" si="8"/>
        <v>#VALUE!</v>
      </c>
    </row>
    <row r="91" spans="4:6" x14ac:dyDescent="0.3">
      <c r="D91" s="13" t="str">
        <f t="shared" si="9"/>
        <v/>
      </c>
      <c r="F91" s="15" t="e">
        <f t="shared" si="8"/>
        <v>#VALUE!</v>
      </c>
    </row>
    <row r="92" spans="4:6" x14ac:dyDescent="0.3">
      <c r="D92" s="13" t="str">
        <f t="shared" si="9"/>
        <v/>
      </c>
      <c r="F92" s="15" t="e">
        <f t="shared" si="8"/>
        <v>#VALUE!</v>
      </c>
    </row>
    <row r="93" spans="4:6" x14ac:dyDescent="0.3">
      <c r="D93" s="13" t="str">
        <f t="shared" si="9"/>
        <v/>
      </c>
      <c r="F93" s="15" t="e">
        <f t="shared" si="8"/>
        <v>#VALUE!</v>
      </c>
    </row>
    <row r="94" spans="4:6" x14ac:dyDescent="0.3">
      <c r="D94" s="13" t="str">
        <f t="shared" si="9"/>
        <v/>
      </c>
      <c r="F94" s="15" t="e">
        <f t="shared" si="8"/>
        <v>#VALUE!</v>
      </c>
    </row>
    <row r="95" spans="4:6" x14ac:dyDescent="0.3">
      <c r="D95" s="13" t="str">
        <f t="shared" si="9"/>
        <v/>
      </c>
      <c r="F95" s="15" t="e">
        <f t="shared" si="8"/>
        <v>#VALUE!</v>
      </c>
    </row>
    <row r="96" spans="4:6" x14ac:dyDescent="0.3">
      <c r="D96" s="13" t="str">
        <f t="shared" si="9"/>
        <v/>
      </c>
      <c r="F96" s="15" t="e">
        <f t="shared" si="8"/>
        <v>#VALUE!</v>
      </c>
    </row>
    <row r="97" spans="4:6" x14ac:dyDescent="0.3">
      <c r="D97" s="13" t="str">
        <f t="shared" si="9"/>
        <v/>
      </c>
      <c r="F97" s="15" t="e">
        <f t="shared" si="8"/>
        <v>#VALUE!</v>
      </c>
    </row>
    <row r="98" spans="4:6" x14ac:dyDescent="0.3">
      <c r="D98" s="13" t="str">
        <f t="shared" si="9"/>
        <v/>
      </c>
      <c r="F98" s="15" t="e">
        <f t="shared" si="8"/>
        <v>#VALUE!</v>
      </c>
    </row>
    <row r="99" spans="4:6" x14ac:dyDescent="0.3">
      <c r="D99" s="13" t="str">
        <f t="shared" si="9"/>
        <v/>
      </c>
      <c r="F99" s="15" t="e">
        <f t="shared" si="8"/>
        <v>#VALUE!</v>
      </c>
    </row>
    <row r="100" spans="4:6" x14ac:dyDescent="0.3">
      <c r="D100" s="13" t="str">
        <f t="shared" si="9"/>
        <v/>
      </c>
      <c r="F100" s="15" t="e">
        <f t="shared" si="8"/>
        <v>#VALUE!</v>
      </c>
    </row>
    <row r="101" spans="4:6" x14ac:dyDescent="0.3">
      <c r="D101" s="13" t="str">
        <f t="shared" si="9"/>
        <v/>
      </c>
      <c r="F101" s="15" t="e">
        <f t="shared" si="8"/>
        <v>#VALUE!</v>
      </c>
    </row>
    <row r="102" spans="4:6" x14ac:dyDescent="0.3">
      <c r="D102" s="13" t="str">
        <f t="shared" si="9"/>
        <v/>
      </c>
      <c r="F102" s="15" t="e">
        <f t="shared" si="8"/>
        <v>#VALUE!</v>
      </c>
    </row>
    <row r="103" spans="4:6" x14ac:dyDescent="0.3">
      <c r="D103" s="13" t="str">
        <f t="shared" si="9"/>
        <v/>
      </c>
      <c r="F103" s="15" t="e">
        <f t="shared" si="8"/>
        <v>#VALUE!</v>
      </c>
    </row>
    <row r="104" spans="4:6" x14ac:dyDescent="0.3">
      <c r="D104" s="13" t="str">
        <f t="shared" si="9"/>
        <v/>
      </c>
      <c r="F104" s="15" t="e">
        <f t="shared" si="8"/>
        <v>#VALUE!</v>
      </c>
    </row>
    <row r="105" spans="4:6" x14ac:dyDescent="0.3">
      <c r="D105" s="13" t="str">
        <f t="shared" si="9"/>
        <v/>
      </c>
      <c r="F105" s="15" t="e">
        <f t="shared" si="8"/>
        <v>#VALUE!</v>
      </c>
    </row>
    <row r="106" spans="4:6" x14ac:dyDescent="0.3">
      <c r="D106" s="13" t="str">
        <f t="shared" si="9"/>
        <v/>
      </c>
      <c r="F106" s="15" t="e">
        <f t="shared" si="8"/>
        <v>#VALUE!</v>
      </c>
    </row>
    <row r="107" spans="4:6" x14ac:dyDescent="0.3">
      <c r="D107" s="13" t="str">
        <f t="shared" si="9"/>
        <v/>
      </c>
      <c r="F107" s="15" t="e">
        <f t="shared" si="8"/>
        <v>#VALUE!</v>
      </c>
    </row>
    <row r="108" spans="4:6" x14ac:dyDescent="0.3">
      <c r="D108" s="13" t="str">
        <f t="shared" si="9"/>
        <v/>
      </c>
      <c r="F108" s="15" t="e">
        <f t="shared" si="8"/>
        <v>#VALUE!</v>
      </c>
    </row>
    <row r="109" spans="4:6" x14ac:dyDescent="0.3">
      <c r="D109" s="13" t="str">
        <f t="shared" si="9"/>
        <v/>
      </c>
      <c r="F109" s="15" t="e">
        <f t="shared" si="8"/>
        <v>#VALUE!</v>
      </c>
    </row>
    <row r="110" spans="4:6" x14ac:dyDescent="0.3">
      <c r="D110" s="13" t="str">
        <f t="shared" si="9"/>
        <v/>
      </c>
      <c r="F110" s="15" t="e">
        <f t="shared" si="8"/>
        <v>#VALUE!</v>
      </c>
    </row>
    <row r="111" spans="4:6" x14ac:dyDescent="0.3">
      <c r="D111" s="13" t="str">
        <f t="shared" si="9"/>
        <v/>
      </c>
      <c r="F111" s="15" t="e">
        <f t="shared" si="8"/>
        <v>#VALUE!</v>
      </c>
    </row>
    <row r="112" spans="4:6" x14ac:dyDescent="0.3">
      <c r="D112" s="13" t="str">
        <f t="shared" si="9"/>
        <v/>
      </c>
      <c r="F112" s="15" t="e">
        <f t="shared" si="8"/>
        <v>#VALUE!</v>
      </c>
    </row>
    <row r="113" spans="4:6" x14ac:dyDescent="0.3">
      <c r="D113" s="13" t="str">
        <f t="shared" si="9"/>
        <v/>
      </c>
      <c r="F113" s="15" t="e">
        <f t="shared" si="8"/>
        <v>#VALUE!</v>
      </c>
    </row>
    <row r="114" spans="4:6" x14ac:dyDescent="0.3">
      <c r="D114" s="13" t="str">
        <f t="shared" si="9"/>
        <v/>
      </c>
      <c r="F114" s="15" t="e">
        <f t="shared" si="8"/>
        <v>#VALUE!</v>
      </c>
    </row>
    <row r="115" spans="4:6" x14ac:dyDescent="0.3">
      <c r="D115" s="13" t="str">
        <f t="shared" si="9"/>
        <v/>
      </c>
      <c r="F115" s="15" t="e">
        <f t="shared" si="8"/>
        <v>#VALUE!</v>
      </c>
    </row>
    <row r="116" spans="4:6" x14ac:dyDescent="0.3">
      <c r="D116" s="13" t="str">
        <f t="shared" si="9"/>
        <v/>
      </c>
      <c r="F116" s="15" t="e">
        <f t="shared" si="8"/>
        <v>#VALUE!</v>
      </c>
    </row>
    <row r="117" spans="4:6" x14ac:dyDescent="0.3">
      <c r="D117" s="13" t="str">
        <f t="shared" si="9"/>
        <v/>
      </c>
      <c r="F117" s="15" t="e">
        <f t="shared" si="8"/>
        <v>#VALUE!</v>
      </c>
    </row>
    <row r="118" spans="4:6" x14ac:dyDescent="0.3">
      <c r="D118" s="13" t="str">
        <f t="shared" si="9"/>
        <v/>
      </c>
      <c r="F118" s="15" t="e">
        <f t="shared" si="8"/>
        <v>#VALUE!</v>
      </c>
    </row>
    <row r="119" spans="4:6" x14ac:dyDescent="0.3">
      <c r="D119" s="13" t="str">
        <f t="shared" si="9"/>
        <v/>
      </c>
      <c r="F119" s="15" t="e">
        <f t="shared" si="8"/>
        <v>#VALUE!</v>
      </c>
    </row>
    <row r="120" spans="4:6" x14ac:dyDescent="0.3">
      <c r="D120" s="13" t="str">
        <f t="shared" si="9"/>
        <v/>
      </c>
      <c r="F120" s="15" t="e">
        <f t="shared" si="8"/>
        <v>#VALUE!</v>
      </c>
    </row>
    <row r="121" spans="4:6" x14ac:dyDescent="0.3">
      <c r="D121" s="13" t="str">
        <f t="shared" si="9"/>
        <v/>
      </c>
      <c r="F121" s="15" t="e">
        <f t="shared" si="8"/>
        <v>#VALUE!</v>
      </c>
    </row>
    <row r="122" spans="4:6" x14ac:dyDescent="0.3">
      <c r="D122" s="13" t="str">
        <f t="shared" si="9"/>
        <v/>
      </c>
      <c r="F122" s="15" t="e">
        <f t="shared" si="8"/>
        <v>#VALUE!</v>
      </c>
    </row>
    <row r="123" spans="4:6" x14ac:dyDescent="0.3">
      <c r="D123" s="13" t="str">
        <f t="shared" si="9"/>
        <v/>
      </c>
      <c r="F123" s="15" t="e">
        <f t="shared" si="8"/>
        <v>#VALUE!</v>
      </c>
    </row>
    <row r="124" spans="4:6" x14ac:dyDescent="0.3">
      <c r="D124" s="13" t="str">
        <f t="shared" si="9"/>
        <v/>
      </c>
      <c r="F124" s="15" t="e">
        <f t="shared" si="8"/>
        <v>#VALUE!</v>
      </c>
    </row>
    <row r="125" spans="4:6" x14ac:dyDescent="0.3">
      <c r="D125" s="13" t="str">
        <f t="shared" si="9"/>
        <v/>
      </c>
      <c r="F125" s="15" t="e">
        <f t="shared" si="8"/>
        <v>#VALUE!</v>
      </c>
    </row>
    <row r="126" spans="4:6" x14ac:dyDescent="0.3">
      <c r="D126" s="13" t="str">
        <f t="shared" si="9"/>
        <v/>
      </c>
      <c r="F126" s="15" t="e">
        <f t="shared" si="8"/>
        <v>#VALUE!</v>
      </c>
    </row>
    <row r="127" spans="4:6" x14ac:dyDescent="0.3">
      <c r="D127" s="13" t="str">
        <f t="shared" si="9"/>
        <v/>
      </c>
      <c r="F127" s="15" t="e">
        <f t="shared" si="8"/>
        <v>#VALUE!</v>
      </c>
    </row>
    <row r="128" spans="4:6" x14ac:dyDescent="0.3">
      <c r="D128" s="13" t="str">
        <f t="shared" si="9"/>
        <v/>
      </c>
      <c r="F128" s="15" t="e">
        <f t="shared" si="8"/>
        <v>#VALUE!</v>
      </c>
    </row>
    <row r="129" spans="4:6" x14ac:dyDescent="0.3">
      <c r="D129" s="13" t="str">
        <f t="shared" si="9"/>
        <v/>
      </c>
      <c r="F129" s="15" t="e">
        <f t="shared" si="8"/>
        <v>#VALUE!</v>
      </c>
    </row>
    <row r="130" spans="4:6" x14ac:dyDescent="0.3">
      <c r="D130" s="13" t="str">
        <f t="shared" si="9"/>
        <v/>
      </c>
      <c r="F130" s="15" t="e">
        <f t="shared" si="8"/>
        <v>#VALUE!</v>
      </c>
    </row>
    <row r="131" spans="4:6" x14ac:dyDescent="0.3">
      <c r="D131" s="13" t="str">
        <f t="shared" si="9"/>
        <v/>
      </c>
      <c r="F131" s="15" t="e">
        <f t="shared" si="8"/>
        <v>#VALUE!</v>
      </c>
    </row>
    <row r="132" spans="4:6" x14ac:dyDescent="0.3">
      <c r="D132" s="13" t="str">
        <f t="shared" si="9"/>
        <v/>
      </c>
      <c r="F132" s="15" t="e">
        <f t="shared" si="8"/>
        <v>#VALUE!</v>
      </c>
    </row>
    <row r="133" spans="4:6" x14ac:dyDescent="0.3">
      <c r="D133" s="13" t="str">
        <f t="shared" si="9"/>
        <v/>
      </c>
      <c r="F133" s="15" t="e">
        <f t="shared" si="8"/>
        <v>#VALUE!</v>
      </c>
    </row>
    <row r="134" spans="4:6" x14ac:dyDescent="0.3">
      <c r="D134" s="13" t="str">
        <f t="shared" si="9"/>
        <v/>
      </c>
      <c r="F134" s="15" t="e">
        <f t="shared" si="8"/>
        <v>#VALUE!</v>
      </c>
    </row>
    <row r="135" spans="4:6" x14ac:dyDescent="0.3">
      <c r="D135" s="13" t="str">
        <f t="shared" si="9"/>
        <v/>
      </c>
      <c r="F135" s="15" t="e">
        <f t="shared" si="8"/>
        <v>#VALUE!</v>
      </c>
    </row>
    <row r="136" spans="4:6" x14ac:dyDescent="0.3">
      <c r="D136" s="13" t="str">
        <f t="shared" si="9"/>
        <v/>
      </c>
      <c r="F136" s="15" t="e">
        <f t="shared" si="8"/>
        <v>#VALUE!</v>
      </c>
    </row>
    <row r="137" spans="4:6" x14ac:dyDescent="0.3">
      <c r="D137" s="13" t="str">
        <f t="shared" si="9"/>
        <v/>
      </c>
      <c r="F137" s="15" t="e">
        <f t="shared" si="8"/>
        <v>#VALUE!</v>
      </c>
    </row>
    <row r="138" spans="4:6" x14ac:dyDescent="0.3">
      <c r="D138" s="13" t="str">
        <f t="shared" si="9"/>
        <v/>
      </c>
      <c r="F138" s="15" t="e">
        <f t="shared" si="8"/>
        <v>#VALUE!</v>
      </c>
    </row>
    <row r="139" spans="4:6" x14ac:dyDescent="0.3">
      <c r="D139" s="13" t="str">
        <f t="shared" si="9"/>
        <v/>
      </c>
      <c r="F139" s="15" t="e">
        <f t="shared" ref="F139:F197" si="10">B139+E139*(D139-B139)</f>
        <v>#VALUE!</v>
      </c>
    </row>
    <row r="140" spans="4:6" x14ac:dyDescent="0.3">
      <c r="D140" s="13" t="str">
        <f t="shared" ref="D140:D197" si="11">IF(OR(B140="",C140=""),"",WORKDAY(B140,C140))</f>
        <v/>
      </c>
      <c r="F140" s="15" t="e">
        <f t="shared" si="10"/>
        <v>#VALUE!</v>
      </c>
    </row>
    <row r="141" spans="4:6" x14ac:dyDescent="0.3">
      <c r="D141" s="13" t="str">
        <f t="shared" si="11"/>
        <v/>
      </c>
      <c r="F141" s="15" t="e">
        <f t="shared" si="10"/>
        <v>#VALUE!</v>
      </c>
    </row>
    <row r="142" spans="4:6" x14ac:dyDescent="0.3">
      <c r="D142" s="13" t="str">
        <f t="shared" si="11"/>
        <v/>
      </c>
      <c r="F142" s="15" t="e">
        <f t="shared" si="10"/>
        <v>#VALUE!</v>
      </c>
    </row>
    <row r="143" spans="4:6" x14ac:dyDescent="0.3">
      <c r="D143" s="13" t="str">
        <f t="shared" si="11"/>
        <v/>
      </c>
      <c r="F143" s="15" t="e">
        <f t="shared" si="10"/>
        <v>#VALUE!</v>
      </c>
    </row>
    <row r="144" spans="4:6" x14ac:dyDescent="0.3">
      <c r="D144" s="13" t="str">
        <f t="shared" si="11"/>
        <v/>
      </c>
      <c r="F144" s="15" t="e">
        <f t="shared" si="10"/>
        <v>#VALUE!</v>
      </c>
    </row>
    <row r="145" spans="4:6" x14ac:dyDescent="0.3">
      <c r="D145" s="13" t="str">
        <f t="shared" si="11"/>
        <v/>
      </c>
      <c r="F145" s="15" t="e">
        <f t="shared" si="10"/>
        <v>#VALUE!</v>
      </c>
    </row>
    <row r="146" spans="4:6" x14ac:dyDescent="0.3">
      <c r="D146" s="13" t="str">
        <f t="shared" si="11"/>
        <v/>
      </c>
      <c r="F146" s="15" t="e">
        <f t="shared" si="10"/>
        <v>#VALUE!</v>
      </c>
    </row>
    <row r="147" spans="4:6" x14ac:dyDescent="0.3">
      <c r="D147" s="13" t="str">
        <f t="shared" si="11"/>
        <v/>
      </c>
      <c r="F147" s="15" t="e">
        <f t="shared" si="10"/>
        <v>#VALUE!</v>
      </c>
    </row>
    <row r="148" spans="4:6" x14ac:dyDescent="0.3">
      <c r="D148" s="13" t="str">
        <f t="shared" si="11"/>
        <v/>
      </c>
      <c r="F148" s="15" t="e">
        <f t="shared" si="10"/>
        <v>#VALUE!</v>
      </c>
    </row>
    <row r="149" spans="4:6" x14ac:dyDescent="0.3">
      <c r="D149" s="13" t="str">
        <f t="shared" si="11"/>
        <v/>
      </c>
      <c r="F149" s="15" t="e">
        <f t="shared" si="10"/>
        <v>#VALUE!</v>
      </c>
    </row>
    <row r="150" spans="4:6" x14ac:dyDescent="0.3">
      <c r="D150" s="13" t="str">
        <f t="shared" si="11"/>
        <v/>
      </c>
      <c r="F150" s="15" t="e">
        <f t="shared" si="10"/>
        <v>#VALUE!</v>
      </c>
    </row>
    <row r="151" spans="4:6" x14ac:dyDescent="0.3">
      <c r="D151" s="13" t="str">
        <f t="shared" si="11"/>
        <v/>
      </c>
      <c r="F151" s="15" t="e">
        <f t="shared" si="10"/>
        <v>#VALUE!</v>
      </c>
    </row>
    <row r="152" spans="4:6" x14ac:dyDescent="0.3">
      <c r="D152" s="13" t="str">
        <f t="shared" si="11"/>
        <v/>
      </c>
      <c r="F152" s="15" t="e">
        <f t="shared" si="10"/>
        <v>#VALUE!</v>
      </c>
    </row>
    <row r="153" spans="4:6" x14ac:dyDescent="0.3">
      <c r="D153" s="13" t="str">
        <f t="shared" si="11"/>
        <v/>
      </c>
      <c r="F153" s="15" t="e">
        <f t="shared" si="10"/>
        <v>#VALUE!</v>
      </c>
    </row>
    <row r="154" spans="4:6" x14ac:dyDescent="0.3">
      <c r="D154" s="13" t="str">
        <f t="shared" si="11"/>
        <v/>
      </c>
      <c r="F154" s="15" t="e">
        <f t="shared" si="10"/>
        <v>#VALUE!</v>
      </c>
    </row>
    <row r="155" spans="4:6" x14ac:dyDescent="0.3">
      <c r="D155" s="13" t="str">
        <f t="shared" si="11"/>
        <v/>
      </c>
      <c r="F155" s="15" t="e">
        <f t="shared" si="10"/>
        <v>#VALUE!</v>
      </c>
    </row>
    <row r="156" spans="4:6" x14ac:dyDescent="0.3">
      <c r="D156" s="13" t="str">
        <f t="shared" si="11"/>
        <v/>
      </c>
      <c r="F156" s="15" t="e">
        <f t="shared" si="10"/>
        <v>#VALUE!</v>
      </c>
    </row>
    <row r="157" spans="4:6" x14ac:dyDescent="0.3">
      <c r="D157" s="13" t="str">
        <f t="shared" si="11"/>
        <v/>
      </c>
      <c r="F157" s="15" t="e">
        <f t="shared" si="10"/>
        <v>#VALUE!</v>
      </c>
    </row>
    <row r="158" spans="4:6" x14ac:dyDescent="0.3">
      <c r="D158" s="13" t="str">
        <f t="shared" si="11"/>
        <v/>
      </c>
      <c r="F158" s="15" t="e">
        <f t="shared" si="10"/>
        <v>#VALUE!</v>
      </c>
    </row>
    <row r="159" spans="4:6" x14ac:dyDescent="0.3">
      <c r="D159" s="13" t="str">
        <f t="shared" si="11"/>
        <v/>
      </c>
      <c r="F159" s="15" t="e">
        <f t="shared" si="10"/>
        <v>#VALUE!</v>
      </c>
    </row>
    <row r="160" spans="4:6" x14ac:dyDescent="0.3">
      <c r="D160" s="13" t="str">
        <f t="shared" si="11"/>
        <v/>
      </c>
      <c r="F160" s="15" t="e">
        <f t="shared" si="10"/>
        <v>#VALUE!</v>
      </c>
    </row>
    <row r="161" spans="4:6" x14ac:dyDescent="0.3">
      <c r="D161" s="13" t="str">
        <f t="shared" si="11"/>
        <v/>
      </c>
      <c r="F161" s="15" t="e">
        <f t="shared" si="10"/>
        <v>#VALUE!</v>
      </c>
    </row>
    <row r="162" spans="4:6" x14ac:dyDescent="0.3">
      <c r="D162" s="13" t="str">
        <f t="shared" si="11"/>
        <v/>
      </c>
      <c r="F162" s="15" t="e">
        <f t="shared" si="10"/>
        <v>#VALUE!</v>
      </c>
    </row>
    <row r="163" spans="4:6" x14ac:dyDescent="0.3">
      <c r="D163" s="13" t="str">
        <f t="shared" si="11"/>
        <v/>
      </c>
      <c r="F163" s="15" t="e">
        <f t="shared" si="10"/>
        <v>#VALUE!</v>
      </c>
    </row>
    <row r="164" spans="4:6" x14ac:dyDescent="0.3">
      <c r="D164" s="13" t="str">
        <f t="shared" si="11"/>
        <v/>
      </c>
      <c r="F164" s="15" t="e">
        <f t="shared" si="10"/>
        <v>#VALUE!</v>
      </c>
    </row>
    <row r="165" spans="4:6" x14ac:dyDescent="0.3">
      <c r="D165" s="13" t="str">
        <f t="shared" si="11"/>
        <v/>
      </c>
      <c r="F165" s="15" t="e">
        <f t="shared" si="10"/>
        <v>#VALUE!</v>
      </c>
    </row>
    <row r="166" spans="4:6" x14ac:dyDescent="0.3">
      <c r="D166" s="13" t="str">
        <f t="shared" si="11"/>
        <v/>
      </c>
      <c r="F166" s="15" t="e">
        <f t="shared" si="10"/>
        <v>#VALUE!</v>
      </c>
    </row>
    <row r="167" spans="4:6" x14ac:dyDescent="0.3">
      <c r="D167" s="13" t="str">
        <f t="shared" si="11"/>
        <v/>
      </c>
      <c r="F167" s="15" t="e">
        <f t="shared" si="10"/>
        <v>#VALUE!</v>
      </c>
    </row>
    <row r="168" spans="4:6" x14ac:dyDescent="0.3">
      <c r="D168" s="13" t="str">
        <f t="shared" si="11"/>
        <v/>
      </c>
      <c r="F168" s="15" t="e">
        <f t="shared" si="10"/>
        <v>#VALUE!</v>
      </c>
    </row>
    <row r="169" spans="4:6" x14ac:dyDescent="0.3">
      <c r="D169" s="13" t="str">
        <f t="shared" si="11"/>
        <v/>
      </c>
      <c r="F169" s="15" t="e">
        <f t="shared" si="10"/>
        <v>#VALUE!</v>
      </c>
    </row>
    <row r="170" spans="4:6" x14ac:dyDescent="0.3">
      <c r="D170" s="13" t="str">
        <f t="shared" si="11"/>
        <v/>
      </c>
      <c r="F170" s="15" t="e">
        <f t="shared" si="10"/>
        <v>#VALUE!</v>
      </c>
    </row>
    <row r="171" spans="4:6" x14ac:dyDescent="0.3">
      <c r="D171" s="13" t="str">
        <f t="shared" si="11"/>
        <v/>
      </c>
      <c r="F171" s="15" t="e">
        <f t="shared" si="10"/>
        <v>#VALUE!</v>
      </c>
    </row>
    <row r="172" spans="4:6" x14ac:dyDescent="0.3">
      <c r="D172" s="13" t="str">
        <f t="shared" si="11"/>
        <v/>
      </c>
      <c r="F172" s="15" t="e">
        <f t="shared" si="10"/>
        <v>#VALUE!</v>
      </c>
    </row>
    <row r="173" spans="4:6" x14ac:dyDescent="0.3">
      <c r="D173" s="13" t="str">
        <f t="shared" si="11"/>
        <v/>
      </c>
      <c r="F173" s="15" t="e">
        <f t="shared" si="10"/>
        <v>#VALUE!</v>
      </c>
    </row>
    <row r="174" spans="4:6" x14ac:dyDescent="0.3">
      <c r="D174" s="13" t="str">
        <f t="shared" si="11"/>
        <v/>
      </c>
      <c r="F174" s="15" t="e">
        <f t="shared" si="10"/>
        <v>#VALUE!</v>
      </c>
    </row>
    <row r="175" spans="4:6" x14ac:dyDescent="0.3">
      <c r="D175" s="13" t="str">
        <f t="shared" si="11"/>
        <v/>
      </c>
      <c r="F175" s="15" t="e">
        <f t="shared" si="10"/>
        <v>#VALUE!</v>
      </c>
    </row>
    <row r="176" spans="4:6" x14ac:dyDescent="0.3">
      <c r="D176" s="13" t="str">
        <f t="shared" si="11"/>
        <v/>
      </c>
      <c r="F176" s="15" t="e">
        <f t="shared" si="10"/>
        <v>#VALUE!</v>
      </c>
    </row>
    <row r="177" spans="4:6" x14ac:dyDescent="0.3">
      <c r="D177" s="13" t="str">
        <f t="shared" si="11"/>
        <v/>
      </c>
      <c r="F177" s="15" t="e">
        <f t="shared" si="10"/>
        <v>#VALUE!</v>
      </c>
    </row>
    <row r="178" spans="4:6" x14ac:dyDescent="0.3">
      <c r="D178" s="13" t="str">
        <f t="shared" si="11"/>
        <v/>
      </c>
      <c r="F178" s="15" t="e">
        <f t="shared" si="10"/>
        <v>#VALUE!</v>
      </c>
    </row>
    <row r="179" spans="4:6" x14ac:dyDescent="0.3">
      <c r="D179" s="13" t="str">
        <f t="shared" si="11"/>
        <v/>
      </c>
      <c r="F179" s="15" t="e">
        <f t="shared" si="10"/>
        <v>#VALUE!</v>
      </c>
    </row>
    <row r="180" spans="4:6" x14ac:dyDescent="0.3">
      <c r="D180" s="13" t="str">
        <f t="shared" si="11"/>
        <v/>
      </c>
      <c r="F180" s="15" t="e">
        <f t="shared" si="10"/>
        <v>#VALUE!</v>
      </c>
    </row>
    <row r="181" spans="4:6" x14ac:dyDescent="0.3">
      <c r="D181" s="13" t="str">
        <f t="shared" si="11"/>
        <v/>
      </c>
      <c r="F181" s="15" t="e">
        <f t="shared" si="10"/>
        <v>#VALUE!</v>
      </c>
    </row>
    <row r="182" spans="4:6" x14ac:dyDescent="0.3">
      <c r="D182" s="13" t="str">
        <f t="shared" si="11"/>
        <v/>
      </c>
      <c r="F182" s="15" t="e">
        <f t="shared" si="10"/>
        <v>#VALUE!</v>
      </c>
    </row>
    <row r="183" spans="4:6" x14ac:dyDescent="0.3">
      <c r="D183" s="13" t="str">
        <f t="shared" si="11"/>
        <v/>
      </c>
      <c r="F183" s="15" t="e">
        <f t="shared" si="10"/>
        <v>#VALUE!</v>
      </c>
    </row>
    <row r="184" spans="4:6" x14ac:dyDescent="0.3">
      <c r="D184" s="13" t="str">
        <f t="shared" si="11"/>
        <v/>
      </c>
      <c r="F184" s="15" t="e">
        <f t="shared" si="10"/>
        <v>#VALUE!</v>
      </c>
    </row>
    <row r="185" spans="4:6" x14ac:dyDescent="0.3">
      <c r="D185" s="13" t="str">
        <f t="shared" si="11"/>
        <v/>
      </c>
      <c r="F185" s="15" t="e">
        <f t="shared" si="10"/>
        <v>#VALUE!</v>
      </c>
    </row>
    <row r="186" spans="4:6" x14ac:dyDescent="0.3">
      <c r="D186" s="13" t="str">
        <f t="shared" si="11"/>
        <v/>
      </c>
      <c r="F186" s="15" t="e">
        <f t="shared" si="10"/>
        <v>#VALUE!</v>
      </c>
    </row>
    <row r="187" spans="4:6" x14ac:dyDescent="0.3">
      <c r="D187" s="13" t="str">
        <f t="shared" si="11"/>
        <v/>
      </c>
      <c r="F187" s="15" t="e">
        <f t="shared" si="10"/>
        <v>#VALUE!</v>
      </c>
    </row>
    <row r="188" spans="4:6" x14ac:dyDescent="0.3">
      <c r="D188" s="13" t="str">
        <f t="shared" si="11"/>
        <v/>
      </c>
      <c r="F188" s="15" t="e">
        <f t="shared" si="10"/>
        <v>#VALUE!</v>
      </c>
    </row>
    <row r="189" spans="4:6" x14ac:dyDescent="0.3">
      <c r="D189" s="13" t="str">
        <f t="shared" si="11"/>
        <v/>
      </c>
      <c r="F189" s="15" t="e">
        <f t="shared" si="10"/>
        <v>#VALUE!</v>
      </c>
    </row>
    <row r="190" spans="4:6" x14ac:dyDescent="0.3">
      <c r="D190" s="13" t="str">
        <f t="shared" si="11"/>
        <v/>
      </c>
      <c r="F190" s="15" t="e">
        <f t="shared" si="10"/>
        <v>#VALUE!</v>
      </c>
    </row>
    <row r="191" spans="4:6" x14ac:dyDescent="0.3">
      <c r="D191" s="13" t="str">
        <f t="shared" si="11"/>
        <v/>
      </c>
      <c r="F191" s="15" t="e">
        <f t="shared" si="10"/>
        <v>#VALUE!</v>
      </c>
    </row>
    <row r="192" spans="4:6" x14ac:dyDescent="0.3">
      <c r="D192" s="13" t="str">
        <f t="shared" si="11"/>
        <v/>
      </c>
      <c r="F192" s="15" t="e">
        <f t="shared" si="10"/>
        <v>#VALUE!</v>
      </c>
    </row>
    <row r="193" spans="4:6" x14ac:dyDescent="0.3">
      <c r="D193" s="13" t="str">
        <f t="shared" si="11"/>
        <v/>
      </c>
      <c r="F193" s="15" t="e">
        <f t="shared" si="10"/>
        <v>#VALUE!</v>
      </c>
    </row>
    <row r="194" spans="4:6" x14ac:dyDescent="0.3">
      <c r="D194" s="13" t="str">
        <f t="shared" si="11"/>
        <v/>
      </c>
      <c r="F194" s="15" t="e">
        <f t="shared" si="10"/>
        <v>#VALUE!</v>
      </c>
    </row>
    <row r="195" spans="4:6" x14ac:dyDescent="0.3">
      <c r="D195" s="13" t="str">
        <f t="shared" si="11"/>
        <v/>
      </c>
      <c r="F195" s="15" t="e">
        <f t="shared" si="10"/>
        <v>#VALUE!</v>
      </c>
    </row>
    <row r="196" spans="4:6" x14ac:dyDescent="0.3">
      <c r="D196" s="13" t="str">
        <f t="shared" si="11"/>
        <v/>
      </c>
      <c r="F196" s="15" t="e">
        <f t="shared" si="10"/>
        <v>#VALUE!</v>
      </c>
    </row>
    <row r="197" spans="4:6" x14ac:dyDescent="0.3">
      <c r="D197" s="13" t="str">
        <f t="shared" si="11"/>
        <v/>
      </c>
      <c r="F197" s="15" t="e">
        <f t="shared" si="10"/>
        <v>#VALUE!</v>
      </c>
    </row>
  </sheetData>
  <mergeCells count="13">
    <mergeCell ref="A9:A10"/>
    <mergeCell ref="B2:D2"/>
    <mergeCell ref="B4:D4"/>
    <mergeCell ref="G9:G10"/>
    <mergeCell ref="A1:D1"/>
    <mergeCell ref="B3:D3"/>
    <mergeCell ref="B9:B10"/>
    <mergeCell ref="C9:C10"/>
    <mergeCell ref="D9:D10"/>
    <mergeCell ref="E9:E10"/>
    <mergeCell ref="B5:D5"/>
    <mergeCell ref="B6:C6"/>
    <mergeCell ref="B7:C7"/>
  </mergeCells>
  <conditionalFormatting sqref="H21:AW53 H11:AW18">
    <cfRule type="expression" dxfId="24" priority="36">
      <formula>AND(H$7&gt;=$B11,H$7&lt;=$D11,H$7&lt;=$F11,$E11&gt;0)</formula>
    </cfRule>
    <cfRule type="expression" dxfId="23" priority="37">
      <formula>AND(H$7&gt;=$B11,H$7&lt;=$D11,H$7&gt;=$F11,H$7&gt;=TODAY())</formula>
    </cfRule>
    <cfRule type="expression" dxfId="22" priority="38">
      <formula>$A11=""</formula>
    </cfRule>
    <cfRule type="expression" dxfId="21" priority="39">
      <formula>H$7=$F$7</formula>
    </cfRule>
  </conditionalFormatting>
  <conditionalFormatting sqref="H21:AV53 H11:AV18">
    <cfRule type="expression" dxfId="20" priority="45">
      <formula>AND(H$7&gt;=$B11,H$7&lt;=$D11,H$7&gt;=$F11)</formula>
    </cfRule>
  </conditionalFormatting>
  <conditionalFormatting sqref="H7:AV8">
    <cfRule type="expression" dxfId="19" priority="22">
      <formula>AND(H$9=$F$2,$A7&lt;&gt;"")</formula>
    </cfRule>
  </conditionalFormatting>
  <conditionalFormatting sqref="I7:AK7 AM7:AV7">
    <cfRule type="expression" dxfId="18" priority="19">
      <formula>I$9&lt;&gt;1</formula>
    </cfRule>
  </conditionalFormatting>
  <conditionalFormatting sqref="I7:AK7 AM7:AV7">
    <cfRule type="expression" dxfId="17" priority="18">
      <formula>I$9=1</formula>
    </cfRule>
  </conditionalFormatting>
  <conditionalFormatting sqref="H8">
    <cfRule type="expression" dxfId="16" priority="10">
      <formula>H8&lt;&gt;""</formula>
    </cfRule>
  </conditionalFormatting>
  <conditionalFormatting sqref="I8:AV8">
    <cfRule type="expression" dxfId="15" priority="7">
      <formula>I8&lt;&gt;""</formula>
    </cfRule>
  </conditionalFormatting>
  <conditionalFormatting sqref="I8:AV8">
    <cfRule type="expression" dxfId="14" priority="6">
      <formula>I$12=1</formula>
    </cfRule>
  </conditionalFormatting>
  <conditionalFormatting sqref="A6:A7">
    <cfRule type="expression" dxfId="13" priority="4">
      <formula>$B$3="IDRA Novacco"</formula>
    </cfRule>
  </conditionalFormatting>
  <conditionalFormatting sqref="A1:D1 A9:G10">
    <cfRule type="expression" dxfId="12" priority="3">
      <formula>$B$3= "IDRA Novacco"</formula>
    </cfRule>
  </conditionalFormatting>
  <conditionalFormatting sqref="A1:D1 A6:A7 A9:G10">
    <cfRule type="expression" dxfId="11" priority="1">
      <formula>$B$3="IDRA Réal"</formula>
    </cfRule>
    <cfRule type="expression" dxfId="10" priority="2">
      <formula>$B$3="IDRA Service"</formula>
    </cfRule>
  </conditionalFormatting>
  <conditionalFormatting sqref="H20:AW20">
    <cfRule type="expression" dxfId="9" priority="50">
      <formula>AND(H$7&gt;=$B19,H$7&lt;=$D19,H$7&lt;=$F20,$E20&gt;0)</formula>
    </cfRule>
    <cfRule type="expression" dxfId="8" priority="51">
      <formula>AND(H$7&gt;=$B19,H$7&lt;=$D19,H$7&gt;=$F20,H$7&gt;=TODAY())</formula>
    </cfRule>
    <cfRule type="expression" dxfId="7" priority="52">
      <formula>$A20=""</formula>
    </cfRule>
    <cfRule type="expression" dxfId="6" priority="53">
      <formula>H$7=$F$7</formula>
    </cfRule>
  </conditionalFormatting>
  <conditionalFormatting sqref="H19:AW19">
    <cfRule type="expression" dxfId="5" priority="54">
      <formula>AND(H$7&gt;=#REF!,H$7&lt;=#REF!,H$7&lt;=$F19,$E19&gt;0)</formula>
    </cfRule>
    <cfRule type="expression" dxfId="4" priority="55">
      <formula>AND(H$7&gt;=#REF!,H$7&lt;=#REF!,H$7&gt;=$F19,H$7&gt;=TODAY())</formula>
    </cfRule>
    <cfRule type="expression" dxfId="3" priority="56">
      <formula>$A19=""</formula>
    </cfRule>
    <cfRule type="expression" dxfId="2" priority="57">
      <formula>H$7=$F$7</formula>
    </cfRule>
  </conditionalFormatting>
  <conditionalFormatting sqref="H20:AV20">
    <cfRule type="expression" dxfId="1" priority="59">
      <formula>AND(H$7&gt;=$B19,H$7&lt;=$D19,H$7&gt;=$F20)</formula>
    </cfRule>
  </conditionalFormatting>
  <conditionalFormatting sqref="H19:AV19">
    <cfRule type="expression" dxfId="0" priority="60">
      <formula>AND(H$7&gt;=#REF!,H$7&lt;=#REF!,H$7&gt;=$F19)</formula>
    </cfRule>
  </conditionalFormatting>
  <printOptions horizontalCentered="1"/>
  <pageMargins left="0" right="0" top="0.74803149606299213" bottom="0.74803149606299213" header="0.31496062992125984" footer="0.31496062992125984"/>
  <pageSetup paperSize="9" scale="57" fitToHeight="0" orientation="landscape" r:id="rId1"/>
  <headerFooter>
    <oddHeader xml:space="preserve">&amp;C&amp;"Agency FB,Gras"&amp;14&amp;K7030A0Gestion de Projet </oddHeader>
    <oddFooter>&amp;CImprimé le :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Scroll Bar 2">
              <controlPr defaultSize="0" print="0" autoPict="0">
                <anchor moveWithCells="1">
                  <from>
                    <xdr:col>8</xdr:col>
                    <xdr:colOff>106680</xdr:colOff>
                    <xdr:row>1</xdr:row>
                    <xdr:rowOff>22860</xdr:rowOff>
                  </from>
                  <to>
                    <xdr:col>30</xdr:col>
                    <xdr:colOff>144780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d''entrée'!$B$3:$B$8</xm:f>
          </x14:formula1>
          <xm:sqref>B3:D3</xm:sqref>
        </x14:dataValidation>
        <x14:dataValidation type="list" allowBlank="1" showInputMessage="1" showErrorMessage="1">
          <x14:formula1>
            <xm:f>'Données d''entrée'!$V$3:$V$6</xm:f>
          </x14:formula1>
          <xm:sqref>B5:D5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W24"/>
  <sheetViews>
    <sheetView topLeftCell="A4" zoomScale="60" zoomScaleNormal="60" workbookViewId="0">
      <selection activeCell="C6" sqref="C6"/>
    </sheetView>
  </sheetViews>
  <sheetFormatPr baseColWidth="10" defaultRowHeight="14.4" x14ac:dyDescent="0.3"/>
  <cols>
    <col min="2" max="2" width="32.109375" bestFit="1" customWidth="1"/>
    <col min="3" max="3" width="19.21875" bestFit="1" customWidth="1"/>
    <col min="4" max="4" width="19.33203125" bestFit="1" customWidth="1"/>
    <col min="5" max="5" width="14.5546875" bestFit="1" customWidth="1"/>
    <col min="7" max="7" width="19.88671875" bestFit="1" customWidth="1"/>
    <col min="9" max="9" width="17.88671875" bestFit="1" customWidth="1"/>
    <col min="15" max="15" width="18.77734375" customWidth="1"/>
  </cols>
  <sheetData>
    <row r="1" spans="2:23" ht="15" thickBot="1" x14ac:dyDescent="0.35"/>
    <row r="2" spans="2:23" ht="15" thickBot="1" x14ac:dyDescent="0.35">
      <c r="B2" s="108" t="s">
        <v>28</v>
      </c>
      <c r="C2" s="105" t="s">
        <v>49</v>
      </c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7"/>
    </row>
    <row r="3" spans="2:23" ht="15" thickBot="1" x14ac:dyDescent="0.35">
      <c r="B3" s="109"/>
      <c r="C3" s="105" t="s">
        <v>50</v>
      </c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7"/>
    </row>
    <row r="4" spans="2:23" ht="15" thickBot="1" x14ac:dyDescent="0.35"/>
    <row r="5" spans="2:23" ht="60" customHeight="1" thickBot="1" x14ac:dyDescent="0.35">
      <c r="B5" s="58" t="str">
        <f>IF('Entrées et repère d''avancement'!$B$5="Anglais","List of tasks", "Liste des tâches")</f>
        <v>Liste des tâches</v>
      </c>
      <c r="C5" s="58" t="str">
        <f>IF('Entrées et repère d''avancement'!$B$5="Anglais","Starting date", "Date de début")</f>
        <v>Date de début</v>
      </c>
      <c r="D5" s="58" t="str">
        <f>IF('Entrées et repère d''avancement'!$B$5="Anglais","Duration (days)", "Durée (en jours)")</f>
        <v>Durée (en jours)</v>
      </c>
      <c r="E5" s="58" t="str">
        <f>IF('Entrées et repère d''avancement'!$B$5="Anglais","Ending date", "Date de fin")</f>
        <v>Date de fin</v>
      </c>
      <c r="F5" s="44"/>
      <c r="G5" s="68" t="s">
        <v>22</v>
      </c>
      <c r="H5" s="70" t="s">
        <v>3</v>
      </c>
      <c r="I5" s="69" t="s">
        <v>20</v>
      </c>
    </row>
    <row r="6" spans="2:23" ht="14.4" customHeight="1" x14ac:dyDescent="0.3">
      <c r="B6" s="62" t="str">
        <f>IF('Entrées et repère d''avancement'!A11&lt;&gt;"",'Entrées et repère d''avancement'!A11,"")</f>
        <v>Préparation de commande</v>
      </c>
      <c r="C6" s="49">
        <f>IF('Entrées et repère d''avancement'!B11&lt;&gt;"",'Entrées et repère d''avancement'!B11,"")</f>
        <v>43282</v>
      </c>
      <c r="D6" s="50">
        <f>IF('Entrées et repère d''avancement'!C11&lt;&gt;"",'Entrées et repère d''avancement'!C11,"")</f>
        <v>30</v>
      </c>
      <c r="E6" s="51">
        <f>IF('Entrées et repère d''avancement'!D11&lt;&gt;"",'Entrées et repère d''avancement'!D11,"")</f>
        <v>43322</v>
      </c>
      <c r="F6" s="45"/>
      <c r="G6" s="67" t="s">
        <v>18</v>
      </c>
      <c r="H6" s="48">
        <f>MIN(C6:C13)</f>
        <v>43282</v>
      </c>
      <c r="I6" s="72">
        <f>H6</f>
        <v>43282</v>
      </c>
      <c r="J6" s="99" t="s">
        <v>23</v>
      </c>
      <c r="K6" s="100"/>
      <c r="L6" s="100"/>
      <c r="M6" s="100"/>
      <c r="N6" s="100"/>
      <c r="O6" s="100"/>
      <c r="P6" s="100"/>
      <c r="Q6" s="100"/>
      <c r="R6" s="100"/>
      <c r="S6" s="101"/>
    </row>
    <row r="7" spans="2:23" ht="15" thickBot="1" x14ac:dyDescent="0.35">
      <c r="B7" s="62" t="str">
        <f>IF('Entrées et repère d''avancement'!A12&lt;&gt;"",'Entrées et repère d''avancement'!A12,"")</f>
        <v>Approvisionnement</v>
      </c>
      <c r="C7" s="52">
        <f>IF('Entrées et repère d''avancement'!B12&lt;&gt;"",'Entrées et repère d''avancement'!B12,"")</f>
        <v>43321</v>
      </c>
      <c r="D7" s="53">
        <f>IF('Entrées et repère d''avancement'!C12&lt;&gt;"",'Entrées et repère d''avancement'!C12,"")</f>
        <v>15</v>
      </c>
      <c r="E7" s="54">
        <f>IF('Entrées et repère d''avancement'!D12&lt;&gt;"",'Entrées et repère d''avancement'!D12,"")</f>
        <v>43342</v>
      </c>
      <c r="F7" s="45"/>
      <c r="G7" s="64" t="s">
        <v>19</v>
      </c>
      <c r="H7" s="46">
        <f>MAX(E6:E13)</f>
        <v>43392</v>
      </c>
      <c r="I7" s="71">
        <f>H7</f>
        <v>43392</v>
      </c>
      <c r="J7" s="102"/>
      <c r="K7" s="103"/>
      <c r="L7" s="103"/>
      <c r="M7" s="103"/>
      <c r="N7" s="103"/>
      <c r="O7" s="103"/>
      <c r="P7" s="103"/>
      <c r="Q7" s="103"/>
      <c r="R7" s="103"/>
      <c r="S7" s="104"/>
    </row>
    <row r="8" spans="2:23" ht="15" thickBot="1" x14ac:dyDescent="0.35">
      <c r="B8" s="62" t="str">
        <f>IF('Entrées et repère d''avancement'!A13&lt;&gt;"",'Entrées et repère d''avancement'!A13,"")</f>
        <v>Fabrication</v>
      </c>
      <c r="C8" s="52">
        <f>IF('Entrées et repère d''avancement'!B13&lt;&gt;"",'Entrées et repère d''avancement'!B13,"")</f>
        <v>43321</v>
      </c>
      <c r="D8" s="53">
        <f>IF('Entrées et repère d''avancement'!C13&lt;&gt;"",'Entrées et repère d''avancement'!C13,"")</f>
        <v>15</v>
      </c>
      <c r="E8" s="54">
        <f>IF('Entrées et repère d''avancement'!D13&lt;&gt;"",'Entrées et repère d''avancement'!D13,"")</f>
        <v>43342</v>
      </c>
      <c r="F8" s="45"/>
      <c r="G8" s="65" t="s">
        <v>1</v>
      </c>
      <c r="H8" s="47">
        <f ca="1">TODAY()</f>
        <v>43293</v>
      </c>
      <c r="I8" s="66">
        <f ca="1">H8</f>
        <v>43293</v>
      </c>
    </row>
    <row r="9" spans="2:23" x14ac:dyDescent="0.3">
      <c r="B9" s="62" t="str">
        <f>IF('Entrées et repère d''avancement'!A14&lt;&gt;"",'Entrées et repère d''avancement'!A14,"")</f>
        <v>Contrôle</v>
      </c>
      <c r="C9" s="52">
        <f>IF('Entrées et repère d''avancement'!B14&lt;&gt;"",'Entrées et repère d''avancement'!B14,"")</f>
        <v>43337</v>
      </c>
      <c r="D9" s="53">
        <f>IF('Entrées et repère d''avancement'!C14&lt;&gt;"",'Entrées et repère d''avancement'!C14,"")</f>
        <v>20</v>
      </c>
      <c r="E9" s="54">
        <f>IF('Entrées et repère d''avancement'!D14&lt;&gt;"",'Entrées et repère d''avancement'!D14,"")</f>
        <v>43364</v>
      </c>
      <c r="F9" s="45"/>
      <c r="G9" s="63"/>
    </row>
    <row r="10" spans="2:23" x14ac:dyDescent="0.3">
      <c r="B10" s="62" t="str">
        <f>IF('Entrées et repère d''avancement'!A15&lt;&gt;"",'Entrées et repère d''avancement'!A15,"")</f>
        <v>Livraison</v>
      </c>
      <c r="C10" s="52">
        <f>IF('Entrées et repère d''avancement'!B15&lt;&gt;"",'Entrées et repère d''avancement'!B15,"")</f>
        <v>43373</v>
      </c>
      <c r="D10" s="53">
        <f>IF('Entrées et repère d''avancement'!C15&lt;&gt;"",'Entrées et repère d''avancement'!C15,"")</f>
        <v>3</v>
      </c>
      <c r="E10" s="54">
        <f>IF('Entrées et repère d''avancement'!D15&lt;&gt;"",'Entrées et repère d''avancement'!D15,"")</f>
        <v>43376</v>
      </c>
      <c r="F10" s="45"/>
    </row>
    <row r="11" spans="2:23" x14ac:dyDescent="0.3">
      <c r="B11" s="62" t="str">
        <f>IF('Entrées et repère d''avancement'!A16&lt;&gt;"",'Entrées et repère d''avancement'!A16,"")</f>
        <v>Assemblage final</v>
      </c>
      <c r="C11" s="52">
        <f>IF('Entrées et repère d''avancement'!B16&lt;&gt;"",'Entrées et repère d''avancement'!B16,"")</f>
        <v>43377</v>
      </c>
      <c r="D11" s="53">
        <f>IF('Entrées et repère d''avancement'!C16&lt;&gt;"",'Entrées et repère d''avancement'!C16,"")</f>
        <v>3</v>
      </c>
      <c r="E11" s="54">
        <f>IF('Entrées et repère d''avancement'!D16&lt;&gt;"",'Entrées et repère d''avancement'!D16,"")</f>
        <v>43382</v>
      </c>
      <c r="F11" s="45"/>
    </row>
    <row r="12" spans="2:23" x14ac:dyDescent="0.3">
      <c r="B12" s="62" t="str">
        <f>IF('Entrées et repère d''avancement'!A17&lt;&gt;"",'Entrées et repère d''avancement'!A17,"")</f>
        <v>Réception Client</v>
      </c>
      <c r="C12" s="52">
        <f>IF('Entrées et repère d''avancement'!B17&lt;&gt;"",'Entrées et repère d''avancement'!B17,"")</f>
        <v>43383</v>
      </c>
      <c r="D12" s="53">
        <f>IF('Entrées et repère d''avancement'!C17&lt;&gt;"",'Entrées et repère d''avancement'!C17,"")</f>
        <v>5</v>
      </c>
      <c r="E12" s="54">
        <f>IF('Entrées et repère d''avancement'!D17&lt;&gt;"",'Entrées et repère d''avancement'!D17,"")</f>
        <v>43390</v>
      </c>
      <c r="F12" s="45"/>
    </row>
    <row r="13" spans="2:23" ht="15" thickBot="1" x14ac:dyDescent="0.35">
      <c r="B13" s="62">
        <f>IF('Entrées et repère d''avancement'!A18&lt;&gt;"",'Entrées et repère d''avancement'!A18,"")</f>
        <v>0</v>
      </c>
      <c r="C13" s="55">
        <f>IF('Entrées et repère d''avancement'!B18&lt;&gt;"",'Entrées et repère d''avancement'!B18,"")</f>
        <v>43390</v>
      </c>
      <c r="D13" s="56">
        <f>IF('Entrées et repère d''avancement'!C18&lt;&gt;"",'Entrées et repère d''avancement'!C18,"")</f>
        <v>2</v>
      </c>
      <c r="E13" s="57">
        <f>IF('Entrées et repère d''avancement'!D18&lt;&gt;"",'Entrées et repère d''avancement'!D18,"")</f>
        <v>43392</v>
      </c>
      <c r="F13" s="45"/>
    </row>
    <row r="14" spans="2:23" ht="15" thickBot="1" x14ac:dyDescent="0.35">
      <c r="B14" s="62">
        <f>IF('Entrées et repère d''avancement'!A19&lt;&gt;"",'Entrées et repère d''avancement'!A19,"")</f>
        <v>0</v>
      </c>
      <c r="C14" s="59"/>
      <c r="D14" s="60"/>
      <c r="E14" s="61"/>
    </row>
    <row r="15" spans="2:23" x14ac:dyDescent="0.3">
      <c r="B15" s="62">
        <f>IF('Entrées et repère d''avancement'!A20&lt;&gt;"",'Entrées et repère d''avancement'!A20,"")</f>
        <v>0</v>
      </c>
      <c r="C15" s="43" t="str">
        <f>IF('Entrées et repère d''avancement'!B19&lt;&gt;"",'Entrées et repère d''avancement'!B19,"")</f>
        <v/>
      </c>
      <c r="D15" s="5" t="str">
        <f>IF('Entrées et repère d''avancement'!C19&lt;&gt;"",'Entrées et repère d''avancement'!C19,"")</f>
        <v/>
      </c>
      <c r="E15" s="43" t="str">
        <f>IF('Entrées et repère d''avancement'!D19&lt;&gt;"",'Entrées et repère d''avancement'!D19,"")</f>
        <v/>
      </c>
    </row>
    <row r="16" spans="2:23" x14ac:dyDescent="0.3">
      <c r="B16" s="62">
        <f>IF('Entrées et repère d''avancement'!A21&lt;&gt;"",'Entrées et repère d''avancement'!A21,"")</f>
        <v>0</v>
      </c>
      <c r="C16" s="43" t="str">
        <f>IF('Entrées et repère d''avancement'!B21&lt;&gt;"",'Entrées et repère d''avancement'!B21,"")</f>
        <v/>
      </c>
      <c r="D16" s="5" t="str">
        <f>IF('Entrées et repère d''avancement'!C21&lt;&gt;"",'Entrées et repère d''avancement'!C21,"")</f>
        <v/>
      </c>
      <c r="E16" s="43" t="str">
        <f>IF('Entrées et repère d''avancement'!D21&lt;&gt;"",'Entrées et repère d''avancement'!D21,"")</f>
        <v/>
      </c>
    </row>
    <row r="17" spans="2:5" x14ac:dyDescent="0.3">
      <c r="B17" s="62">
        <f>IF('Entrées et repère d''avancement'!A22&lt;&gt;"",'Entrées et repère d''avancement'!A22,"")</f>
        <v>0</v>
      </c>
      <c r="C17" s="43" t="str">
        <f>IF('Entrées et repère d''avancement'!B22&lt;&gt;"",'Entrées et repère d''avancement'!B22,"")</f>
        <v/>
      </c>
      <c r="D17" s="5" t="str">
        <f>IF('Entrées et repère d''avancement'!C22&lt;&gt;"",'Entrées et repère d''avancement'!C22,"")</f>
        <v/>
      </c>
      <c r="E17" s="43"/>
    </row>
    <row r="18" spans="2:5" x14ac:dyDescent="0.3">
      <c r="B18" s="62">
        <f>IF('Entrées et repère d''avancement'!A23&lt;&gt;"",'Entrées et repère d''avancement'!A23,"")</f>
        <v>0</v>
      </c>
      <c r="C18" s="43" t="str">
        <f>IF('Entrées et repère d''avancement'!B23&lt;&gt;"",'Entrées et repère d''avancement'!B23,"")</f>
        <v/>
      </c>
      <c r="D18" s="5" t="str">
        <f>IF('Entrées et repère d''avancement'!C23&lt;&gt;"",'Entrées et repère d''avancement'!C23,"")</f>
        <v/>
      </c>
      <c r="E18" s="43"/>
    </row>
    <row r="19" spans="2:5" x14ac:dyDescent="0.3">
      <c r="B19" s="62">
        <f>IF('Entrées et repère d''avancement'!A24&lt;&gt;"",'Entrées et repère d''avancement'!A24,"")</f>
        <v>0</v>
      </c>
      <c r="C19" s="43" t="str">
        <f>IF('Entrées et repère d''avancement'!B24&lt;&gt;"",'Entrées et repère d''avancement'!B24,"")</f>
        <v/>
      </c>
      <c r="D19" s="5" t="str">
        <f>IF('Entrées et repère d''avancement'!C24&lt;&gt;"",'Entrées et repère d''avancement'!C24,"")</f>
        <v/>
      </c>
      <c r="E19" s="43"/>
    </row>
    <row r="20" spans="2:5" x14ac:dyDescent="0.3">
      <c r="B20" s="62">
        <f>IF('Entrées et repère d''avancement'!A25&lt;&gt;"",'Entrées et repère d''avancement'!A25,"")</f>
        <v>0</v>
      </c>
      <c r="C20" s="43" t="str">
        <f>IF('Entrées et repère d''avancement'!B25&lt;&gt;"",'Entrées et repère d''avancement'!B25,"")</f>
        <v/>
      </c>
      <c r="D20" s="5" t="str">
        <f>IF('Entrées et repère d''avancement'!C25&lt;&gt;"",'Entrées et repère d''avancement'!C25,"")</f>
        <v/>
      </c>
      <c r="E20" s="43" t="str">
        <f>IF('Entrées et repère d''avancement'!D25&lt;&gt;"",'Entrées et repère d''avancement'!D25,"")</f>
        <v/>
      </c>
    </row>
    <row r="21" spans="2:5" x14ac:dyDescent="0.3">
      <c r="B21" s="62">
        <f>IF('Entrées et repère d''avancement'!A26&lt;&gt;"",'Entrées et repère d''avancement'!A26,"")</f>
        <v>0</v>
      </c>
      <c r="C21" s="43" t="str">
        <f>IF('Entrées et repère d''avancement'!B26&lt;&gt;"",'Entrées et repère d''avancement'!B26,"")</f>
        <v/>
      </c>
      <c r="D21" s="5" t="str">
        <f>IF('Entrées et repère d''avancement'!C26&lt;&gt;"",'Entrées et repère d''avancement'!C26,"")</f>
        <v/>
      </c>
      <c r="E21" s="43" t="str">
        <f>IF('Entrées et repère d''avancement'!D26&lt;&gt;"",'Entrées et repère d''avancement'!D26,"")</f>
        <v/>
      </c>
    </row>
    <row r="22" spans="2:5" x14ac:dyDescent="0.3">
      <c r="B22" s="62">
        <f>IF('Entrées et repère d''avancement'!A27&lt;&gt;"",'Entrées et repère d''avancement'!A27,"")</f>
        <v>0</v>
      </c>
      <c r="C22" s="43" t="str">
        <f>IF('Entrées et repère d''avancement'!B27&lt;&gt;"",'Entrées et repère d''avancement'!B27,"")</f>
        <v/>
      </c>
      <c r="D22" s="5" t="str">
        <f>IF('Entrées et repère d''avancement'!C27&lt;&gt;"",'Entrées et repère d''avancement'!C27,"")</f>
        <v/>
      </c>
      <c r="E22" s="43" t="str">
        <f>IF('Entrées et repère d''avancement'!D27&lt;&gt;"",'Entrées et repère d''avancement'!D27,"")</f>
        <v/>
      </c>
    </row>
    <row r="23" spans="2:5" x14ac:dyDescent="0.3">
      <c r="B23" s="62">
        <f>IF('Entrées et repère d''avancement'!A28&lt;&gt;"",'Entrées et repère d''avancement'!A28,"")</f>
        <v>0</v>
      </c>
      <c r="C23" s="43" t="str">
        <f>IF('Entrées et repère d''avancement'!B28&lt;&gt;"",'Entrées et repère d''avancement'!B28,"")</f>
        <v/>
      </c>
      <c r="D23" s="5" t="str">
        <f>IF('Entrées et repère d''avancement'!C28&lt;&gt;"",'Entrées et repère d''avancement'!C28,"")</f>
        <v/>
      </c>
      <c r="E23" s="43" t="str">
        <f>IF('Entrées et repère d''avancement'!D28&lt;&gt;"",'Entrées et repère d''avancement'!D28,"")</f>
        <v/>
      </c>
    </row>
    <row r="24" spans="2:5" x14ac:dyDescent="0.3">
      <c r="B24" s="62">
        <f>IF('Entrées et repère d''avancement'!A29&lt;&gt;"",'Entrées et repère d''avancement'!A29,"")</f>
        <v>0</v>
      </c>
      <c r="C24" s="43" t="str">
        <f>IF('Entrées et repère d''avancement'!B29&lt;&gt;"",'Entrées et repère d''avancement'!B29,"")</f>
        <v/>
      </c>
      <c r="D24" s="5" t="str">
        <f>IF('Entrées et repère d''avancement'!C29&lt;&gt;"",'Entrées et repère d''avancement'!C29,"")</f>
        <v/>
      </c>
      <c r="E24" s="43" t="str">
        <f>IF('Entrées et repère d''avancement'!D29&lt;&gt;"",'Entrées et repère d''avancement'!D29,"")</f>
        <v/>
      </c>
    </row>
  </sheetData>
  <mergeCells count="4">
    <mergeCell ref="J6:S7"/>
    <mergeCell ref="C2:W2"/>
    <mergeCell ref="C3:W3"/>
    <mergeCell ref="B2:B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E63"/>
  <sheetViews>
    <sheetView topLeftCell="V1" workbookViewId="0">
      <selection activeCell="AA5" sqref="AA5"/>
    </sheetView>
  </sheetViews>
  <sheetFormatPr baseColWidth="10" defaultRowHeight="14.4" x14ac:dyDescent="0.3"/>
  <cols>
    <col min="4" max="4" width="13.88671875" bestFit="1" customWidth="1"/>
    <col min="5" max="5" width="12.21875" bestFit="1" customWidth="1"/>
    <col min="6" max="6" width="18.33203125" bestFit="1" customWidth="1"/>
    <col min="10" max="10" width="18.33203125" bestFit="1" customWidth="1"/>
    <col min="14" max="14" width="19" bestFit="1" customWidth="1"/>
    <col min="18" max="18" width="18.6640625" bestFit="1" customWidth="1"/>
    <col min="20" max="20" width="19" bestFit="1" customWidth="1"/>
    <col min="22" max="22" width="14.109375" bestFit="1" customWidth="1"/>
    <col min="24" max="24" width="31" bestFit="1" customWidth="1"/>
    <col min="25" max="25" width="31" customWidth="1"/>
    <col min="26" max="26" width="23.109375" bestFit="1" customWidth="1"/>
    <col min="27" max="27" width="23.109375" customWidth="1"/>
    <col min="28" max="28" width="23.109375" bestFit="1" customWidth="1"/>
    <col min="29" max="29" width="23.109375" customWidth="1"/>
    <col min="30" max="30" width="23.109375" bestFit="1" customWidth="1"/>
    <col min="31" max="31" width="17.33203125" bestFit="1" customWidth="1"/>
  </cols>
  <sheetData>
    <row r="1" spans="2:31" ht="15" thickBot="1" x14ac:dyDescent="0.35"/>
    <row r="2" spans="2:31" ht="15" thickBot="1" x14ac:dyDescent="0.35">
      <c r="B2" t="s">
        <v>9</v>
      </c>
      <c r="D2" s="121"/>
      <c r="E2" s="122"/>
      <c r="F2" s="123"/>
      <c r="H2" s="124"/>
      <c r="I2" s="125"/>
      <c r="J2" s="126"/>
      <c r="L2" s="127"/>
      <c r="M2" s="128"/>
      <c r="N2" s="129"/>
      <c r="P2" s="130"/>
      <c r="Q2" s="131"/>
      <c r="R2" s="132"/>
      <c r="T2" s="33"/>
      <c r="V2" s="74"/>
      <c r="X2" s="110" t="s">
        <v>34</v>
      </c>
      <c r="Y2" s="111"/>
      <c r="Z2" s="111"/>
      <c r="AA2" s="111"/>
      <c r="AB2" s="111"/>
      <c r="AC2" s="111"/>
      <c r="AD2" s="111"/>
      <c r="AE2" s="112"/>
    </row>
    <row r="3" spans="2:31" ht="15" thickBot="1" x14ac:dyDescent="0.35">
      <c r="D3" s="30"/>
      <c r="E3" s="31"/>
      <c r="F3" s="32"/>
      <c r="H3" s="39"/>
      <c r="I3" s="40"/>
      <c r="J3" s="41"/>
      <c r="L3" s="30"/>
      <c r="M3" s="31"/>
      <c r="N3" s="32"/>
      <c r="P3" s="39"/>
      <c r="Q3" s="40"/>
      <c r="R3" s="41"/>
      <c r="T3" s="34"/>
      <c r="V3" s="73"/>
      <c r="X3" s="113">
        <v>3</v>
      </c>
      <c r="Y3" s="114"/>
      <c r="Z3" s="115">
        <v>1</v>
      </c>
      <c r="AA3" s="116"/>
      <c r="AB3" s="117">
        <v>2</v>
      </c>
      <c r="AC3" s="118"/>
      <c r="AD3" s="119" t="s">
        <v>10</v>
      </c>
      <c r="AE3" s="120"/>
    </row>
    <row r="4" spans="2:31" ht="15" thickBot="1" x14ac:dyDescent="0.35">
      <c r="D4" s="30"/>
      <c r="E4" s="31"/>
      <c r="F4" s="32"/>
      <c r="H4" s="30"/>
      <c r="I4" s="31"/>
      <c r="J4" s="32"/>
      <c r="L4" s="30"/>
      <c r="M4" s="31"/>
      <c r="N4" s="32"/>
      <c r="P4" s="30"/>
      <c r="Q4" s="31"/>
      <c r="R4" s="32"/>
      <c r="T4" s="73"/>
      <c r="V4" s="73"/>
      <c r="X4" s="80" t="s">
        <v>25</v>
      </c>
      <c r="Y4" s="81" t="s">
        <v>26</v>
      </c>
      <c r="Z4" s="82" t="s">
        <v>25</v>
      </c>
      <c r="AA4" s="83" t="s">
        <v>26</v>
      </c>
      <c r="AB4" s="84" t="s">
        <v>48</v>
      </c>
      <c r="AC4" s="85" t="s">
        <v>26</v>
      </c>
      <c r="AD4" s="86" t="s">
        <v>25</v>
      </c>
      <c r="AE4" s="87" t="s">
        <v>26</v>
      </c>
    </row>
    <row r="5" spans="2:31" x14ac:dyDescent="0.3">
      <c r="B5">
        <v>1</v>
      </c>
      <c r="D5" s="24"/>
      <c r="E5" s="23"/>
      <c r="F5" s="25"/>
      <c r="H5" s="24"/>
      <c r="I5" s="23"/>
      <c r="J5" s="25"/>
      <c r="L5" s="24"/>
      <c r="M5" s="23"/>
      <c r="N5" s="25"/>
      <c r="P5" s="24"/>
      <c r="Q5" s="23"/>
      <c r="R5" s="25"/>
      <c r="T5" s="35"/>
      <c r="V5" s="35"/>
      <c r="X5" s="42" t="s">
        <v>31</v>
      </c>
      <c r="Y5" s="42" t="s">
        <v>42</v>
      </c>
      <c r="Z5" s="42" t="s">
        <v>12</v>
      </c>
      <c r="AA5" s="42" t="s">
        <v>35</v>
      </c>
      <c r="AB5" s="42" t="s">
        <v>12</v>
      </c>
      <c r="AC5" s="42" t="s">
        <v>35</v>
      </c>
      <c r="AD5" s="42" t="s">
        <v>12</v>
      </c>
      <c r="AE5" s="42" t="s">
        <v>35</v>
      </c>
    </row>
    <row r="6" spans="2:31" ht="15" thickBot="1" x14ac:dyDescent="0.35">
      <c r="B6">
        <v>2</v>
      </c>
      <c r="D6" s="24"/>
      <c r="E6" s="23"/>
      <c r="F6" s="25"/>
      <c r="H6" s="24"/>
      <c r="I6" s="23"/>
      <c r="J6" s="25"/>
      <c r="L6" s="24"/>
      <c r="M6" s="23"/>
      <c r="N6" s="25"/>
      <c r="P6" s="24"/>
      <c r="Q6" s="23"/>
      <c r="R6" s="25"/>
      <c r="T6" s="35"/>
      <c r="V6" s="36"/>
      <c r="X6" s="77" t="s">
        <v>30</v>
      </c>
      <c r="Y6" s="77" t="s">
        <v>43</v>
      </c>
      <c r="Z6" s="77" t="s">
        <v>30</v>
      </c>
      <c r="AA6" s="77" t="s">
        <v>36</v>
      </c>
      <c r="AB6" s="77" t="s">
        <v>30</v>
      </c>
      <c r="AC6" s="77" t="s">
        <v>36</v>
      </c>
      <c r="AD6" s="77" t="s">
        <v>30</v>
      </c>
      <c r="AE6" s="77" t="s">
        <v>36</v>
      </c>
    </row>
    <row r="7" spans="2:31" x14ac:dyDescent="0.3">
      <c r="B7">
        <v>3</v>
      </c>
      <c r="D7" s="24"/>
      <c r="E7" s="23"/>
      <c r="F7" s="25"/>
      <c r="H7" s="24"/>
      <c r="I7" s="23"/>
      <c r="J7" s="25"/>
      <c r="L7" s="24"/>
      <c r="M7" s="23"/>
      <c r="N7" s="25"/>
      <c r="P7" s="24"/>
      <c r="Q7" s="23"/>
      <c r="R7" s="25"/>
      <c r="T7" s="35"/>
      <c r="X7" s="77" t="s">
        <v>13</v>
      </c>
      <c r="Y7" s="77" t="s">
        <v>37</v>
      </c>
      <c r="Z7" s="77" t="s">
        <v>13</v>
      </c>
      <c r="AA7" s="77" t="s">
        <v>37</v>
      </c>
      <c r="AB7" s="77" t="s">
        <v>13</v>
      </c>
      <c r="AC7" s="77" t="s">
        <v>37</v>
      </c>
      <c r="AD7" s="77" t="s">
        <v>13</v>
      </c>
      <c r="AE7" s="77" t="s">
        <v>37</v>
      </c>
    </row>
    <row r="8" spans="2:31" x14ac:dyDescent="0.3">
      <c r="B8" t="s">
        <v>10</v>
      </c>
      <c r="D8" s="24"/>
      <c r="E8" s="23"/>
      <c r="F8" s="25"/>
      <c r="H8" s="24"/>
      <c r="I8" s="23"/>
      <c r="J8" s="25"/>
      <c r="L8" s="24"/>
      <c r="M8" s="23"/>
      <c r="N8" s="25"/>
      <c r="P8" s="24"/>
      <c r="Q8" s="23"/>
      <c r="R8" s="25"/>
      <c r="T8" s="35"/>
      <c r="X8" s="77" t="s">
        <v>33</v>
      </c>
      <c r="Y8" s="77" t="s">
        <v>44</v>
      </c>
      <c r="Z8" s="77" t="s">
        <v>21</v>
      </c>
      <c r="AA8" s="77" t="s">
        <v>38</v>
      </c>
      <c r="AB8" s="77" t="s">
        <v>21</v>
      </c>
      <c r="AC8" s="77" t="s">
        <v>38</v>
      </c>
      <c r="AD8" s="77" t="s">
        <v>21</v>
      </c>
      <c r="AE8" s="77" t="s">
        <v>38</v>
      </c>
    </row>
    <row r="9" spans="2:31" ht="15" thickBot="1" x14ac:dyDescent="0.35">
      <c r="D9" s="24"/>
      <c r="E9" s="23"/>
      <c r="F9" s="25"/>
      <c r="H9" s="26"/>
      <c r="I9" s="27"/>
      <c r="J9" s="28"/>
      <c r="L9" s="24"/>
      <c r="M9" s="23"/>
      <c r="N9" s="25"/>
      <c r="P9" s="26"/>
      <c r="Q9" s="27"/>
      <c r="R9" s="28"/>
      <c r="T9" s="35"/>
      <c r="X9" s="77" t="s">
        <v>14</v>
      </c>
      <c r="Y9" s="77" t="s">
        <v>39</v>
      </c>
      <c r="Z9" s="77" t="s">
        <v>17</v>
      </c>
      <c r="AA9" s="77"/>
      <c r="AB9" s="77" t="s">
        <v>17</v>
      </c>
      <c r="AC9" s="77"/>
      <c r="AD9" s="77" t="s">
        <v>17</v>
      </c>
      <c r="AE9" s="77"/>
    </row>
    <row r="10" spans="2:31" x14ac:dyDescent="0.3">
      <c r="D10" s="24"/>
      <c r="E10" s="23"/>
      <c r="F10" s="25"/>
      <c r="H10" s="37"/>
      <c r="I10" s="37"/>
      <c r="J10" s="38"/>
      <c r="L10" s="24"/>
      <c r="M10" s="23"/>
      <c r="N10" s="25"/>
      <c r="P10" s="37"/>
      <c r="Q10" s="37"/>
      <c r="R10" s="38"/>
      <c r="T10" s="35"/>
      <c r="X10" s="77" t="s">
        <v>46</v>
      </c>
      <c r="Y10" s="77" t="s">
        <v>45</v>
      </c>
      <c r="Z10" s="77" t="s">
        <v>14</v>
      </c>
      <c r="AA10" s="77" t="s">
        <v>39</v>
      </c>
      <c r="AB10" s="77" t="s">
        <v>14</v>
      </c>
      <c r="AC10" s="77" t="s">
        <v>39</v>
      </c>
      <c r="AD10" s="77" t="s">
        <v>14</v>
      </c>
      <c r="AE10" s="77" t="s">
        <v>39</v>
      </c>
    </row>
    <row r="11" spans="2:31" x14ac:dyDescent="0.3">
      <c r="D11" s="24"/>
      <c r="E11" s="23"/>
      <c r="F11" s="25"/>
      <c r="L11" s="24"/>
      <c r="M11" s="23"/>
      <c r="N11" s="25"/>
      <c r="T11" s="35"/>
      <c r="X11" s="77" t="s">
        <v>32</v>
      </c>
      <c r="Y11" s="77" t="s">
        <v>47</v>
      </c>
      <c r="Z11" s="77" t="s">
        <v>15</v>
      </c>
      <c r="AA11" s="77" t="s">
        <v>40</v>
      </c>
      <c r="AB11" s="77" t="s">
        <v>15</v>
      </c>
      <c r="AC11" s="77" t="s">
        <v>40</v>
      </c>
      <c r="AD11" s="77" t="s">
        <v>15</v>
      </c>
      <c r="AE11" s="77" t="s">
        <v>40</v>
      </c>
    </row>
    <row r="12" spans="2:31" x14ac:dyDescent="0.3">
      <c r="D12" s="24"/>
      <c r="E12" s="23"/>
      <c r="F12" s="25"/>
      <c r="L12" s="24"/>
      <c r="M12" s="23"/>
      <c r="N12" s="25"/>
      <c r="T12" s="35"/>
      <c r="X12" s="77"/>
      <c r="Y12" s="77"/>
      <c r="Z12" s="77" t="s">
        <v>16</v>
      </c>
      <c r="AA12" s="77" t="s">
        <v>41</v>
      </c>
      <c r="AB12" s="77" t="s">
        <v>16</v>
      </c>
      <c r="AC12" s="77" t="s">
        <v>41</v>
      </c>
      <c r="AD12" s="77" t="s">
        <v>16</v>
      </c>
      <c r="AE12" s="77" t="s">
        <v>41</v>
      </c>
    </row>
    <row r="13" spans="2:31" x14ac:dyDescent="0.3">
      <c r="D13" s="24"/>
      <c r="E13" s="23"/>
      <c r="F13" s="25"/>
      <c r="L13" s="24"/>
      <c r="M13" s="23"/>
      <c r="N13" s="25"/>
      <c r="T13" s="35"/>
      <c r="X13" s="78"/>
      <c r="Y13" s="78"/>
      <c r="Z13" s="77"/>
      <c r="AA13" s="77"/>
      <c r="AB13" s="77"/>
      <c r="AC13" s="77"/>
      <c r="AD13" s="77"/>
      <c r="AE13" s="77"/>
    </row>
    <row r="14" spans="2:31" x14ac:dyDescent="0.3">
      <c r="D14" s="24"/>
      <c r="E14" s="23"/>
      <c r="F14" s="25"/>
      <c r="L14" s="24"/>
      <c r="M14" s="23"/>
      <c r="N14" s="25"/>
      <c r="T14" s="35"/>
      <c r="X14" s="78"/>
      <c r="Y14" s="78"/>
      <c r="Z14" s="78"/>
      <c r="AA14" s="78"/>
      <c r="AB14" s="78"/>
      <c r="AC14" s="78"/>
      <c r="AD14" s="78"/>
      <c r="AE14" s="78"/>
    </row>
    <row r="15" spans="2:31" x14ac:dyDescent="0.3">
      <c r="D15" s="24"/>
      <c r="E15" s="23"/>
      <c r="F15" s="25" t="str">
        <f t="shared" ref="F3:F22" si="0">D15&amp;" "&amp; E15</f>
        <v xml:space="preserve"> </v>
      </c>
      <c r="L15" s="24"/>
      <c r="M15" s="23"/>
      <c r="N15" s="25"/>
      <c r="T15" s="35"/>
      <c r="X15" s="78"/>
      <c r="Y15" s="78"/>
      <c r="Z15" s="78"/>
      <c r="AA15" s="78"/>
      <c r="AB15" s="78"/>
      <c r="AC15" s="78"/>
      <c r="AD15" s="78"/>
      <c r="AE15" s="78"/>
    </row>
    <row r="16" spans="2:31" x14ac:dyDescent="0.3">
      <c r="D16" s="24"/>
      <c r="E16" s="23"/>
      <c r="F16" s="25" t="str">
        <f t="shared" si="0"/>
        <v xml:space="preserve"> </v>
      </c>
      <c r="L16" s="24"/>
      <c r="M16" s="23"/>
      <c r="N16" s="25"/>
      <c r="T16" s="35"/>
      <c r="X16" s="78"/>
      <c r="Y16" s="78"/>
      <c r="Z16" s="78"/>
      <c r="AA16" s="78"/>
      <c r="AB16" s="78"/>
      <c r="AC16" s="78"/>
      <c r="AD16" s="78"/>
      <c r="AE16" s="78"/>
    </row>
    <row r="17" spans="4:31" x14ac:dyDescent="0.3">
      <c r="D17" s="24"/>
      <c r="E17" s="23"/>
      <c r="F17" s="25" t="str">
        <f t="shared" si="0"/>
        <v xml:space="preserve"> </v>
      </c>
      <c r="L17" s="24"/>
      <c r="M17" s="23"/>
      <c r="N17" s="25"/>
      <c r="T17" s="35"/>
      <c r="X17" s="78"/>
      <c r="Y17" s="78"/>
      <c r="Z17" s="78"/>
      <c r="AA17" s="78"/>
      <c r="AB17" s="78"/>
      <c r="AC17" s="78"/>
      <c r="AD17" s="78"/>
      <c r="AE17" s="78"/>
    </row>
    <row r="18" spans="4:31" x14ac:dyDescent="0.3">
      <c r="D18" s="24"/>
      <c r="E18" s="23"/>
      <c r="F18" s="25" t="str">
        <f t="shared" si="0"/>
        <v xml:space="preserve"> </v>
      </c>
      <c r="L18" s="24"/>
      <c r="M18" s="23"/>
      <c r="N18" s="25"/>
      <c r="T18" s="35"/>
      <c r="X18" s="78"/>
      <c r="Y18" s="78"/>
      <c r="Z18" s="78"/>
      <c r="AA18" s="78"/>
      <c r="AB18" s="78"/>
      <c r="AC18" s="78"/>
      <c r="AD18" s="78"/>
      <c r="AE18" s="78"/>
    </row>
    <row r="19" spans="4:31" ht="15" thickBot="1" x14ac:dyDescent="0.35">
      <c r="D19" s="24"/>
      <c r="E19" s="23"/>
      <c r="F19" s="25" t="str">
        <f t="shared" si="0"/>
        <v xml:space="preserve"> </v>
      </c>
      <c r="L19" s="24"/>
      <c r="M19" s="23"/>
      <c r="N19" s="25"/>
      <c r="T19" s="35"/>
      <c r="X19" s="79"/>
      <c r="Y19" s="79"/>
      <c r="Z19" s="79"/>
      <c r="AA19" s="79"/>
      <c r="AB19" s="79"/>
      <c r="AC19" s="79"/>
      <c r="AD19" s="79"/>
      <c r="AE19" s="79"/>
    </row>
    <row r="20" spans="4:31" x14ac:dyDescent="0.3">
      <c r="D20" s="24"/>
      <c r="E20" s="23"/>
      <c r="F20" s="25" t="str">
        <f t="shared" si="0"/>
        <v xml:space="preserve"> </v>
      </c>
      <c r="L20" s="29"/>
      <c r="M20" s="23"/>
      <c r="N20" s="25"/>
      <c r="T20" s="35"/>
    </row>
    <row r="21" spans="4:31" x14ac:dyDescent="0.3">
      <c r="D21" s="24"/>
      <c r="E21" s="23"/>
      <c r="F21" s="25" t="str">
        <f t="shared" si="0"/>
        <v xml:space="preserve"> </v>
      </c>
      <c r="L21" s="24"/>
      <c r="M21" s="23"/>
      <c r="N21" s="25"/>
      <c r="T21" s="35"/>
    </row>
    <row r="22" spans="4:31" ht="15" thickBot="1" x14ac:dyDescent="0.35">
      <c r="D22" s="26"/>
      <c r="E22" s="27"/>
      <c r="F22" s="28" t="str">
        <f t="shared" si="0"/>
        <v xml:space="preserve"> </v>
      </c>
      <c r="L22" s="24"/>
      <c r="M22" s="23"/>
      <c r="N22" s="25"/>
      <c r="T22" s="35"/>
    </row>
    <row r="23" spans="4:31" x14ac:dyDescent="0.3">
      <c r="L23" s="24"/>
      <c r="M23" s="23"/>
      <c r="N23" s="25"/>
      <c r="T23" s="35"/>
    </row>
    <row r="24" spans="4:31" x14ac:dyDescent="0.3">
      <c r="L24" s="24"/>
      <c r="M24" s="23"/>
      <c r="N24" s="25"/>
      <c r="T24" s="35"/>
    </row>
    <row r="25" spans="4:31" x14ac:dyDescent="0.3">
      <c r="L25" s="24"/>
      <c r="M25" s="23"/>
      <c r="N25" s="25"/>
      <c r="T25" s="35"/>
    </row>
    <row r="26" spans="4:31" x14ac:dyDescent="0.3">
      <c r="L26" s="24"/>
      <c r="M26" s="23"/>
      <c r="N26" s="25"/>
      <c r="T26" s="35"/>
    </row>
    <row r="27" spans="4:31" x14ac:dyDescent="0.3">
      <c r="L27" s="24"/>
      <c r="M27" s="23"/>
      <c r="N27" s="25"/>
      <c r="T27" s="35"/>
    </row>
    <row r="28" spans="4:31" x14ac:dyDescent="0.3">
      <c r="L28" s="24"/>
      <c r="M28" s="23"/>
      <c r="N28" s="25"/>
      <c r="T28" s="35"/>
    </row>
    <row r="29" spans="4:31" x14ac:dyDescent="0.3">
      <c r="L29" s="24"/>
      <c r="M29" s="23"/>
      <c r="N29" s="25"/>
      <c r="T29" s="35"/>
    </row>
    <row r="30" spans="4:31" x14ac:dyDescent="0.3">
      <c r="L30" s="24"/>
      <c r="M30" s="23"/>
      <c r="N30" s="25"/>
      <c r="T30" s="35"/>
    </row>
    <row r="31" spans="4:31" x14ac:dyDescent="0.3">
      <c r="L31" s="24"/>
      <c r="M31" s="23"/>
      <c r="N31" s="25"/>
      <c r="T31" s="35"/>
    </row>
    <row r="32" spans="4:31" ht="15" thickBot="1" x14ac:dyDescent="0.35">
      <c r="L32" s="26"/>
      <c r="M32" s="27"/>
      <c r="N32" s="28"/>
      <c r="T32" s="35"/>
    </row>
    <row r="33" spans="20:20" x14ac:dyDescent="0.3">
      <c r="T33" s="35"/>
    </row>
    <row r="34" spans="20:20" x14ac:dyDescent="0.3">
      <c r="T34" s="35"/>
    </row>
    <row r="35" spans="20:20" x14ac:dyDescent="0.3">
      <c r="T35" s="35"/>
    </row>
    <row r="36" spans="20:20" x14ac:dyDescent="0.3">
      <c r="T36" s="35"/>
    </row>
    <row r="37" spans="20:20" x14ac:dyDescent="0.3">
      <c r="T37" s="35"/>
    </row>
    <row r="38" spans="20:20" x14ac:dyDescent="0.3">
      <c r="T38" s="35"/>
    </row>
    <row r="39" spans="20:20" x14ac:dyDescent="0.3">
      <c r="T39" s="35"/>
    </row>
    <row r="40" spans="20:20" x14ac:dyDescent="0.3">
      <c r="T40" s="35"/>
    </row>
    <row r="41" spans="20:20" x14ac:dyDescent="0.3">
      <c r="T41" s="35"/>
    </row>
    <row r="42" spans="20:20" x14ac:dyDescent="0.3">
      <c r="T42" s="35"/>
    </row>
    <row r="43" spans="20:20" x14ac:dyDescent="0.3">
      <c r="T43" s="35"/>
    </row>
    <row r="44" spans="20:20" x14ac:dyDescent="0.3">
      <c r="T44" s="35"/>
    </row>
    <row r="45" spans="20:20" x14ac:dyDescent="0.3">
      <c r="T45" s="35"/>
    </row>
    <row r="46" spans="20:20" x14ac:dyDescent="0.3">
      <c r="T46" s="35"/>
    </row>
    <row r="47" spans="20:20" x14ac:dyDescent="0.3">
      <c r="T47" s="35"/>
    </row>
    <row r="48" spans="20:20" x14ac:dyDescent="0.3">
      <c r="T48" s="35"/>
    </row>
    <row r="49" spans="20:20" x14ac:dyDescent="0.3">
      <c r="T49" s="35"/>
    </row>
    <row r="50" spans="20:20" x14ac:dyDescent="0.3">
      <c r="T50" s="35"/>
    </row>
    <row r="51" spans="20:20" x14ac:dyDescent="0.3">
      <c r="T51" s="35"/>
    </row>
    <row r="52" spans="20:20" x14ac:dyDescent="0.3">
      <c r="T52" s="35"/>
    </row>
    <row r="53" spans="20:20" x14ac:dyDescent="0.3">
      <c r="T53" s="35"/>
    </row>
    <row r="54" spans="20:20" x14ac:dyDescent="0.3">
      <c r="T54" s="35"/>
    </row>
    <row r="55" spans="20:20" x14ac:dyDescent="0.3">
      <c r="T55" s="35"/>
    </row>
    <row r="56" spans="20:20" x14ac:dyDescent="0.3">
      <c r="T56" s="35"/>
    </row>
    <row r="57" spans="20:20" x14ac:dyDescent="0.3">
      <c r="T57" s="35"/>
    </row>
    <row r="58" spans="20:20" x14ac:dyDescent="0.3">
      <c r="T58" s="35"/>
    </row>
    <row r="59" spans="20:20" x14ac:dyDescent="0.3">
      <c r="T59" s="35"/>
    </row>
    <row r="60" spans="20:20" x14ac:dyDescent="0.3">
      <c r="T60" s="35"/>
    </row>
    <row r="61" spans="20:20" x14ac:dyDescent="0.3">
      <c r="T61" s="35"/>
    </row>
    <row r="62" spans="20:20" x14ac:dyDescent="0.3">
      <c r="T62" s="35"/>
    </row>
    <row r="63" spans="20:20" ht="15" thickBot="1" x14ac:dyDescent="0.35">
      <c r="T63" s="36"/>
    </row>
  </sheetData>
  <sortState ref="D4:F21">
    <sortCondition ref="D3"/>
  </sortState>
  <mergeCells count="9">
    <mergeCell ref="D2:F2"/>
    <mergeCell ref="H2:J2"/>
    <mergeCell ref="L2:N2"/>
    <mergeCell ref="P2:R2"/>
    <mergeCell ref="X2:AE2"/>
    <mergeCell ref="X3:Y3"/>
    <mergeCell ref="Z3:AA3"/>
    <mergeCell ref="AB3:AC3"/>
    <mergeCell ref="AD3:A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Entrées et repère d'avancement</vt:lpstr>
      <vt:lpstr>Planning du devis client</vt:lpstr>
      <vt:lpstr>Données d'entrée</vt:lpstr>
      <vt:lpstr>DateProjet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Utilisateur</cp:lastModifiedBy>
  <cp:lastPrinted>2015-10-06T12:48:16Z</cp:lastPrinted>
  <dcterms:created xsi:type="dcterms:W3CDTF">2015-10-03T14:53:17Z</dcterms:created>
  <dcterms:modified xsi:type="dcterms:W3CDTF">2018-07-12T12:31:42Z</dcterms:modified>
</cp:coreProperties>
</file>