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326-1\"/>
    </mc:Choice>
  </mc:AlternateContent>
  <xr:revisionPtr revIDLastSave="0" documentId="13_ncr:1_{316A6CA9-3E68-4819-85C6-2BE2109002FE}" xr6:coauthVersionLast="41" xr6:coauthVersionMax="41" xr10:uidLastSave="{00000000-0000-0000-0000-000000000000}"/>
  <bookViews>
    <workbookView xWindow="-110" yWindow="-110" windowWidth="19420" windowHeight="10420" tabRatio="602" activeTab="1" xr2:uid="{00000000-000D-0000-FFFF-FFFF00000000}"/>
  </bookViews>
  <sheets>
    <sheet name="Formulaire" sheetId="1" r:id="rId1"/>
    <sheet name="Feuil1" sheetId="6" r:id="rId2"/>
    <sheet name="Paiements" sheetId="2" r:id="rId3"/>
    <sheet name="Reçu impôt 2019" sheetId="4" r:id="rId4"/>
    <sheet name="Reçu impôt 2020" sheetId="5" r:id="rId5"/>
  </sheets>
  <definedNames>
    <definedName name="OLE_LINK1" localSheetId="0">Formulaire!#REF!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6" l="1"/>
  <c r="D21" i="6"/>
  <c r="D26" i="6" l="1"/>
  <c r="D29" i="6"/>
  <c r="D28" i="6"/>
  <c r="D27" i="6"/>
  <c r="C7" i="2" l="1"/>
  <c r="F5" i="2"/>
  <c r="C5" i="2"/>
  <c r="B18" i="4"/>
  <c r="C29" i="6" l="1"/>
  <c r="E29" i="6" s="1"/>
  <c r="C28" i="6"/>
  <c r="E28" i="6" s="1"/>
  <c r="C27" i="6"/>
  <c r="B21" i="6"/>
  <c r="E27" i="6" l="1"/>
  <c r="F29" i="6"/>
  <c r="F28" i="6"/>
  <c r="F27" i="6"/>
  <c r="E21" i="6"/>
  <c r="E22" i="6" s="1"/>
  <c r="E23" i="6" l="1"/>
  <c r="C26" i="6" s="1"/>
  <c r="F30" i="1"/>
  <c r="E30" i="1"/>
  <c r="F29" i="1"/>
  <c r="E29" i="1"/>
  <c r="F28" i="1"/>
  <c r="E28" i="1"/>
  <c r="F27" i="1"/>
  <c r="E27" i="1"/>
  <c r="F26" i="1"/>
  <c r="E26" i="1"/>
  <c r="E26" i="6" l="1"/>
  <c r="C13" i="2"/>
  <c r="E31" i="1"/>
  <c r="E33" i="1"/>
  <c r="E34" i="1"/>
  <c r="D39" i="1"/>
  <c r="F39" i="1" s="1"/>
  <c r="D42" i="1"/>
  <c r="F42" i="1" s="1"/>
  <c r="D41" i="1"/>
  <c r="I41" i="1" s="1"/>
  <c r="D40" i="1"/>
  <c r="F40" i="1" s="1"/>
  <c r="K40" i="1" l="1"/>
  <c r="I40" i="1"/>
  <c r="K42" i="1"/>
  <c r="I42" i="1"/>
  <c r="K41" i="1"/>
  <c r="F41" i="1"/>
  <c r="C49" i="2"/>
  <c r="G9" i="2" l="1"/>
  <c r="B9" i="2"/>
  <c r="F21" i="5" l="1"/>
  <c r="E21" i="4"/>
</calcChain>
</file>

<file path=xl/sharedStrings.xml><?xml version="1.0" encoding="utf-8"?>
<sst xmlns="http://schemas.openxmlformats.org/spreadsheetml/2006/main" count="365" uniqueCount="141">
  <si>
    <t xml:space="preserve"> </t>
  </si>
  <si>
    <t>FORMULAIRE D'INSCRIPTION</t>
  </si>
  <si>
    <t>2019-2020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</si>
  <si>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</si>
  <si>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</si>
  <si>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</si>
  <si>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</si>
  <si>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</si>
  <si>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</si>
  <si>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Tél</t>
  </si>
  <si>
    <t>Cell</t>
  </si>
  <si>
    <t>École de musique Jocelyne Laberge                NEQ :</t>
  </si>
  <si>
    <t>Châteauguay</t>
  </si>
  <si>
    <t>J6J 2R4</t>
  </si>
  <si>
    <t>Nom du payeur :</t>
  </si>
  <si>
    <t>Émilie Lanctôt</t>
  </si>
  <si>
    <t>2415 chemin de l'Église</t>
  </si>
  <si>
    <t>Ste-Clotilde, Qc</t>
  </si>
  <si>
    <t>J0L 1W0</t>
  </si>
  <si>
    <t>Nom des enfants</t>
  </si>
  <si>
    <t>Date de naissance</t>
  </si>
  <si>
    <t>Service</t>
  </si>
  <si>
    <t>Dates</t>
  </si>
  <si>
    <t>Montant</t>
  </si>
  <si>
    <t>Nombre de semaines</t>
  </si>
  <si>
    <t>Mary-Ann Holmes</t>
  </si>
  <si>
    <t>02-07-2006</t>
  </si>
  <si>
    <t>Cours de guitare</t>
  </si>
  <si>
    <t>Janvier à juin 2018</t>
  </si>
  <si>
    <t>Inscription</t>
  </si>
  <si>
    <t>Cours de violon</t>
  </si>
  <si>
    <t>Sept à déc 2018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</si>
  <si>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</si>
  <si>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</si>
  <si>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</si>
  <si>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</si>
  <si>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</si>
  <si>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</si>
  <si>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</si>
  <si>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</si>
  <si>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</si>
  <si>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</si>
  <si>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</si>
  <si>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Reçu 2020</t>
  </si>
  <si>
    <t>450-123-4123</t>
  </si>
  <si>
    <t>Ville</t>
  </si>
  <si>
    <t>Code postal</t>
  </si>
  <si>
    <t>Courriel</t>
  </si>
  <si>
    <t>450-123-1234</t>
  </si>
  <si>
    <t>Âge</t>
  </si>
  <si>
    <t>Ans</t>
  </si>
  <si>
    <t>Nom de Famille</t>
  </si>
  <si>
    <t>rqrqwr</t>
  </si>
  <si>
    <t>jko jki</t>
  </si>
  <si>
    <t>Cours choisi</t>
  </si>
  <si>
    <t>Professeur</t>
  </si>
  <si>
    <t>Jour</t>
  </si>
  <si>
    <t>Heure</t>
  </si>
  <si>
    <t>Date de début</t>
  </si>
  <si>
    <t>Date de fin</t>
  </si>
  <si>
    <t>Disponibilités</t>
  </si>
  <si>
    <t>Coûts</t>
  </si>
  <si>
    <t>guitare</t>
  </si>
  <si>
    <t>mercredi</t>
  </si>
  <si>
    <t>4 juillet</t>
  </si>
  <si>
    <t xml:space="preserve">14h.30 </t>
  </si>
  <si>
    <t>REMARQUES</t>
  </si>
  <si>
    <t>Instrument</t>
  </si>
  <si>
    <t xml:space="preserve"> cours                                                          minutes</t>
  </si>
  <si>
    <t>Nombre de cours</t>
  </si>
  <si>
    <t>Rabais de 5% sur un seul paiement pour l'année au 1é cours</t>
  </si>
  <si>
    <t>Rabais</t>
  </si>
  <si>
    <t>tyj</t>
  </si>
  <si>
    <t>etwqet</t>
  </si>
  <si>
    <t>etW</t>
  </si>
  <si>
    <t>Août</t>
  </si>
  <si>
    <t>Sept</t>
  </si>
  <si>
    <t>Oct</t>
  </si>
  <si>
    <t>Nov</t>
  </si>
  <si>
    <t>Déc</t>
  </si>
  <si>
    <t xml:space="preserve">  </t>
  </si>
  <si>
    <t xml:space="preserve">Début des cours : </t>
  </si>
  <si>
    <t xml:space="preserve">Fin des cours : </t>
  </si>
  <si>
    <t>31 août 2019</t>
  </si>
  <si>
    <t>1é juin2019 (élèves du mardi et jeudi</t>
  </si>
  <si>
    <t>9-10 juin élèves du dimanche et du lundi 2019</t>
  </si>
  <si>
    <t xml:space="preserve">Congés : </t>
  </si>
  <si>
    <t>kljh;kljhkljhkljhkljhkljhkljhkljhkljhkljhkljhkjhklj</t>
  </si>
  <si>
    <t>kjhkljhlkjhlkjhkljhkljhkljhkljhkljhkljhklhkljh</t>
  </si>
  <si>
    <t>Juin</t>
  </si>
  <si>
    <t xml:space="preserve">       Minutes</t>
  </si>
  <si>
    <t>1 paiement de</t>
  </si>
  <si>
    <t>2 paiement de</t>
  </si>
  <si>
    <t>4 paiement de</t>
  </si>
  <si>
    <t>9 paiement de</t>
  </si>
  <si>
    <t xml:space="preserve">Montant </t>
  </si>
  <si>
    <t>Total</t>
  </si>
  <si>
    <t>CHÈQUES</t>
  </si>
  <si>
    <t>RECUS</t>
  </si>
  <si>
    <t>Juill</t>
  </si>
  <si>
    <t xml:space="preserve">MONTANTS </t>
  </si>
  <si>
    <t>CASH</t>
  </si>
  <si>
    <t>Parent</t>
  </si>
  <si>
    <t>x</t>
  </si>
  <si>
    <t>Payé</t>
  </si>
  <si>
    <t>1é chèque</t>
  </si>
  <si>
    <t>Nom du signataire</t>
  </si>
  <si>
    <t>Signature</t>
  </si>
  <si>
    <t>Date</t>
  </si>
  <si>
    <t>2è</t>
  </si>
  <si>
    <t>janvier 2020</t>
  </si>
  <si>
    <t>Dates des paiements</t>
  </si>
  <si>
    <t>2è à 9è</t>
  </si>
  <si>
    <t>2è à 4è</t>
  </si>
  <si>
    <t>un par mois de septembre à mai</t>
  </si>
  <si>
    <t>1é nov</t>
  </si>
  <si>
    <t>Nom</t>
  </si>
  <si>
    <t xml:space="preserve">Début </t>
  </si>
  <si>
    <t xml:space="preserve">Fin </t>
  </si>
  <si>
    <t>Début</t>
  </si>
  <si>
    <t>Fin</t>
  </si>
  <si>
    <t>1 paiement</t>
  </si>
  <si>
    <t>2 paiement</t>
  </si>
  <si>
    <t>4 paiement</t>
  </si>
  <si>
    <t>9 paiement</t>
  </si>
  <si>
    <t>Durée</t>
  </si>
  <si>
    <t>minutes</t>
  </si>
  <si>
    <t>de septembre à mai(1é ou le 15 du mois)+ $25 inscription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</si>
  <si>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</si>
  <si>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</si>
  <si>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</si>
  <si>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</si>
  <si>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J'aimerais que quand je mets 45 dans la cellule G16,</t>
  </si>
  <si>
    <t>le montant 32 apparait dans D21.</t>
  </si>
  <si>
    <t>Quand je mets 60 dans la cellule G16, le montant 40 apparait</t>
  </si>
  <si>
    <t>dans D21.</t>
  </si>
  <si>
    <t>Quand je mets 30 dans la cellule G16, le montant 15 apparait</t>
  </si>
  <si>
    <t>Quand il y a un  X dans B26, le mot Aucun,</t>
  </si>
  <si>
    <t>apparait. Quand il n'y a pas de X rien n'apparait</t>
  </si>
  <si>
    <t>Merci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</si>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</sst>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* #,##0.00_);_(&quot;$&quot;* \(#,##0.00\);_(&quot;$&quot;* &quot;-&quot;??_);_(@_)"/>
    <numFmt numFmtId="165" formatCode="#,##0\ &quot;$&quot;_);[Red]\(#,##0\ &quot;$&quot;\)"/>
    <numFmt numFmtId="166" formatCode="#,##0.00\ &quot;$&quot;_);[Red]\(#,##0.00\ &quot;$&quot;\)"/>
    <numFmt numFmtId="167" formatCode="#,##0\ [$$-C0C]_);[Red]\(#,##0\ [$$-C0C]\)"/>
    <numFmt numFmtId="168" formatCode="_ * #,##0.00_)\ [$$-C0C]_ ;_ * \(#,##0.00\)\ [$$-C0C]_ ;_ * &quot;-&quot;??_)\ [$$-C0C]_ ;_ @_ "/>
    <numFmt numFmtId="169" formatCode="_([$$-409]* #,##0.00_);_([$$-409]* \(#,##0.00\);_([$$-409]* &quot;-&quot;??_);_(@_)"/>
    <numFmt numFmtId="170" formatCode="&quot;$&quot;#,##0.00"/>
    <numFmt numFmtId="171" formatCode="[&lt;=9999999]###\-####;###\-###\-####"/>
  </numFmts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5" fontId="2" fillId="0" borderId="0" xfId="0" applyNumberFormat="1" applyFont="1"/>
    <xf numFmtId="166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5" fontId="0" fillId="0" borderId="0" xfId="0" applyNumberFormat="1"/>
    <xf numFmtId="16" fontId="0" fillId="0" borderId="0" xfId="0" applyNumberFormat="1" applyAlignment="1">
      <alignment horizontal="right"/>
    </xf>
    <xf numFmtId="167" fontId="0" fillId="0" borderId="2" xfId="0" applyNumberFormat="1" applyBorder="1"/>
    <xf numFmtId="15" fontId="1" fillId="0" borderId="0" xfId="0" applyNumberFormat="1" applyFont="1"/>
    <xf numFmtId="167" fontId="1" fillId="0" borderId="0" xfId="0" applyNumberFormat="1" applyFont="1"/>
    <xf numFmtId="165" fontId="5" fillId="0" borderId="0" xfId="0" applyNumberFormat="1" applyFont="1"/>
    <xf numFmtId="0" fontId="2" fillId="0" borderId="0" xfId="0" applyFont="1"/>
    <xf numFmtId="16" fontId="0" fillId="0" borderId="0" xfId="0" applyNumberFormat="1"/>
    <xf numFmtId="168" fontId="0" fillId="0" borderId="0" xfId="0" applyNumberFormat="1"/>
    <xf numFmtId="0" fontId="6" fillId="0" borderId="0" xfId="0" applyFont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right"/>
    </xf>
    <xf numFmtId="0" fontId="2" fillId="0" borderId="0" xfId="0" applyFont="1" applyAlignment="1">
      <alignment horizontal="left"/>
    </xf>
    <xf numFmtId="168" fontId="0" fillId="0" borderId="0" xfId="2" applyNumberFormat="1" applyFont="1" applyAlignment="1">
      <alignment horizontal="left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168" fontId="0" fillId="0" borderId="0" xfId="0" applyNumberForma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168" fontId="0" fillId="0" borderId="2" xfId="2" applyNumberFormat="1" applyFont="1" applyBorder="1" applyProtection="1">
      <protection locked="0"/>
    </xf>
    <xf numFmtId="0" fontId="0" fillId="0" borderId="9" xfId="0" applyBorder="1" applyProtection="1">
      <protection locked="0"/>
    </xf>
    <xf numFmtId="0" fontId="2" fillId="0" borderId="10" xfId="0" applyFont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168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3" xfId="0" applyBorder="1"/>
    <xf numFmtId="168" fontId="0" fillId="0" borderId="3" xfId="0" applyNumberFormat="1" applyBorder="1"/>
    <xf numFmtId="0" fontId="0" fillId="0" borderId="3" xfId="0" applyBorder="1" applyAlignment="1">
      <alignment horizontal="center"/>
    </xf>
    <xf numFmtId="168" fontId="0" fillId="0" borderId="6" xfId="0" applyNumberFormat="1" applyBorder="1"/>
    <xf numFmtId="0" fontId="0" fillId="2" borderId="3" xfId="0" applyFill="1" applyBorder="1"/>
    <xf numFmtId="168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8" fontId="0" fillId="2" borderId="3" xfId="0" applyNumberFormat="1" applyFill="1" applyBorder="1"/>
    <xf numFmtId="168" fontId="0" fillId="2" borderId="13" xfId="0" applyNumberFormat="1" applyFill="1" applyBorder="1"/>
    <xf numFmtId="0" fontId="2" fillId="0" borderId="0" xfId="0" applyFont="1" applyProtection="1">
      <protection locked="0"/>
    </xf>
    <xf numFmtId="168" fontId="0" fillId="0" borderId="3" xfId="0" applyNumberForma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14" xfId="0" applyBorder="1" applyProtection="1">
      <protection locked="0"/>
    </xf>
    <xf numFmtId="0" fontId="2" fillId="0" borderId="14" xfId="0" applyFont="1" applyBorder="1"/>
    <xf numFmtId="0" fontId="0" fillId="0" borderId="6" xfId="0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3" borderId="3" xfId="0" applyFill="1" applyBorder="1"/>
    <xf numFmtId="168" fontId="0" fillId="3" borderId="3" xfId="0" applyNumberFormat="1" applyFill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3" xfId="0" applyFont="1" applyBorder="1" applyAlignment="1" applyProtection="1">
      <alignment horizontal="right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7" fillId="0" borderId="3" xfId="1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16" fontId="0" fillId="0" borderId="4" xfId="0" applyNumberFormat="1" applyBorder="1" applyAlignment="1" applyProtection="1">
      <alignment horizontal="left"/>
      <protection locked="0"/>
    </xf>
    <xf numFmtId="16" fontId="0" fillId="0" borderId="5" xfId="0" applyNumberFormat="1" applyBorder="1" applyAlignment="1" applyProtection="1">
      <alignment horizontal="left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9" fillId="3" borderId="3" xfId="0" applyFont="1" applyFill="1" applyBorder="1" applyProtection="1">
      <protection locked="0"/>
    </xf>
    <xf numFmtId="0" fontId="9" fillId="3" borderId="5" xfId="0" applyFont="1" applyFill="1" applyBorder="1" applyProtection="1">
      <protection locked="0"/>
    </xf>
    <xf numFmtId="0" fontId="0" fillId="0" borderId="0" xfId="0" applyAlignment="1">
      <alignment vertical="top"/>
    </xf>
    <xf numFmtId="0" fontId="9" fillId="4" borderId="0" xfId="0" applyFont="1" applyFill="1" applyProtection="1">
      <protection locked="0"/>
    </xf>
    <xf numFmtId="16" fontId="0" fillId="0" borderId="3" xfId="0" applyNumberFormat="1" applyBorder="1" applyProtection="1"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168" fontId="0" fillId="0" borderId="3" xfId="0" applyNumberFormat="1" applyBorder="1" applyProtection="1">
      <protection locked="0"/>
    </xf>
    <xf numFmtId="0" fontId="9" fillId="3" borderId="0" xfId="0" applyFont="1" applyFill="1" applyProtection="1">
      <protection locked="0"/>
    </xf>
    <xf numFmtId="0" fontId="2" fillId="0" borderId="3" xfId="0" applyFont="1" applyBorder="1" applyAlignment="1">
      <alignment horizontal="center"/>
    </xf>
    <xf numFmtId="168" fontId="2" fillId="0" borderId="3" xfId="0" applyNumberFormat="1" applyFont="1" applyBorder="1" applyAlignment="1">
      <alignment horizontal="center"/>
    </xf>
    <xf numFmtId="10" fontId="2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right"/>
    </xf>
    <xf numFmtId="168" fontId="0" fillId="0" borderId="3" xfId="2" applyNumberFormat="1" applyFont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1" fillId="0" borderId="0" xfId="0" applyFont="1"/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169" fontId="0" fillId="0" borderId="0" xfId="0" applyNumberFormat="1" applyProtection="1">
      <protection locked="0"/>
    </xf>
    <xf numFmtId="0" fontId="0" fillId="0" borderId="15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6" xfId="0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0" xfId="0" applyNumberFormat="1" applyProtection="1">
      <protection locked="0"/>
    </xf>
    <xf numFmtId="170" fontId="0" fillId="0" borderId="0" xfId="0" applyNumberFormat="1" applyAlignment="1">
      <alignment horizontal="center"/>
    </xf>
    <xf numFmtId="170" fontId="12" fillId="0" borderId="0" xfId="0" applyNumberFormat="1" applyFont="1" applyAlignment="1" applyProtection="1">
      <alignment horizontal="left" vertical="center"/>
      <protection locked="0"/>
    </xf>
    <xf numFmtId="170" fontId="0" fillId="0" borderId="0" xfId="0" applyNumberFormat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170" fontId="12" fillId="0" borderId="4" xfId="0" applyNumberFormat="1" applyFont="1" applyBorder="1" applyAlignment="1" applyProtection="1">
      <alignment horizontal="left" vertical="center"/>
      <protection locked="0"/>
    </xf>
    <xf numFmtId="16" fontId="0" fillId="0" borderId="0" xfId="0" applyNumberFormat="1" applyProtection="1">
      <protection locked="0"/>
    </xf>
    <xf numFmtId="170" fontId="0" fillId="0" borderId="5" xfId="0" applyNumberForma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168" fontId="2" fillId="0" borderId="0" xfId="2" applyNumberFormat="1" applyFont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170" fontId="0" fillId="0" borderId="0" xfId="0" applyNumberFormat="1" applyAlignment="1" applyProtection="1">
      <alignment vertical="center"/>
      <protection locked="0"/>
    </xf>
    <xf numFmtId="170" fontId="0" fillId="0" borderId="0" xfId="0" applyNumberFormat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 applyProtection="1">
      <alignment horizontal="right" vertical="center"/>
      <protection locked="0"/>
    </xf>
    <xf numFmtId="171" fontId="0" fillId="0" borderId="5" xfId="0" applyNumberFormat="1" applyBorder="1" applyAlignment="1" applyProtection="1">
      <alignment horizontal="center" vertical="center"/>
      <protection locked="0"/>
    </xf>
    <xf numFmtId="171" fontId="0" fillId="0" borderId="3" xfId="0" applyNumberForma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6" xfId="0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4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10" fontId="2" fillId="0" borderId="3" xfId="3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right" vertical="center"/>
    </xf>
    <xf numFmtId="0" fontId="0" fillId="0" borderId="14" xfId="0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0" fontId="2" fillId="0" borderId="0" xfId="0" applyFont="1" applyAlignment="1">
      <alignment vertical="center"/>
    </xf>
    <xf numFmtId="168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168" fontId="0" fillId="0" borderId="14" xfId="0" applyNumberFormat="1" applyBorder="1" applyAlignment="1" applyProtection="1">
      <alignment vertical="center"/>
      <protection locked="0"/>
    </xf>
    <xf numFmtId="168" fontId="0" fillId="0" borderId="3" xfId="0" applyNumberFormat="1" applyBorder="1" applyAlignment="1" applyProtection="1">
      <alignment vertical="center"/>
      <protection locked="0"/>
    </xf>
    <xf numFmtId="168" fontId="13" fillId="0" borderId="3" xfId="0" applyNumberFormat="1" applyFont="1" applyBorder="1" applyAlignment="1" applyProtection="1">
      <alignment vertical="center"/>
      <protection locked="0"/>
    </xf>
    <xf numFmtId="168" fontId="14" fillId="0" borderId="6" xfId="0" applyNumberFormat="1" applyFont="1" applyBorder="1" applyAlignment="1">
      <alignment horizontal="center" vertical="center"/>
    </xf>
    <xf numFmtId="168" fontId="14" fillId="0" borderId="3" xfId="0" applyNumberFormat="1" applyFont="1" applyBorder="1" applyAlignment="1">
      <alignment horizontal="center" vertical="center"/>
    </xf>
    <xf numFmtId="168" fontId="0" fillId="0" borderId="3" xfId="2" applyNumberFormat="1" applyFont="1" applyBorder="1" applyAlignment="1" applyProtection="1">
      <alignment vertical="center"/>
      <protection locked="0"/>
    </xf>
    <xf numFmtId="168" fontId="0" fillId="0" borderId="13" xfId="0" applyNumberFormat="1" applyBorder="1" applyAlignment="1" applyProtection="1">
      <alignment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168" fontId="0" fillId="0" borderId="0" xfId="0" applyNumberFormat="1" applyAlignment="1" applyProtection="1">
      <alignment horizontal="right" vertical="center"/>
      <protection locked="0"/>
    </xf>
    <xf numFmtId="0" fontId="16" fillId="0" borderId="0" xfId="0" applyFont="1" applyProtection="1"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8" fontId="2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9" fillId="4" borderId="0" xfId="0" applyFont="1" applyFill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5" borderId="5" xfId="0" applyFont="1" applyFill="1" applyBorder="1" applyAlignment="1" applyProtection="1">
      <alignment horizontal="center" vertical="center"/>
      <protection locked="0"/>
    </xf>
    <xf numFmtId="0" fontId="15" fillId="0" borderId="4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3" borderId="3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44</xdr:row>
      <xdr:rowOff>180976</xdr:rowOff>
    </xdr:from>
    <xdr:to>
      <xdr:col>14</xdr:col>
      <xdr:colOff>28575</xdr:colOff>
      <xdr:row>56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CED5010-DC05-45EA-AAFC-7A5302F12CB0}"/>
            </a:ext>
          </a:extLst>
        </xdr:cNvPr>
        <xdr:cNvSpPr txBox="1"/>
      </xdr:nvSpPr>
      <xdr:spPr>
        <a:xfrm>
          <a:off x="9526" y="8991601"/>
          <a:ext cx="10906124" cy="2171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NOTER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cas d’annulation en cours d’année, </a:t>
          </a:r>
          <a:r>
            <a:rPr lang="fr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avis écrit est nécessaire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En cas d’annulation, tout rabais accordé lors de l’inscription sera nul.</a:t>
          </a:r>
        </a:p>
        <a:p>
          <a:pPr lvl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5 - Des intérêts de 2% seront chargés sur les comptes en souffrance; des frais de 15$ seront chargés pour les chèques sans fond.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29</xdr:row>
      <xdr:rowOff>82550</xdr:rowOff>
    </xdr:from>
    <xdr:to>
      <xdr:col>7</xdr:col>
      <xdr:colOff>825500</xdr:colOff>
      <xdr:row>38</xdr:row>
      <xdr:rowOff>177800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864915-2261-4595-AE4D-E21E56045552}"/>
            </a:ext>
          </a:extLst>
        </xdr:cNvPr>
        <xdr:cNvSpPr txBox="1"/>
      </xdr:nvSpPr>
      <xdr:spPr>
        <a:xfrm>
          <a:off x="9526" y="6731000"/>
          <a:ext cx="6029324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7 - Des intérêts de 2% seront chargés sur les comptes en souffrance; des frais de 15$ seront chargés pour les chèques sans fond.</a:t>
          </a:r>
        </a:p>
        <a:p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800"/>
        </a:p>
      </xdr:txBody>
    </xdr:sp>
    <xdr:clientData/>
  </xdr:twoCellAnchor>
  <xdr:twoCellAnchor>
    <xdr:from>
      <xdr:col>4</xdr:col>
      <xdr:colOff>520700</xdr:colOff>
      <xdr:row>4</xdr:row>
      <xdr:rowOff>1</xdr:rowOff>
    </xdr:from>
    <xdr:to>
      <xdr:col>7</xdr:col>
      <xdr:colOff>831846</xdr:colOff>
      <xdr:row>6</xdr:row>
      <xdr:rowOff>63500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3E0372B-441D-40F6-AFF3-336A660DBDE2}"/>
            </a:ext>
          </a:extLst>
        </xdr:cNvPr>
        <xdr:cNvSpPr txBox="1"/>
      </xdr:nvSpPr>
      <xdr:spPr>
        <a:xfrm flipH="1">
          <a:off x="3435350" y="742951"/>
          <a:ext cx="2412996" cy="4444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/>
            <a:t>1é juin 2019 élèves du mardi au samedi. 9-10 juin du dimanche, lundi</a:t>
          </a:r>
        </a:p>
        <a:p>
          <a:r>
            <a:rPr lang="fr-CA" sz="800"/>
            <a:t>gg</a:t>
          </a:r>
        </a:p>
        <a:p>
          <a:r>
            <a:rPr lang="fr-CA" sz="1100"/>
            <a:t>kjhkjhkjhkjhkjhkjhkjhkjhkjhkjhlk;jl;</a:t>
          </a:r>
        </a:p>
      </xdr:txBody>
    </xdr:sp>
    <xdr:clientData/>
  </xdr:twoCellAnchor>
  <xdr:twoCellAnchor>
    <xdr:from>
      <xdr:col>4</xdr:col>
      <xdr:colOff>527045</xdr:colOff>
      <xdr:row>6</xdr:row>
      <xdr:rowOff>6350</xdr:rowOff>
    </xdr:from>
    <xdr:to>
      <xdr:col>7</xdr:col>
      <xdr:colOff>831840</xdr:colOff>
      <xdr:row>8</xdr:row>
      <xdr:rowOff>12700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B12936B-69C8-4C47-914F-5F2A348B9861}"/>
            </a:ext>
          </a:extLst>
        </xdr:cNvPr>
        <xdr:cNvSpPr txBox="1"/>
      </xdr:nvSpPr>
      <xdr:spPr>
        <a:xfrm flipH="1">
          <a:off x="3441695" y="1130300"/>
          <a:ext cx="2406645" cy="38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/>
            <a:t>2-3 sept, 23 déc. 2018 au 5 janv. 2019</a:t>
          </a:r>
        </a:p>
        <a:p>
          <a:r>
            <a:rPr lang="fr-CA" sz="800"/>
            <a:t>3 au 9 mars 2019.</a:t>
          </a:r>
          <a:r>
            <a:rPr lang="fr-CA" sz="800" baseline="0"/>
            <a:t> 19 au 22 avril 2019</a:t>
          </a:r>
          <a:endParaRPr lang="fr-CA" sz="800"/>
        </a:p>
      </xdr:txBody>
    </xdr:sp>
    <xdr:clientData/>
  </xdr:twoCellAnchor>
  <xdr:twoCellAnchor>
    <xdr:from>
      <xdr:col>6</xdr:col>
      <xdr:colOff>12700</xdr:colOff>
      <xdr:row>28</xdr:row>
      <xdr:rowOff>12700</xdr:rowOff>
    </xdr:from>
    <xdr:to>
      <xdr:col>8</xdr:col>
      <xdr:colOff>0</xdr:colOff>
      <xdr:row>29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623FC6AA-A6C2-4B62-8C3D-CBE26AC7BC91}"/>
            </a:ext>
          </a:extLst>
        </xdr:cNvPr>
        <xdr:cNvSpPr txBox="1"/>
      </xdr:nvSpPr>
      <xdr:spPr>
        <a:xfrm>
          <a:off x="4718050" y="6305550"/>
          <a:ext cx="132715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aseline="0"/>
            <a:t>1 ou le 15, sept à mai</a:t>
          </a:r>
        </a:p>
      </xdr:txBody>
    </xdr:sp>
    <xdr:clientData/>
  </xdr:twoCellAnchor>
  <xdr:twoCellAnchor>
    <xdr:from>
      <xdr:col>6</xdr:col>
      <xdr:colOff>12700</xdr:colOff>
      <xdr:row>27</xdr:row>
      <xdr:rowOff>12700</xdr:rowOff>
    </xdr:from>
    <xdr:to>
      <xdr:col>8</xdr:col>
      <xdr:colOff>0</xdr:colOff>
      <xdr:row>28</xdr:row>
      <xdr:rowOff>6350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61910C2-4C9B-44AC-9474-DEA46C7B3073}"/>
            </a:ext>
          </a:extLst>
        </xdr:cNvPr>
        <xdr:cNvSpPr txBox="1"/>
      </xdr:nvSpPr>
      <xdr:spPr>
        <a:xfrm>
          <a:off x="4718050" y="5949950"/>
          <a:ext cx="13271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>
              <a:latin typeface="Calibri" panose="020F0502020204030204" pitchFamily="34" charset="0"/>
              <a:cs typeface="Calibri" panose="020F0502020204030204" pitchFamily="34" charset="0"/>
            </a:rPr>
            <a:t>1 septembre, 1 nov. 2019</a:t>
          </a:r>
        </a:p>
        <a:p>
          <a:r>
            <a:rPr lang="fr-CA" sz="800">
              <a:latin typeface="Calibri" panose="020F0502020204030204" pitchFamily="34" charset="0"/>
              <a:cs typeface="Calibri" panose="020F0502020204030204" pitchFamily="34" charset="0"/>
            </a:rPr>
            <a:t>15 janvier, 15 mars 2020</a:t>
          </a:r>
        </a:p>
        <a:p>
          <a:endParaRPr lang="fr-CA" sz="800" baseline="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fr-CA" sz="800" baseline="0">
              <a:latin typeface="Calibri" panose="020F0502020204030204" pitchFamily="34" charset="0"/>
              <a:cs typeface="Calibri" panose="020F0502020204030204" pitchFamily="34" charset="0"/>
            </a:rPr>
            <a:t> </a:t>
          </a:r>
          <a:endParaRPr lang="fr-CA" sz="800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>
    <xdr:from>
      <xdr:col>6</xdr:col>
      <xdr:colOff>12700</xdr:colOff>
      <xdr:row>26</xdr:row>
      <xdr:rowOff>0</xdr:rowOff>
    </xdr:from>
    <xdr:to>
      <xdr:col>7</xdr:col>
      <xdr:colOff>819150</xdr:colOff>
      <xdr:row>27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3E72206-001B-4A5A-91A0-8932BA4CF00A}"/>
            </a:ext>
          </a:extLst>
        </xdr:cNvPr>
        <xdr:cNvSpPr txBox="1"/>
      </xdr:nvSpPr>
      <xdr:spPr>
        <a:xfrm>
          <a:off x="4718050" y="5581650"/>
          <a:ext cx="1314450" cy="35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>
              <a:latin typeface="Calibri" panose="020F0502020204030204" pitchFamily="34" charset="0"/>
              <a:cs typeface="Calibri" panose="020F0502020204030204" pitchFamily="34" charset="0"/>
            </a:rPr>
            <a:t>Septembre 2019</a:t>
          </a:r>
        </a:p>
        <a:p>
          <a:r>
            <a:rPr lang="fr-CA" sz="800">
              <a:latin typeface="Calibri" panose="020F0502020204030204" pitchFamily="34" charset="0"/>
              <a:cs typeface="Calibri" panose="020F0502020204030204" pitchFamily="34" charset="0"/>
            </a:rPr>
            <a:t>Janvier 2020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itramusik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P62"/>
  <sheetViews>
    <sheetView topLeftCell="A24" workbookViewId="0">
      <selection activeCell="Q47" sqref="Q47"/>
    </sheetView>
  </sheetViews>
  <sheetFormatPr baseColWidth="10" defaultColWidth="11.453125" defaultRowHeight="14.5" x14ac:dyDescent="0.35"/>
  <cols>
    <col min="1" max="1" width="16.54296875" customWidth="1"/>
    <col min="2" max="2" width="13.26953125" customWidth="1"/>
    <col min="3" max="3" width="8.1796875" customWidth="1"/>
    <col min="4" max="4" width="21.54296875" customWidth="1"/>
    <col min="5" max="5" width="11" customWidth="1"/>
    <col min="6" max="6" width="12.26953125" customWidth="1"/>
    <col min="7" max="7" width="6.26953125" customWidth="1"/>
    <col min="8" max="8" width="10.54296875" customWidth="1"/>
    <col min="9" max="9" width="10.7265625" customWidth="1"/>
    <col min="10" max="10" width="8.54296875" customWidth="1"/>
    <col min="11" max="11" width="10" customWidth="1"/>
  </cols>
  <sheetData>
    <row r="1" spans="1:16" ht="18.5" x14ac:dyDescent="0.45">
      <c r="A1" s="65" t="s">
        <v>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27"/>
    </row>
    <row r="2" spans="1:16" ht="18.5" x14ac:dyDescent="0.45">
      <c r="A2" s="66" t="s">
        <v>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27"/>
    </row>
    <row r="3" spans="1:16" ht="35.25" customHeight="1" x14ac:dyDescent="1">
      <c r="A3" s="27" t="s">
        <v>0</v>
      </c>
      <c r="B3" s="27"/>
      <c r="C3" s="27"/>
      <c r="D3" s="27"/>
      <c r="E3" s="76" t="s">
        <v>0</v>
      </c>
      <c r="F3" s="76"/>
      <c r="G3" s="27"/>
      <c r="H3" s="80" t="s">
        <v>0</v>
      </c>
      <c r="I3" s="77" t="s">
        <v>104</v>
      </c>
      <c r="J3" s="78"/>
      <c r="K3" s="84"/>
      <c r="L3" s="27"/>
      <c r="M3" s="27"/>
      <c r="N3" s="27"/>
      <c r="O3" s="27"/>
    </row>
    <row r="4" spans="1:16" ht="17.25" customHeight="1" x14ac:dyDescent="0.45">
      <c r="A4" s="67" t="s">
        <v>3</v>
      </c>
      <c r="B4" s="67"/>
      <c r="C4" s="67"/>
      <c r="D4" s="67"/>
      <c r="E4" s="50" t="s">
        <v>81</v>
      </c>
      <c r="F4" s="52" t="s">
        <v>83</v>
      </c>
      <c r="G4" s="52"/>
      <c r="H4" s="52"/>
      <c r="I4" s="52"/>
      <c r="J4" s="27"/>
      <c r="K4" s="27"/>
      <c r="L4" s="27"/>
      <c r="M4" s="27"/>
      <c r="N4" s="27"/>
      <c r="O4" s="27"/>
    </row>
    <row r="5" spans="1:16" ht="15" customHeight="1" x14ac:dyDescent="0.35">
      <c r="A5" s="18" t="s">
        <v>4</v>
      </c>
      <c r="B5" s="18"/>
      <c r="C5" s="18"/>
      <c r="D5" s="18"/>
      <c r="E5" s="50" t="s">
        <v>82</v>
      </c>
      <c r="F5" s="27" t="s">
        <v>84</v>
      </c>
      <c r="G5" s="27"/>
      <c r="H5" s="27"/>
      <c r="I5" s="27"/>
      <c r="J5" s="27"/>
      <c r="K5" s="27"/>
      <c r="L5" s="27"/>
      <c r="M5" s="27"/>
      <c r="N5" s="27"/>
      <c r="O5" s="27"/>
    </row>
    <row r="6" spans="1:16" x14ac:dyDescent="0.35">
      <c r="A6" s="18" t="s">
        <v>5</v>
      </c>
      <c r="B6" s="18"/>
      <c r="C6" s="18"/>
      <c r="D6" s="18"/>
      <c r="E6" s="27"/>
      <c r="F6" s="52" t="s">
        <v>85</v>
      </c>
      <c r="G6" s="52"/>
      <c r="H6" s="52"/>
      <c r="I6" s="52"/>
      <c r="J6" s="27"/>
      <c r="K6" s="27"/>
      <c r="L6" s="27"/>
      <c r="M6" s="27"/>
      <c r="N6" s="27"/>
      <c r="O6" s="27"/>
    </row>
    <row r="7" spans="1:16" x14ac:dyDescent="0.35">
      <c r="A7" s="27"/>
      <c r="B7" s="27"/>
      <c r="C7" s="27"/>
      <c r="D7" s="27"/>
      <c r="E7" s="50" t="s">
        <v>86</v>
      </c>
      <c r="F7" s="52" t="s">
        <v>87</v>
      </c>
      <c r="G7" s="52"/>
      <c r="H7" s="52"/>
      <c r="I7" s="52"/>
      <c r="J7" s="52"/>
      <c r="K7" s="52"/>
      <c r="L7" s="27"/>
      <c r="M7" s="27"/>
      <c r="N7" s="27"/>
      <c r="O7" s="27"/>
    </row>
    <row r="8" spans="1:16" x14ac:dyDescent="0.35">
      <c r="A8" s="27"/>
      <c r="B8" s="27"/>
      <c r="C8" s="27"/>
      <c r="D8" s="27"/>
      <c r="E8" s="27"/>
      <c r="F8" s="27" t="s">
        <v>88</v>
      </c>
      <c r="G8" s="27"/>
      <c r="H8" s="27"/>
      <c r="I8" s="27"/>
      <c r="J8" s="27"/>
      <c r="K8" s="27"/>
      <c r="L8" s="27"/>
      <c r="M8" s="27"/>
      <c r="N8" s="27"/>
      <c r="O8" s="27"/>
      <c r="P8" s="79"/>
    </row>
    <row r="9" spans="1:16" ht="15.5" x14ac:dyDescent="0.35">
      <c r="A9" s="68" t="s">
        <v>6</v>
      </c>
      <c r="B9" s="68"/>
      <c r="C9" s="68"/>
      <c r="D9" s="68"/>
      <c r="E9" s="68"/>
      <c r="F9" s="21"/>
      <c r="G9" s="21"/>
      <c r="H9" s="21"/>
      <c r="I9" s="27"/>
      <c r="J9" s="27"/>
      <c r="K9" s="27"/>
      <c r="L9" s="27"/>
      <c r="M9" s="27"/>
      <c r="N9" s="27"/>
      <c r="O9" s="27"/>
    </row>
    <row r="10" spans="1:16" x14ac:dyDescent="0.35">
      <c r="A10" s="22" t="s">
        <v>51</v>
      </c>
      <c r="B10" s="69" t="s">
        <v>73</v>
      </c>
      <c r="C10" s="69"/>
      <c r="D10" s="69"/>
      <c r="E10" s="64" t="s">
        <v>7</v>
      </c>
      <c r="F10" s="69"/>
      <c r="G10" s="69"/>
      <c r="H10" s="69"/>
      <c r="I10" s="69"/>
      <c r="J10" s="27"/>
      <c r="K10" s="27"/>
      <c r="L10" s="27"/>
      <c r="M10" s="27"/>
      <c r="N10" s="27"/>
      <c r="O10" s="27"/>
    </row>
    <row r="11" spans="1:16" x14ac:dyDescent="0.35">
      <c r="A11" s="22" t="s">
        <v>8</v>
      </c>
      <c r="B11" s="69" t="s">
        <v>72</v>
      </c>
      <c r="C11" s="69"/>
      <c r="D11" s="69"/>
      <c r="E11" s="24" t="s">
        <v>9</v>
      </c>
      <c r="F11" s="28" t="s">
        <v>48</v>
      </c>
      <c r="G11" s="24" t="s">
        <v>10</v>
      </c>
      <c r="H11" s="28" t="s">
        <v>44</v>
      </c>
      <c r="I11" s="27"/>
      <c r="J11" s="27"/>
      <c r="K11" s="27"/>
      <c r="L11" s="27"/>
      <c r="M11" s="27"/>
      <c r="N11" s="27"/>
      <c r="O11" s="27"/>
    </row>
    <row r="12" spans="1:16" x14ac:dyDescent="0.35">
      <c r="A12" s="22" t="s">
        <v>45</v>
      </c>
      <c r="B12" s="69" t="s">
        <v>74</v>
      </c>
      <c r="C12" s="69"/>
      <c r="D12" s="69"/>
      <c r="E12" s="24" t="s">
        <v>46</v>
      </c>
      <c r="F12" s="29" t="s">
        <v>53</v>
      </c>
      <c r="G12" s="27" t="s">
        <v>0</v>
      </c>
      <c r="H12" s="27" t="s">
        <v>0</v>
      </c>
      <c r="I12" s="27"/>
      <c r="J12" s="27"/>
      <c r="K12" s="27"/>
      <c r="L12" s="27"/>
      <c r="M12" s="27"/>
      <c r="N12" s="27"/>
      <c r="O12" s="27"/>
    </row>
    <row r="13" spans="1:16" x14ac:dyDescent="0.35">
      <c r="A13" s="22" t="s">
        <v>20</v>
      </c>
      <c r="B13" s="69" t="s">
        <v>52</v>
      </c>
      <c r="C13" s="69"/>
      <c r="D13" s="24" t="s">
        <v>49</v>
      </c>
      <c r="E13" s="29">
        <v>12</v>
      </c>
      <c r="F13" s="22" t="s">
        <v>50</v>
      </c>
      <c r="G13" s="27"/>
      <c r="H13" s="27"/>
      <c r="I13" s="27"/>
      <c r="J13" s="27"/>
      <c r="K13" s="27"/>
      <c r="L13" s="27"/>
      <c r="M13" s="27"/>
      <c r="N13" s="27"/>
      <c r="O13" s="27"/>
    </row>
    <row r="14" spans="1:16" x14ac:dyDescent="0.35">
      <c r="A14" s="22" t="s">
        <v>47</v>
      </c>
      <c r="B14" s="70"/>
      <c r="C14" s="70"/>
      <c r="D14" s="70"/>
      <c r="E14" s="70"/>
      <c r="F14" s="70"/>
      <c r="G14" s="27"/>
      <c r="H14" s="27"/>
      <c r="I14" s="27"/>
      <c r="J14" s="27"/>
      <c r="K14" s="27"/>
      <c r="L14" s="27"/>
      <c r="M14" s="27"/>
      <c r="N14" s="27"/>
      <c r="O14" s="27"/>
    </row>
    <row r="15" spans="1:16" x14ac:dyDescent="0.3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3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35">
      <c r="A17" s="22" t="s">
        <v>54</v>
      </c>
      <c r="B17" s="71" t="s">
        <v>62</v>
      </c>
      <c r="C17" s="72"/>
      <c r="D17" s="73"/>
      <c r="E17" s="23" t="s">
        <v>55</v>
      </c>
      <c r="F17" s="69"/>
      <c r="G17" s="69"/>
      <c r="H17" s="69"/>
      <c r="I17" s="27"/>
      <c r="J17" s="27"/>
      <c r="K17" s="27"/>
      <c r="L17" s="27"/>
      <c r="M17" s="27"/>
      <c r="N17" s="27"/>
      <c r="O17" s="27"/>
    </row>
    <row r="18" spans="1:15" x14ac:dyDescent="0.35">
      <c r="A18" s="22" t="s">
        <v>56</v>
      </c>
      <c r="B18" s="71" t="s">
        <v>63</v>
      </c>
      <c r="C18" s="73"/>
      <c r="D18" s="22" t="s">
        <v>57</v>
      </c>
      <c r="E18" s="55" t="s">
        <v>65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35">
      <c r="A19" s="22" t="s">
        <v>58</v>
      </c>
      <c r="B19" s="74">
        <v>6</v>
      </c>
      <c r="C19" s="75"/>
      <c r="D19" s="54" t="s">
        <v>59</v>
      </c>
      <c r="E19" s="53" t="s">
        <v>64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35">
      <c r="A20" s="22" t="s">
        <v>60</v>
      </c>
      <c r="B20" s="71"/>
      <c r="C20" s="72"/>
      <c r="D20" s="72"/>
      <c r="E20" s="72"/>
      <c r="F20" s="72"/>
      <c r="G20" s="72"/>
      <c r="H20" s="72"/>
      <c r="I20" s="73"/>
      <c r="J20" s="27"/>
      <c r="K20" s="27"/>
      <c r="L20" s="27"/>
      <c r="M20" s="27"/>
      <c r="N20" s="27"/>
      <c r="O20" s="27"/>
    </row>
    <row r="21" spans="1:15" x14ac:dyDescent="0.35">
      <c r="A21" s="18"/>
      <c r="B21" s="52"/>
      <c r="C21" s="52"/>
      <c r="D21" s="52"/>
      <c r="E21" s="52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spans="1:15" x14ac:dyDescent="0.3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1:15" x14ac:dyDescent="0.35">
      <c r="A23" s="85" t="s">
        <v>61</v>
      </c>
      <c r="B23" s="85"/>
      <c r="C23" s="85"/>
      <c r="D23" s="85"/>
      <c r="E23" s="85"/>
      <c r="F23" s="85"/>
      <c r="G23" s="85"/>
      <c r="H23" s="27"/>
      <c r="I23" s="27"/>
      <c r="J23" s="27"/>
      <c r="K23" s="27"/>
      <c r="L23" s="27"/>
      <c r="M23" s="27"/>
      <c r="N23" s="27"/>
      <c r="O23" s="27"/>
    </row>
    <row r="24" spans="1:15" x14ac:dyDescent="0.35">
      <c r="A24" s="85"/>
      <c r="B24" s="85"/>
      <c r="C24" s="85"/>
      <c r="D24" s="85"/>
      <c r="E24" s="85" t="s">
        <v>0</v>
      </c>
      <c r="F24" s="85"/>
      <c r="G24" s="29"/>
      <c r="H24" s="27"/>
      <c r="I24" s="27"/>
      <c r="J24" s="27"/>
      <c r="K24" s="27"/>
      <c r="L24" s="27"/>
      <c r="M24" s="27"/>
      <c r="N24" s="27"/>
      <c r="O24" s="27"/>
    </row>
    <row r="25" spans="1:15" x14ac:dyDescent="0.35">
      <c r="A25" s="85" t="s">
        <v>69</v>
      </c>
      <c r="B25" s="85" t="s">
        <v>90</v>
      </c>
      <c r="C25" s="85"/>
      <c r="D25" s="85"/>
      <c r="E25" s="86" t="s">
        <v>0</v>
      </c>
      <c r="F25" s="86" t="s">
        <v>71</v>
      </c>
      <c r="G25" s="87">
        <v>0.05</v>
      </c>
      <c r="H25" s="27"/>
      <c r="I25" s="27"/>
      <c r="J25" s="27"/>
      <c r="K25" s="27"/>
      <c r="L25" s="27"/>
      <c r="M25" s="27"/>
      <c r="N25" s="27"/>
      <c r="O25" s="27"/>
    </row>
    <row r="26" spans="1:15" x14ac:dyDescent="0.35">
      <c r="A26" s="29">
        <v>0</v>
      </c>
      <c r="B26" s="60" t="s">
        <v>68</v>
      </c>
      <c r="C26" s="88">
        <v>30</v>
      </c>
      <c r="D26" s="89">
        <v>10</v>
      </c>
      <c r="E26" s="83">
        <f>D26*A26</f>
        <v>0</v>
      </c>
      <c r="F26" s="83">
        <f>IF(G26="x",SUM(E26*G25),0)</f>
        <v>0</v>
      </c>
      <c r="G26" s="90" t="s">
        <v>0</v>
      </c>
      <c r="H26" s="27"/>
      <c r="I26" s="27"/>
      <c r="J26" s="27"/>
      <c r="K26" s="27"/>
      <c r="L26" s="27"/>
      <c r="M26" s="27"/>
      <c r="N26" s="27"/>
      <c r="O26" s="27"/>
    </row>
    <row r="27" spans="1:15" x14ac:dyDescent="0.35">
      <c r="A27" s="29">
        <v>36</v>
      </c>
      <c r="B27" s="60" t="s">
        <v>68</v>
      </c>
      <c r="C27" s="88">
        <v>45</v>
      </c>
      <c r="D27" s="89">
        <v>32</v>
      </c>
      <c r="E27" s="83">
        <f>D27*A27</f>
        <v>1152</v>
      </c>
      <c r="F27" s="83">
        <f>IF(G27="x",SUM(E27*G25),0)</f>
        <v>57.6</v>
      </c>
      <c r="G27" s="90" t="s">
        <v>103</v>
      </c>
      <c r="H27" s="27" t="s">
        <v>0</v>
      </c>
      <c r="I27" s="27"/>
      <c r="J27" s="27"/>
      <c r="K27" s="27"/>
      <c r="L27" s="27"/>
      <c r="M27" s="27"/>
      <c r="N27" s="27"/>
      <c r="O27" s="27"/>
    </row>
    <row r="28" spans="1:15" x14ac:dyDescent="0.35">
      <c r="A28" s="29">
        <v>0</v>
      </c>
      <c r="B28" s="60" t="s">
        <v>68</v>
      </c>
      <c r="C28" s="88">
        <v>60</v>
      </c>
      <c r="D28" s="89">
        <v>40</v>
      </c>
      <c r="E28" s="83">
        <f t="shared" ref="E28:E30" si="0">D28*A28</f>
        <v>0</v>
      </c>
      <c r="F28" s="83">
        <f>IF(G28="x",SUM(E28*G25),0)</f>
        <v>0</v>
      </c>
      <c r="G28" s="90" t="s">
        <v>0</v>
      </c>
      <c r="H28" s="27" t="s">
        <v>0</v>
      </c>
      <c r="I28" s="27"/>
      <c r="J28" s="27"/>
      <c r="K28" s="27"/>
      <c r="L28" s="27"/>
      <c r="M28" s="27"/>
      <c r="N28" s="27"/>
      <c r="O28" s="27"/>
    </row>
    <row r="29" spans="1:15" x14ac:dyDescent="0.35">
      <c r="A29" s="29">
        <v>0</v>
      </c>
      <c r="B29" s="60" t="s">
        <v>68</v>
      </c>
      <c r="C29" s="88">
        <v>120</v>
      </c>
      <c r="D29" s="89">
        <v>10</v>
      </c>
      <c r="E29" s="83">
        <f t="shared" si="0"/>
        <v>0</v>
      </c>
      <c r="F29" s="83">
        <f>IF(G29="x",SUM(E29*G25),0)</f>
        <v>0</v>
      </c>
      <c r="G29" s="90" t="s">
        <v>0</v>
      </c>
      <c r="H29" s="27"/>
      <c r="I29" s="27"/>
      <c r="J29" s="27"/>
      <c r="K29" s="27"/>
      <c r="L29" s="27"/>
      <c r="M29" s="27"/>
      <c r="N29" s="27"/>
      <c r="O29" s="27"/>
    </row>
    <row r="30" spans="1:15" x14ac:dyDescent="0.35">
      <c r="A30" s="29">
        <v>0</v>
      </c>
      <c r="B30" s="60" t="s">
        <v>68</v>
      </c>
      <c r="C30" s="88">
        <v>0</v>
      </c>
      <c r="D30" s="89">
        <v>10</v>
      </c>
      <c r="E30" s="83">
        <f t="shared" si="0"/>
        <v>0</v>
      </c>
      <c r="F30" s="83">
        <f>IF(G30="x",SUM(E30*G25),0)</f>
        <v>0</v>
      </c>
      <c r="G30" s="90" t="s">
        <v>0</v>
      </c>
      <c r="H30" s="27"/>
      <c r="I30" s="27"/>
      <c r="J30" s="27"/>
      <c r="K30" s="27"/>
      <c r="L30" s="27"/>
      <c r="M30" s="27"/>
      <c r="N30" s="27"/>
      <c r="O30" s="27"/>
    </row>
    <row r="31" spans="1:15" x14ac:dyDescent="0.35">
      <c r="A31" s="34"/>
      <c r="B31" s="63" t="s">
        <v>0</v>
      </c>
      <c r="C31" s="63"/>
      <c r="D31" s="63" t="s">
        <v>95</v>
      </c>
      <c r="E31" s="31">
        <f>SUM(E26:E30)</f>
        <v>1152</v>
      </c>
      <c r="F31" s="31"/>
      <c r="G31" s="35"/>
      <c r="H31" s="27"/>
      <c r="I31" s="27"/>
      <c r="J31" s="27"/>
      <c r="K31" s="27"/>
      <c r="L31" s="27"/>
      <c r="M31" s="27"/>
      <c r="N31" s="27"/>
      <c r="O31" s="27"/>
    </row>
    <row r="32" spans="1:15" x14ac:dyDescent="0.35">
      <c r="A32" s="34"/>
      <c r="B32" s="32"/>
      <c r="C32" s="32"/>
      <c r="D32" s="32"/>
      <c r="E32" s="31"/>
      <c r="F32" s="31"/>
      <c r="G32" s="35"/>
      <c r="H32" s="27"/>
      <c r="I32" s="27"/>
      <c r="J32" s="27"/>
      <c r="K32" s="27"/>
      <c r="L32" s="27"/>
      <c r="M32" s="27"/>
      <c r="N32" s="27"/>
      <c r="O32" s="27"/>
    </row>
    <row r="33" spans="1:15" ht="15" thickBot="1" x14ac:dyDescent="0.4">
      <c r="A33" s="34"/>
      <c r="B33" s="25" t="s">
        <v>70</v>
      </c>
      <c r="C33" s="25"/>
      <c r="D33" s="26"/>
      <c r="E33" s="33">
        <f>SUM(F26:F30)</f>
        <v>57.6</v>
      </c>
      <c r="F33" s="27"/>
      <c r="G33" s="36"/>
      <c r="H33" s="27"/>
      <c r="I33" s="27"/>
      <c r="J33" s="27"/>
      <c r="K33" s="27"/>
      <c r="L33" s="27"/>
      <c r="M33" s="27"/>
      <c r="N33" s="27"/>
      <c r="O33" s="27"/>
    </row>
    <row r="34" spans="1:15" ht="15" thickTop="1" x14ac:dyDescent="0.35">
      <c r="A34" s="37"/>
      <c r="B34" s="62" t="s">
        <v>0</v>
      </c>
      <c r="C34" s="62"/>
      <c r="D34" s="62"/>
      <c r="E34" s="38">
        <f>E31-E33</f>
        <v>1094.4000000000001</v>
      </c>
      <c r="F34" s="39"/>
      <c r="G34" s="40"/>
      <c r="H34" s="27"/>
      <c r="I34" s="27"/>
      <c r="J34" s="27"/>
      <c r="K34" s="27"/>
      <c r="L34" s="27"/>
      <c r="M34" s="27"/>
      <c r="N34" s="27"/>
      <c r="O34" s="27"/>
    </row>
    <row r="35" spans="1:15" x14ac:dyDescent="0.35">
      <c r="A35" s="27"/>
      <c r="B35" s="30"/>
      <c r="C35" s="3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5" x14ac:dyDescent="0.35">
      <c r="A36" s="27"/>
      <c r="B36" s="30"/>
      <c r="C36" s="30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x14ac:dyDescent="0.35">
      <c r="A37" s="27"/>
      <c r="B37" s="30"/>
      <c r="C37" s="30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</row>
    <row r="38" spans="1:15" x14ac:dyDescent="0.35">
      <c r="A38" s="50" t="s">
        <v>0</v>
      </c>
      <c r="B38" s="50"/>
      <c r="C38" s="50"/>
      <c r="D38" s="50"/>
      <c r="E38" s="56" t="s">
        <v>29</v>
      </c>
      <c r="F38" s="56" t="s">
        <v>96</v>
      </c>
      <c r="G38" s="50"/>
      <c r="H38" s="27"/>
      <c r="I38" s="27"/>
      <c r="J38" s="27"/>
      <c r="K38" s="27"/>
      <c r="L38" s="27"/>
      <c r="M38" s="27"/>
      <c r="N38" s="27"/>
      <c r="O38" s="27"/>
    </row>
    <row r="39" spans="1:15" x14ac:dyDescent="0.35">
      <c r="A39" s="50" t="s">
        <v>0</v>
      </c>
      <c r="B39" s="64" t="s">
        <v>91</v>
      </c>
      <c r="C39" s="90" t="s">
        <v>103</v>
      </c>
      <c r="D39" s="83">
        <f>IF(C39="x",SUM(E34),0)</f>
        <v>1094.4000000000001</v>
      </c>
      <c r="E39" s="83">
        <v>25</v>
      </c>
      <c r="F39" s="83">
        <f>D39+E39</f>
        <v>1119.4000000000001</v>
      </c>
      <c r="G39" s="27"/>
      <c r="H39" s="91" t="s">
        <v>111</v>
      </c>
      <c r="I39" s="91"/>
      <c r="J39" s="91"/>
      <c r="K39" s="91"/>
      <c r="L39" s="91"/>
      <c r="M39" s="91"/>
      <c r="N39" s="91"/>
      <c r="O39" s="27"/>
    </row>
    <row r="40" spans="1:15" x14ac:dyDescent="0.35">
      <c r="A40" s="50" t="s">
        <v>0</v>
      </c>
      <c r="B40" s="64" t="s">
        <v>92</v>
      </c>
      <c r="C40" s="90" t="s">
        <v>103</v>
      </c>
      <c r="D40" s="83">
        <f>IF(C40="x",SUM(E31)/2,0)</f>
        <v>576</v>
      </c>
      <c r="E40" s="83">
        <v>25</v>
      </c>
      <c r="F40" s="83">
        <f>(D40*2)+E40</f>
        <v>1177</v>
      </c>
      <c r="G40" s="27"/>
      <c r="H40" s="29" t="s">
        <v>105</v>
      </c>
      <c r="I40" s="82">
        <f>D40+E40</f>
        <v>601</v>
      </c>
      <c r="J40" s="29" t="s">
        <v>109</v>
      </c>
      <c r="K40" s="83">
        <f>D40</f>
        <v>576</v>
      </c>
      <c r="L40" s="29" t="s">
        <v>110</v>
      </c>
      <c r="M40" s="29"/>
      <c r="N40" s="29"/>
      <c r="O40" s="27"/>
    </row>
    <row r="41" spans="1:15" x14ac:dyDescent="0.35">
      <c r="A41" s="50" t="s">
        <v>0</v>
      </c>
      <c r="B41" s="64" t="s">
        <v>93</v>
      </c>
      <c r="C41" s="90" t="s">
        <v>103</v>
      </c>
      <c r="D41" s="83">
        <f>IF(C41="x",SUM(E31)/4,0)</f>
        <v>288</v>
      </c>
      <c r="E41" s="83">
        <v>25</v>
      </c>
      <c r="F41" s="83">
        <f>(D41*4)+E41</f>
        <v>1177</v>
      </c>
      <c r="G41" s="27"/>
      <c r="H41" s="29" t="s">
        <v>105</v>
      </c>
      <c r="I41" s="83">
        <f>D41+E41</f>
        <v>313</v>
      </c>
      <c r="J41" s="81" t="s">
        <v>113</v>
      </c>
      <c r="K41" s="83">
        <f>D41</f>
        <v>288</v>
      </c>
      <c r="L41" s="29" t="s">
        <v>115</v>
      </c>
      <c r="M41" s="29"/>
      <c r="N41" s="29"/>
      <c r="O41" s="27"/>
    </row>
    <row r="42" spans="1:15" x14ac:dyDescent="0.35">
      <c r="A42" s="50" t="s">
        <v>0</v>
      </c>
      <c r="B42" s="64" t="s">
        <v>94</v>
      </c>
      <c r="C42" s="90" t="s">
        <v>103</v>
      </c>
      <c r="D42" s="83">
        <f>IF(C42="x",SUM(E31)/9,0)</f>
        <v>128</v>
      </c>
      <c r="E42" s="83">
        <v>25</v>
      </c>
      <c r="F42" s="83">
        <f>(D42*9)+E42</f>
        <v>1177</v>
      </c>
      <c r="G42" s="27"/>
      <c r="H42" s="29" t="s">
        <v>105</v>
      </c>
      <c r="I42" s="83">
        <f>D42+E42</f>
        <v>153</v>
      </c>
      <c r="J42" s="29" t="s">
        <v>112</v>
      </c>
      <c r="K42" s="83">
        <f>D42</f>
        <v>128</v>
      </c>
      <c r="L42" s="28" t="s">
        <v>114</v>
      </c>
      <c r="M42" s="29"/>
      <c r="N42" s="29"/>
      <c r="O42" s="27"/>
    </row>
    <row r="43" spans="1:15" x14ac:dyDescent="0.35">
      <c r="A43" s="30" t="s">
        <v>0</v>
      </c>
      <c r="B43" s="30"/>
      <c r="C43" s="30" t="s">
        <v>0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</row>
    <row r="44" spans="1:15" x14ac:dyDescent="0.35">
      <c r="A44" s="27"/>
      <c r="B44" s="30"/>
      <c r="C44" s="30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61" spans="1:9" ht="45" customHeight="1" x14ac:dyDescent="0.35">
      <c r="A61" s="157"/>
      <c r="B61" s="157"/>
      <c r="C61" s="157"/>
      <c r="D61" s="157"/>
      <c r="E61" s="157"/>
      <c r="F61" s="157"/>
      <c r="G61" s="157"/>
      <c r="H61" s="157"/>
      <c r="I61" s="157"/>
    </row>
    <row r="62" spans="1:9" x14ac:dyDescent="0.35">
      <c r="A62" s="156" t="s">
        <v>106</v>
      </c>
      <c r="B62" s="156"/>
      <c r="C62" s="156"/>
      <c r="D62" s="156" t="s">
        <v>107</v>
      </c>
      <c r="E62" s="156"/>
      <c r="F62" s="156"/>
      <c r="G62" s="156" t="s">
        <v>108</v>
      </c>
      <c r="H62" s="156"/>
      <c r="I62" s="156"/>
    </row>
  </sheetData>
  <mergeCells count="6">
    <mergeCell ref="A62:C62"/>
    <mergeCell ref="D62:F62"/>
    <mergeCell ref="G62:I62"/>
    <mergeCell ref="A61:C61"/>
    <mergeCell ref="D61:F61"/>
    <mergeCell ref="G61:I61"/>
  </mergeCells>
  <pageMargins left="0.7" right="0.7" top="0.75" bottom="0.75" header="0.3" footer="0.3"/>
  <pageSetup scale="51" orientation="portrait" r:id="rId1"/>
  <headerFooter>
    <oddHeader xml:space="preserve">&amp;L
&amp;C&amp;"-,Gras"&amp;14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1"/>
  <sheetViews>
    <sheetView tabSelected="1" topLeftCell="A22" zoomScale="150" zoomScaleNormal="150" workbookViewId="0">
      <selection activeCell="F27" sqref="F27"/>
    </sheetView>
  </sheetViews>
  <sheetFormatPr baseColWidth="10" defaultColWidth="11.453125" defaultRowHeight="14.5" x14ac:dyDescent="0.35"/>
  <cols>
    <col min="1" max="1" width="16.453125" customWidth="1"/>
    <col min="2" max="2" width="1.54296875" customWidth="1"/>
    <col min="3" max="3" width="13.7265625" customWidth="1"/>
    <col min="4" max="4" width="13" customWidth="1"/>
    <col min="5" max="5" width="12.54296875" customWidth="1"/>
    <col min="6" max="6" width="13.1796875" customWidth="1"/>
    <col min="7" max="7" width="7.54296875" customWidth="1"/>
    <col min="8" max="8" width="12.453125" customWidth="1"/>
  </cols>
  <sheetData>
    <row r="1" spans="1:15" ht="15" customHeight="1" x14ac:dyDescent="0.45">
      <c r="A1" s="180" t="s">
        <v>1</v>
      </c>
      <c r="B1" s="180"/>
      <c r="C1" s="180"/>
      <c r="D1" s="180"/>
      <c r="E1" s="180"/>
      <c r="F1" s="180"/>
      <c r="G1" s="180"/>
      <c r="H1" s="180"/>
      <c r="I1" s="92"/>
      <c r="J1" s="92"/>
      <c r="K1" s="92"/>
      <c r="L1" s="92"/>
      <c r="M1" s="92"/>
      <c r="N1" s="92"/>
    </row>
    <row r="2" spans="1:15" ht="15.75" customHeight="1" x14ac:dyDescent="0.45">
      <c r="A2" s="181" t="s">
        <v>2</v>
      </c>
      <c r="B2" s="181"/>
      <c r="C2" s="181"/>
      <c r="D2" s="181"/>
      <c r="E2" s="181"/>
      <c r="F2" s="181"/>
      <c r="G2" s="181"/>
      <c r="H2" s="181"/>
      <c r="I2" s="93"/>
      <c r="J2" s="93"/>
      <c r="K2" s="93"/>
      <c r="L2" s="93"/>
      <c r="M2" s="93"/>
      <c r="N2" s="93"/>
    </row>
    <row r="3" spans="1:15" ht="11.25" customHeight="1" x14ac:dyDescent="1">
      <c r="A3" s="27" t="s">
        <v>0</v>
      </c>
      <c r="B3" s="27"/>
      <c r="C3" s="27"/>
      <c r="D3" s="27"/>
      <c r="E3" s="188" t="s">
        <v>0</v>
      </c>
      <c r="F3" s="188"/>
      <c r="G3" s="191" t="s">
        <v>104</v>
      </c>
      <c r="H3" s="192"/>
      <c r="I3" s="80" t="s">
        <v>0</v>
      </c>
      <c r="J3" s="80"/>
      <c r="K3" s="80"/>
      <c r="L3" s="27"/>
      <c r="M3" s="27"/>
      <c r="N3" s="27"/>
    </row>
    <row r="4" spans="1:15" ht="15.75" customHeight="1" x14ac:dyDescent="0.45">
      <c r="A4" s="189" t="s">
        <v>3</v>
      </c>
      <c r="B4" s="189"/>
      <c r="C4" s="189"/>
      <c r="D4" s="189"/>
      <c r="E4" s="50" t="s">
        <v>117</v>
      </c>
      <c r="F4" s="190" t="s">
        <v>83</v>
      </c>
      <c r="G4" s="190"/>
      <c r="H4" s="190"/>
      <c r="I4" s="190"/>
      <c r="J4" s="27"/>
      <c r="K4" s="94"/>
      <c r="L4" s="27"/>
      <c r="M4" s="27"/>
      <c r="N4" s="27"/>
    </row>
    <row r="5" spans="1:15" x14ac:dyDescent="0.35">
      <c r="A5" s="18" t="s">
        <v>4</v>
      </c>
      <c r="B5" s="18"/>
      <c r="C5" s="18"/>
      <c r="D5" s="18"/>
      <c r="E5" s="50" t="s">
        <v>118</v>
      </c>
      <c r="F5" s="182" t="s">
        <v>0</v>
      </c>
      <c r="G5" s="182"/>
      <c r="H5" s="182"/>
      <c r="I5" s="27" t="s">
        <v>0</v>
      </c>
      <c r="J5" s="27"/>
      <c r="K5" s="27"/>
      <c r="L5" s="27"/>
      <c r="M5" s="27"/>
      <c r="N5" s="27"/>
    </row>
    <row r="6" spans="1:15" x14ac:dyDescent="0.35">
      <c r="A6" s="18" t="s">
        <v>5</v>
      </c>
      <c r="B6" s="18"/>
      <c r="C6" s="18"/>
      <c r="D6" s="18"/>
      <c r="E6" s="27"/>
      <c r="F6" s="182"/>
      <c r="G6" s="182"/>
      <c r="H6" s="182"/>
      <c r="I6" s="27"/>
      <c r="J6" s="27"/>
      <c r="K6" s="27"/>
      <c r="L6" s="27"/>
      <c r="M6" s="27"/>
      <c r="N6" s="27"/>
    </row>
    <row r="7" spans="1:15" x14ac:dyDescent="0.35">
      <c r="A7" s="27"/>
      <c r="B7" s="27"/>
      <c r="C7" s="27"/>
      <c r="D7" s="27"/>
      <c r="E7" s="95" t="s">
        <v>86</v>
      </c>
      <c r="F7" s="97" t="s">
        <v>0</v>
      </c>
      <c r="G7" s="98"/>
      <c r="H7" s="99"/>
      <c r="I7" s="27"/>
      <c r="J7" s="27"/>
      <c r="K7" s="52"/>
      <c r="L7" s="27"/>
      <c r="M7" s="27"/>
      <c r="N7" s="27"/>
    </row>
    <row r="8" spans="1:15" x14ac:dyDescent="0.35">
      <c r="A8" s="27"/>
      <c r="B8" s="27"/>
      <c r="C8" s="27"/>
      <c r="D8" s="27"/>
      <c r="E8" s="27"/>
      <c r="F8" s="34" t="s">
        <v>0</v>
      </c>
      <c r="G8" s="27"/>
      <c r="H8" s="36"/>
      <c r="I8" s="27"/>
      <c r="J8" s="27"/>
      <c r="K8" s="27"/>
      <c r="L8" s="27"/>
      <c r="M8" s="27"/>
      <c r="N8" s="27"/>
    </row>
    <row r="9" spans="1:15" ht="18" customHeight="1" x14ac:dyDescent="0.35">
      <c r="A9" s="187" t="s">
        <v>6</v>
      </c>
      <c r="B9" s="187"/>
      <c r="C9" s="187"/>
      <c r="D9" s="187"/>
      <c r="E9" s="187"/>
      <c r="F9" s="187"/>
      <c r="G9" s="187"/>
      <c r="H9" s="187"/>
      <c r="I9" s="27"/>
      <c r="J9" s="27"/>
      <c r="K9" s="27"/>
      <c r="L9" s="27"/>
      <c r="M9" s="27"/>
      <c r="N9" s="27"/>
      <c r="O9" s="27"/>
    </row>
    <row r="10" spans="1:15" ht="18" customHeight="1" x14ac:dyDescent="0.35">
      <c r="A10" s="125" t="s">
        <v>116</v>
      </c>
      <c r="B10" s="166" t="s">
        <v>0</v>
      </c>
      <c r="C10" s="167"/>
      <c r="D10" s="168"/>
      <c r="E10" s="118" t="s">
        <v>7</v>
      </c>
      <c r="F10" s="166" t="s">
        <v>0</v>
      </c>
      <c r="G10" s="167"/>
      <c r="H10" s="168"/>
      <c r="I10" s="27"/>
      <c r="J10" s="27"/>
      <c r="K10" s="27"/>
      <c r="L10" s="27"/>
      <c r="M10" s="27"/>
      <c r="N10" s="27"/>
      <c r="O10" s="27"/>
    </row>
    <row r="11" spans="1:15" ht="18" customHeight="1" x14ac:dyDescent="0.35">
      <c r="A11" s="124" t="s">
        <v>8</v>
      </c>
      <c r="B11" s="175" t="s">
        <v>0</v>
      </c>
      <c r="C11" s="179"/>
      <c r="D11" s="176"/>
      <c r="E11" s="117" t="s">
        <v>9</v>
      </c>
      <c r="F11" s="119" t="s">
        <v>0</v>
      </c>
      <c r="G11" s="117" t="s">
        <v>10</v>
      </c>
      <c r="H11" s="120" t="s">
        <v>0</v>
      </c>
      <c r="I11" s="27"/>
      <c r="J11" s="27"/>
      <c r="K11" s="27"/>
      <c r="L11" s="27"/>
      <c r="M11" s="27"/>
      <c r="N11" s="27"/>
      <c r="O11" s="27"/>
    </row>
    <row r="12" spans="1:15" ht="18" customHeight="1" x14ac:dyDescent="0.35">
      <c r="A12" s="124" t="s">
        <v>45</v>
      </c>
      <c r="B12" s="175" t="s">
        <v>0</v>
      </c>
      <c r="C12" s="179"/>
      <c r="D12" s="176"/>
      <c r="E12" s="121" t="s">
        <v>46</v>
      </c>
      <c r="F12" s="122" t="s">
        <v>0</v>
      </c>
      <c r="G12" s="107" t="s">
        <v>0</v>
      </c>
      <c r="H12" s="107" t="s">
        <v>0</v>
      </c>
      <c r="I12" s="27"/>
      <c r="J12" s="27"/>
      <c r="K12" s="27"/>
      <c r="L12" s="27"/>
      <c r="M12" s="27"/>
      <c r="N12" s="27"/>
      <c r="O12" s="27"/>
    </row>
    <row r="13" spans="1:15" ht="18" customHeight="1" x14ac:dyDescent="0.35">
      <c r="A13" s="124" t="s">
        <v>20</v>
      </c>
      <c r="B13" s="169" t="s">
        <v>0</v>
      </c>
      <c r="C13" s="170"/>
      <c r="D13" s="117" t="s">
        <v>49</v>
      </c>
      <c r="E13" s="123" t="s">
        <v>0</v>
      </c>
      <c r="F13" s="124" t="s">
        <v>50</v>
      </c>
      <c r="G13" s="107"/>
      <c r="H13" s="107"/>
      <c r="I13" s="27"/>
      <c r="J13" s="27"/>
      <c r="K13" s="27"/>
      <c r="L13" s="27"/>
      <c r="M13" s="27"/>
      <c r="N13" s="27"/>
      <c r="O13" s="27"/>
    </row>
    <row r="14" spans="1:15" ht="18" customHeight="1" x14ac:dyDescent="0.35">
      <c r="A14" s="124" t="s">
        <v>47</v>
      </c>
      <c r="B14" s="193" t="s">
        <v>0</v>
      </c>
      <c r="C14" s="194"/>
      <c r="D14" s="194"/>
      <c r="E14" s="194"/>
      <c r="F14" s="195"/>
      <c r="G14" s="107"/>
      <c r="H14" s="107"/>
      <c r="I14" s="27"/>
      <c r="J14" s="27"/>
      <c r="K14" s="27"/>
      <c r="L14" s="27"/>
      <c r="M14" s="27"/>
      <c r="N14" s="27"/>
      <c r="O14" s="27"/>
    </row>
    <row r="15" spans="1:15" ht="18" customHeight="1" x14ac:dyDescent="0.35">
      <c r="A15" s="124" t="s">
        <v>54</v>
      </c>
      <c r="B15" s="175" t="s">
        <v>0</v>
      </c>
      <c r="C15" s="179"/>
      <c r="D15" s="176"/>
      <c r="E15" s="126" t="s">
        <v>55</v>
      </c>
      <c r="F15" s="165" t="s">
        <v>0</v>
      </c>
      <c r="G15" s="165"/>
      <c r="H15" s="165"/>
      <c r="I15" s="27"/>
      <c r="J15" s="27"/>
      <c r="K15" s="27"/>
      <c r="L15" s="27"/>
      <c r="M15" s="27"/>
      <c r="N15" s="27"/>
      <c r="O15" s="27"/>
    </row>
    <row r="16" spans="1:15" ht="18" customHeight="1" x14ac:dyDescent="0.35">
      <c r="A16" s="124" t="s">
        <v>56</v>
      </c>
      <c r="B16" s="175" t="s">
        <v>0</v>
      </c>
      <c r="C16" s="176"/>
      <c r="D16" s="117" t="s">
        <v>57</v>
      </c>
      <c r="E16" s="127" t="s">
        <v>80</v>
      </c>
      <c r="F16" s="128" t="s">
        <v>125</v>
      </c>
      <c r="G16" s="122">
        <v>45</v>
      </c>
      <c r="H16" s="129" t="s">
        <v>126</v>
      </c>
      <c r="I16" s="143" t="s">
        <v>132</v>
      </c>
      <c r="J16" s="143"/>
      <c r="K16" s="143"/>
      <c r="L16" s="143"/>
      <c r="M16" s="143"/>
      <c r="N16" s="27"/>
      <c r="O16" s="27"/>
    </row>
    <row r="17" spans="1:15" ht="18" customHeight="1" x14ac:dyDescent="0.35">
      <c r="A17" s="124" t="s">
        <v>119</v>
      </c>
      <c r="B17" s="177" t="s">
        <v>0</v>
      </c>
      <c r="C17" s="178"/>
      <c r="D17" s="130" t="s">
        <v>120</v>
      </c>
      <c r="E17" s="137" t="s">
        <v>0</v>
      </c>
      <c r="F17" s="107"/>
      <c r="G17" s="107"/>
      <c r="H17" s="107"/>
      <c r="I17" s="143" t="s">
        <v>133</v>
      </c>
      <c r="J17" s="143"/>
      <c r="K17" s="143"/>
      <c r="L17" s="143"/>
      <c r="M17" s="143"/>
      <c r="N17" s="27"/>
      <c r="O17" s="27"/>
    </row>
    <row r="18" spans="1:15" ht="18" customHeight="1" x14ac:dyDescent="0.35">
      <c r="A18" s="126" t="s">
        <v>60</v>
      </c>
      <c r="B18" s="159" t="s">
        <v>0</v>
      </c>
      <c r="C18" s="159"/>
      <c r="D18" s="159"/>
      <c r="E18" s="159"/>
      <c r="F18" s="139"/>
      <c r="G18" s="139"/>
      <c r="H18" s="139"/>
      <c r="I18" s="143" t="s">
        <v>134</v>
      </c>
      <c r="J18" s="143"/>
      <c r="K18" s="143"/>
      <c r="L18" s="143"/>
      <c r="M18" s="143"/>
      <c r="N18" s="27"/>
      <c r="O18" s="27"/>
    </row>
    <row r="19" spans="1:15" ht="18" customHeight="1" x14ac:dyDescent="0.35">
      <c r="A19" s="183" t="s">
        <v>0</v>
      </c>
      <c r="B19" s="184"/>
      <c r="C19" s="184"/>
      <c r="D19" s="184"/>
      <c r="E19" s="184"/>
      <c r="F19" s="185"/>
      <c r="G19" s="186"/>
      <c r="H19" s="27"/>
      <c r="I19" s="143" t="s">
        <v>135</v>
      </c>
      <c r="J19" s="143"/>
      <c r="K19" s="143"/>
      <c r="L19" s="143"/>
      <c r="M19" s="143"/>
      <c r="N19" s="27"/>
      <c r="O19" s="27"/>
    </row>
    <row r="20" spans="1:15" s="131" customFormat="1" ht="18" customHeight="1" x14ac:dyDescent="0.35">
      <c r="A20" s="121" t="s">
        <v>69</v>
      </c>
      <c r="B20" s="173" t="s">
        <v>90</v>
      </c>
      <c r="C20" s="174"/>
      <c r="D20" s="158" t="s">
        <v>61</v>
      </c>
      <c r="E20" s="158"/>
      <c r="F20" s="140" t="s">
        <v>0</v>
      </c>
      <c r="G20" s="141" t="s">
        <v>0</v>
      </c>
      <c r="H20" s="107"/>
      <c r="I20" s="143" t="s">
        <v>136</v>
      </c>
      <c r="J20" s="144"/>
      <c r="K20" s="144"/>
      <c r="L20" s="144"/>
      <c r="M20" s="144"/>
      <c r="N20" s="107"/>
      <c r="O20" s="107"/>
    </row>
    <row r="21" spans="1:15" s="131" customFormat="1" ht="18" customHeight="1" x14ac:dyDescent="0.35">
      <c r="A21" s="123">
        <v>36</v>
      </c>
      <c r="B21" s="169">
        <f>G16</f>
        <v>45</v>
      </c>
      <c r="C21" s="170"/>
      <c r="D21" s="150">
        <f>IF(G16=45,32,IF(G16=60,40,IF(G16=30,15,)))</f>
        <v>32</v>
      </c>
      <c r="E21" s="146">
        <f>D21*A21</f>
        <v>1152</v>
      </c>
      <c r="F21" s="153">
        <v>25</v>
      </c>
      <c r="G21" s="142" t="s">
        <v>0</v>
      </c>
      <c r="H21" s="107"/>
      <c r="I21" s="144" t="s">
        <v>135</v>
      </c>
      <c r="J21" s="144"/>
      <c r="K21" s="144"/>
      <c r="L21" s="144"/>
      <c r="M21" s="144"/>
      <c r="N21" s="107"/>
      <c r="O21" s="107"/>
    </row>
    <row r="22" spans="1:15" s="131" customFormat="1" ht="18" customHeight="1" thickBot="1" x14ac:dyDescent="0.5">
      <c r="A22" s="107"/>
      <c r="B22" s="107"/>
      <c r="C22" s="132"/>
      <c r="D22" s="113" t="s">
        <v>71</v>
      </c>
      <c r="E22" s="151">
        <f>IF(G22="x",SUM(E21*F22),0)</f>
        <v>57.6</v>
      </c>
      <c r="F22" s="134">
        <v>0.05</v>
      </c>
      <c r="G22" s="135" t="s">
        <v>103</v>
      </c>
      <c r="H22" s="107"/>
      <c r="I22" s="107"/>
      <c r="J22" s="107"/>
      <c r="K22" s="107"/>
      <c r="L22" s="107"/>
      <c r="M22" s="107"/>
      <c r="N22" s="107"/>
      <c r="O22" s="107"/>
    </row>
    <row r="23" spans="1:15" s="131" customFormat="1" ht="18" customHeight="1" thickTop="1" x14ac:dyDescent="0.35">
      <c r="A23" s="107"/>
      <c r="B23" s="107"/>
      <c r="C23" s="136"/>
      <c r="D23" s="136" t="s">
        <v>32</v>
      </c>
      <c r="E23" s="152">
        <f>E21-E22</f>
        <v>1094.4000000000001</v>
      </c>
      <c r="F23" s="107"/>
      <c r="G23" s="107"/>
      <c r="H23" s="107"/>
      <c r="I23" s="107"/>
      <c r="J23" s="107"/>
      <c r="K23" s="107"/>
      <c r="L23" s="107"/>
      <c r="M23" s="107"/>
      <c r="N23" s="107"/>
      <c r="O23" s="107"/>
    </row>
    <row r="24" spans="1:15" ht="18" customHeight="1" x14ac:dyDescent="0.35">
      <c r="A24" s="39"/>
      <c r="B24" s="39"/>
      <c r="C24" s="62"/>
      <c r="D24" s="62"/>
      <c r="E24" s="100"/>
      <c r="F24" s="27"/>
      <c r="G24" s="39"/>
      <c r="H24" s="27"/>
      <c r="I24" s="143"/>
      <c r="J24" s="143"/>
      <c r="K24" s="143"/>
      <c r="L24" s="143"/>
      <c r="M24" s="27"/>
      <c r="N24" s="27"/>
      <c r="O24" s="27"/>
    </row>
    <row r="25" spans="1:15" ht="18" customHeight="1" x14ac:dyDescent="0.35">
      <c r="A25" s="160" t="s">
        <v>129</v>
      </c>
      <c r="B25" s="160"/>
      <c r="C25" s="160"/>
      <c r="D25" s="161" t="s">
        <v>130</v>
      </c>
      <c r="E25" s="162"/>
      <c r="F25" s="160" t="s">
        <v>128</v>
      </c>
      <c r="G25" s="160"/>
      <c r="H25" s="160"/>
      <c r="I25" s="143" t="s">
        <v>137</v>
      </c>
      <c r="J25" s="143"/>
      <c r="K25" s="143"/>
      <c r="L25" s="143"/>
      <c r="M25" s="27"/>
      <c r="N25" s="27"/>
      <c r="O25" s="27"/>
    </row>
    <row r="26" spans="1:15" x14ac:dyDescent="0.35">
      <c r="A26" s="133" t="s">
        <v>121</v>
      </c>
      <c r="B26" s="138" t="s">
        <v>140</v>
      </c>
      <c r="C26" s="145">
        <f>IF(B26="x",SUM(E23),0)</f>
        <v>1094.4000000000001</v>
      </c>
      <c r="D26" s="145">
        <f>IF(B26="x",SUM(25),0)</f>
        <v>25</v>
      </c>
      <c r="E26" s="145">
        <f>C26+D26</f>
        <v>1119.4000000000001</v>
      </c>
      <c r="F26" s="166" t="str">
        <f>IF(B26="x","Aucun","")</f>
        <v>Aucun</v>
      </c>
      <c r="G26" s="167"/>
      <c r="H26" s="168"/>
      <c r="I26" s="143" t="s">
        <v>138</v>
      </c>
      <c r="J26" s="154"/>
      <c r="K26" s="154"/>
      <c r="L26" s="154"/>
      <c r="M26" s="50"/>
      <c r="N26" s="50"/>
      <c r="O26" s="50"/>
    </row>
    <row r="27" spans="1:15" ht="25.5" customHeight="1" x14ac:dyDescent="0.35">
      <c r="A27" s="106" t="s">
        <v>122</v>
      </c>
      <c r="B27" s="105" t="s">
        <v>0</v>
      </c>
      <c r="C27" s="145">
        <f>IF(B27="x",SUM(E21),0)/2</f>
        <v>0</v>
      </c>
      <c r="D27" s="145">
        <f t="shared" ref="D27:D29" si="0">IF(B27="x",SUM(25),0)</f>
        <v>0</v>
      </c>
      <c r="E27" s="147">
        <f>C27+D27</f>
        <v>0</v>
      </c>
      <c r="F27" s="148">
        <f>C27</f>
        <v>0</v>
      </c>
      <c r="G27" s="107"/>
      <c r="H27" s="107" t="s">
        <v>0</v>
      </c>
      <c r="I27" s="155" t="s">
        <v>139</v>
      </c>
      <c r="J27" s="155"/>
      <c r="K27" s="155"/>
      <c r="L27" s="155"/>
      <c r="M27" s="27"/>
      <c r="N27" s="27"/>
      <c r="O27" s="27"/>
    </row>
    <row r="28" spans="1:15" ht="27.75" customHeight="1" x14ac:dyDescent="0.35">
      <c r="A28" s="106" t="s">
        <v>123</v>
      </c>
      <c r="B28" s="105" t="s">
        <v>0</v>
      </c>
      <c r="C28" s="145">
        <f>IF(B28="x",SUM(E21),0)/4</f>
        <v>0</v>
      </c>
      <c r="D28" s="145">
        <f t="shared" si="0"/>
        <v>0</v>
      </c>
      <c r="E28" s="147">
        <f>C28+D28</f>
        <v>0</v>
      </c>
      <c r="F28" s="149">
        <f>C28</f>
        <v>0</v>
      </c>
      <c r="G28" s="107"/>
      <c r="H28" s="108" t="s">
        <v>0</v>
      </c>
      <c r="I28" s="27"/>
      <c r="J28" s="96"/>
      <c r="K28" s="110"/>
      <c r="L28" s="96"/>
      <c r="M28" s="27"/>
      <c r="N28" s="27"/>
      <c r="O28" s="27"/>
    </row>
    <row r="29" spans="1:15" ht="27.75" customHeight="1" x14ac:dyDescent="0.35">
      <c r="A29" s="112" t="s">
        <v>124</v>
      </c>
      <c r="B29" s="105" t="s">
        <v>0</v>
      </c>
      <c r="C29" s="146">
        <f>IF(B29="x",SUM(E21),0)/9</f>
        <v>0</v>
      </c>
      <c r="D29" s="145">
        <f t="shared" si="0"/>
        <v>0</v>
      </c>
      <c r="E29" s="147">
        <f>C29+D29</f>
        <v>0</v>
      </c>
      <c r="F29" s="149">
        <f>C29</f>
        <v>0</v>
      </c>
      <c r="G29" s="111" t="s">
        <v>0</v>
      </c>
      <c r="H29" s="109" t="s">
        <v>127</v>
      </c>
      <c r="I29" s="104" t="s">
        <v>0</v>
      </c>
      <c r="J29" s="104"/>
      <c r="K29" s="104"/>
      <c r="L29" s="104"/>
      <c r="M29" s="94"/>
      <c r="N29" s="27"/>
      <c r="O29" s="27"/>
    </row>
    <row r="30" spans="1:15" ht="9" customHeight="1" x14ac:dyDescent="0.35">
      <c r="A30" s="114"/>
      <c r="B30" s="114"/>
      <c r="C30" s="115"/>
      <c r="D30" s="115"/>
      <c r="E30" s="115"/>
      <c r="F30" s="116"/>
      <c r="G30" s="115"/>
      <c r="H30" s="103"/>
      <c r="I30" s="104"/>
      <c r="J30" s="104"/>
      <c r="K30" s="104"/>
      <c r="L30" s="104"/>
      <c r="M30" s="94"/>
      <c r="N30" s="27"/>
      <c r="O30" s="27"/>
    </row>
    <row r="31" spans="1:15" x14ac:dyDescent="0.35">
      <c r="A31" s="95"/>
      <c r="B31" s="95"/>
      <c r="C31" s="101"/>
      <c r="D31" s="101"/>
      <c r="E31" s="101"/>
      <c r="F31" s="102"/>
      <c r="G31" s="101"/>
      <c r="H31" s="103" t="s">
        <v>0</v>
      </c>
      <c r="I31" s="104"/>
      <c r="J31" s="104"/>
      <c r="K31" s="104"/>
      <c r="L31" s="104"/>
      <c r="M31" s="94"/>
      <c r="N31" s="27"/>
      <c r="O31" s="27"/>
    </row>
    <row r="39" spans="1:9" ht="15.75" customHeight="1" x14ac:dyDescent="0.35"/>
    <row r="40" spans="1:9" ht="25.5" customHeight="1" x14ac:dyDescent="0.35">
      <c r="A40" s="171" t="s">
        <v>0</v>
      </c>
      <c r="B40" s="171"/>
      <c r="C40" s="171"/>
      <c r="D40" s="172"/>
      <c r="E40" s="172"/>
      <c r="F40" s="172"/>
      <c r="G40" s="169" t="s">
        <v>0</v>
      </c>
      <c r="H40" s="170"/>
    </row>
    <row r="41" spans="1:9" x14ac:dyDescent="0.35">
      <c r="A41" s="163" t="s">
        <v>106</v>
      </c>
      <c r="B41" s="163"/>
      <c r="C41" s="163"/>
      <c r="D41" s="163" t="s">
        <v>107</v>
      </c>
      <c r="E41" s="163"/>
      <c r="F41" s="163"/>
      <c r="G41" s="163" t="s">
        <v>108</v>
      </c>
      <c r="H41" s="163"/>
      <c r="I41" s="164"/>
    </row>
  </sheetData>
  <mergeCells count="33">
    <mergeCell ref="B14:F14"/>
    <mergeCell ref="B16:C16"/>
    <mergeCell ref="B17:C17"/>
    <mergeCell ref="B15:D15"/>
    <mergeCell ref="A1:H1"/>
    <mergeCell ref="A2:H2"/>
    <mergeCell ref="F5:H6"/>
    <mergeCell ref="A9:H9"/>
    <mergeCell ref="B12:D12"/>
    <mergeCell ref="B13:C13"/>
    <mergeCell ref="E3:F3"/>
    <mergeCell ref="A4:D4"/>
    <mergeCell ref="F4:I4"/>
    <mergeCell ref="B10:D10"/>
    <mergeCell ref="B11:D11"/>
    <mergeCell ref="G3:H3"/>
    <mergeCell ref="F10:H10"/>
    <mergeCell ref="G41:I41"/>
    <mergeCell ref="F15:H15"/>
    <mergeCell ref="F26:H26"/>
    <mergeCell ref="G40:H40"/>
    <mergeCell ref="F25:H25"/>
    <mergeCell ref="D40:F40"/>
    <mergeCell ref="A19:G19"/>
    <mergeCell ref="D20:E20"/>
    <mergeCell ref="B18:E18"/>
    <mergeCell ref="A25:C25"/>
    <mergeCell ref="D25:E25"/>
    <mergeCell ref="A41:C41"/>
    <mergeCell ref="D41:F41"/>
    <mergeCell ref="A40:C40"/>
    <mergeCell ref="B20:C20"/>
    <mergeCell ref="B21:C21"/>
  </mergeCells>
  <hyperlinks>
    <hyperlink ref="B14" r:id="rId1" display="nitramusik@gmail.com" xr:uid="{0BD85A52-B77D-4CD3-9F3F-7472F19C40C4}"/>
  </hyperlink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</sheetPr>
  <dimension ref="A1:I50"/>
  <sheetViews>
    <sheetView workbookViewId="0">
      <pane ySplit="12" topLeftCell="A13" activePane="bottomLeft" state="frozenSplit"/>
      <selection pane="bottomLeft" activeCell="C14" sqref="C14"/>
    </sheetView>
  </sheetViews>
  <sheetFormatPr baseColWidth="10" defaultColWidth="11.453125" defaultRowHeight="14.5" x14ac:dyDescent="0.35"/>
  <cols>
    <col min="1" max="1" width="5.7265625" customWidth="1"/>
    <col min="2" max="2" width="4.81640625" customWidth="1"/>
    <col min="3" max="3" width="11" customWidth="1"/>
    <col min="4" max="4" width="5.54296875" customWidth="1"/>
    <col min="5" max="5" width="5.453125" customWidth="1"/>
    <col min="6" max="6" width="5.26953125" customWidth="1"/>
    <col min="7" max="7" width="7.1796875" customWidth="1"/>
    <col min="8" max="8" width="8.7265625" customWidth="1"/>
    <col min="9" max="9" width="74.1796875" customWidth="1"/>
  </cols>
  <sheetData>
    <row r="1" spans="1:9" ht="18.5" x14ac:dyDescent="0.45">
      <c r="A1" s="180" t="s">
        <v>34</v>
      </c>
      <c r="B1" s="180"/>
      <c r="C1" s="180"/>
      <c r="D1" s="180"/>
      <c r="E1" s="180"/>
      <c r="F1" s="180"/>
      <c r="G1" s="180"/>
      <c r="H1" s="180"/>
      <c r="I1" s="180"/>
    </row>
    <row r="2" spans="1:9" ht="15.5" x14ac:dyDescent="0.35">
      <c r="A2" s="198" t="s">
        <v>39</v>
      </c>
      <c r="B2" s="198"/>
      <c r="C2" s="198"/>
      <c r="D2" s="198"/>
      <c r="E2" s="198"/>
      <c r="F2" s="198"/>
      <c r="G2" s="198"/>
      <c r="H2" s="198"/>
      <c r="I2" s="198"/>
    </row>
    <row r="3" spans="1:9" ht="15.5" x14ac:dyDescent="0.35">
      <c r="A3" s="21"/>
      <c r="B3" s="21"/>
      <c r="C3" s="21"/>
      <c r="D3" s="21"/>
      <c r="E3" s="21"/>
      <c r="F3" s="21"/>
      <c r="G3" s="21"/>
      <c r="H3" s="21"/>
    </row>
    <row r="5" spans="1:9" x14ac:dyDescent="0.35">
      <c r="A5" t="s">
        <v>35</v>
      </c>
      <c r="C5" s="196" t="str">
        <f>Feuil1!B10</f>
        <v xml:space="preserve"> </v>
      </c>
      <c r="D5" s="196"/>
      <c r="E5" s="196"/>
      <c r="F5" s="196" t="str">
        <f>Feuil1!F10</f>
        <v xml:space="preserve"> </v>
      </c>
      <c r="G5" s="196"/>
      <c r="H5" s="196"/>
    </row>
    <row r="6" spans="1:9" x14ac:dyDescent="0.35">
      <c r="A6" s="196" t="s">
        <v>102</v>
      </c>
      <c r="B6" s="196"/>
      <c r="C6" s="199"/>
      <c r="D6" s="199"/>
      <c r="E6" s="199"/>
      <c r="F6" s="199"/>
      <c r="G6" s="199"/>
      <c r="H6" s="199"/>
    </row>
    <row r="7" spans="1:9" x14ac:dyDescent="0.35">
      <c r="A7" t="s">
        <v>36</v>
      </c>
      <c r="C7" s="196" t="str">
        <f>Feuil1!B14</f>
        <v xml:space="preserve"> </v>
      </c>
      <c r="D7" s="196"/>
      <c r="E7" s="196"/>
      <c r="F7" s="196"/>
      <c r="G7" s="196"/>
      <c r="H7" s="196"/>
      <c r="I7" s="196"/>
    </row>
    <row r="9" spans="1:9" x14ac:dyDescent="0.35">
      <c r="A9" t="s">
        <v>37</v>
      </c>
      <c r="B9" s="196" t="str">
        <f>Formulaire!E17</f>
        <v>Professeur</v>
      </c>
      <c r="C9" s="196"/>
      <c r="D9" s="196"/>
      <c r="E9" s="196" t="s">
        <v>67</v>
      </c>
      <c r="F9" s="196"/>
      <c r="G9" s="196" t="str">
        <f>Formulaire!B17</f>
        <v>guitare</v>
      </c>
      <c r="H9" s="196"/>
    </row>
    <row r="10" spans="1:9" x14ac:dyDescent="0.35">
      <c r="E10" t="s">
        <v>38</v>
      </c>
      <c r="H10" s="1" t="s">
        <v>0</v>
      </c>
    </row>
    <row r="11" spans="1:9" x14ac:dyDescent="0.35">
      <c r="H11" s="1"/>
    </row>
    <row r="12" spans="1:9" x14ac:dyDescent="0.35">
      <c r="A12" s="157" t="s">
        <v>40</v>
      </c>
      <c r="B12" s="157"/>
      <c r="C12" s="43" t="s">
        <v>100</v>
      </c>
      <c r="D12" s="43" t="s">
        <v>101</v>
      </c>
      <c r="E12" s="157" t="s">
        <v>97</v>
      </c>
      <c r="F12" s="157"/>
      <c r="G12" s="43" t="s">
        <v>98</v>
      </c>
      <c r="H12" s="43" t="s">
        <v>41</v>
      </c>
      <c r="I12" s="43" t="s">
        <v>66</v>
      </c>
    </row>
    <row r="13" spans="1:9" x14ac:dyDescent="0.35">
      <c r="A13" s="201"/>
      <c r="B13" s="202"/>
      <c r="C13" s="51">
        <f>Feuil1!E23</f>
        <v>1094.4000000000001</v>
      </c>
      <c r="D13" s="51" t="s">
        <v>0</v>
      </c>
      <c r="E13" s="201" t="s">
        <v>0</v>
      </c>
      <c r="F13" s="202"/>
      <c r="G13" s="43" t="s">
        <v>0</v>
      </c>
      <c r="H13" s="43" t="s">
        <v>0</v>
      </c>
      <c r="I13" s="61"/>
    </row>
    <row r="14" spans="1:9" x14ac:dyDescent="0.35">
      <c r="A14" s="43">
        <v>2019</v>
      </c>
      <c r="B14" s="60" t="s">
        <v>89</v>
      </c>
      <c r="C14" s="51"/>
      <c r="D14" s="51"/>
      <c r="E14" s="201" t="s">
        <v>0</v>
      </c>
      <c r="F14" s="202"/>
      <c r="G14" s="43"/>
      <c r="H14" s="43"/>
      <c r="I14" s="61"/>
    </row>
    <row r="15" spans="1:9" x14ac:dyDescent="0.35">
      <c r="A15" s="43">
        <v>2019</v>
      </c>
      <c r="B15" s="60" t="s">
        <v>89</v>
      </c>
      <c r="C15" s="51"/>
      <c r="D15" s="51"/>
      <c r="E15" s="201" t="s">
        <v>0</v>
      </c>
      <c r="F15" s="202"/>
      <c r="G15" s="43"/>
      <c r="H15" s="43"/>
      <c r="I15" s="61"/>
    </row>
    <row r="16" spans="1:9" x14ac:dyDescent="0.35">
      <c r="A16" s="43">
        <v>2019</v>
      </c>
      <c r="B16" s="60" t="s">
        <v>89</v>
      </c>
      <c r="C16" s="51"/>
      <c r="D16" s="51"/>
      <c r="E16" s="201" t="s">
        <v>0</v>
      </c>
      <c r="F16" s="202"/>
      <c r="G16" s="43"/>
      <c r="H16" s="43"/>
      <c r="I16" s="61"/>
    </row>
    <row r="17" spans="1:9" x14ac:dyDescent="0.35">
      <c r="A17" s="43">
        <v>2019</v>
      </c>
      <c r="B17" s="60" t="s">
        <v>89</v>
      </c>
      <c r="C17" s="51"/>
      <c r="D17" s="51"/>
      <c r="E17" s="201" t="s">
        <v>0</v>
      </c>
      <c r="F17" s="202"/>
      <c r="G17" s="43"/>
      <c r="H17" s="43"/>
      <c r="I17" s="61"/>
    </row>
    <row r="18" spans="1:9" x14ac:dyDescent="0.35">
      <c r="A18" s="43">
        <v>2019</v>
      </c>
      <c r="B18" s="60" t="s">
        <v>89</v>
      </c>
      <c r="C18" s="51"/>
      <c r="D18" s="51"/>
      <c r="E18" s="201" t="s">
        <v>0</v>
      </c>
      <c r="F18" s="202"/>
      <c r="G18" s="43"/>
      <c r="H18" s="43"/>
      <c r="I18" s="61"/>
    </row>
    <row r="19" spans="1:9" x14ac:dyDescent="0.35">
      <c r="A19" s="43">
        <v>2019</v>
      </c>
      <c r="B19" s="60" t="s">
        <v>99</v>
      </c>
      <c r="C19" s="51"/>
      <c r="D19" s="51"/>
      <c r="E19" s="201" t="s">
        <v>0</v>
      </c>
      <c r="F19" s="202"/>
      <c r="G19" s="43"/>
      <c r="H19" s="43"/>
      <c r="I19" s="61"/>
    </row>
    <row r="20" spans="1:9" x14ac:dyDescent="0.35">
      <c r="A20" s="43">
        <v>2019</v>
      </c>
      <c r="B20" s="60" t="s">
        <v>99</v>
      </c>
      <c r="C20" s="51"/>
      <c r="D20" s="51"/>
      <c r="E20" s="201" t="s">
        <v>0</v>
      </c>
      <c r="F20" s="202"/>
      <c r="G20" s="43"/>
      <c r="H20" s="43"/>
      <c r="I20" s="61"/>
    </row>
    <row r="21" spans="1:9" x14ac:dyDescent="0.35">
      <c r="A21" s="43">
        <v>2019</v>
      </c>
      <c r="B21" s="60" t="s">
        <v>99</v>
      </c>
      <c r="C21" s="51"/>
      <c r="D21" s="51"/>
      <c r="E21" s="201" t="s">
        <v>0</v>
      </c>
      <c r="F21" s="202"/>
      <c r="G21" s="43"/>
      <c r="H21" s="43"/>
      <c r="I21" s="61"/>
    </row>
    <row r="22" spans="1:9" x14ac:dyDescent="0.35">
      <c r="A22" s="43">
        <v>2019</v>
      </c>
      <c r="B22" s="60" t="s">
        <v>99</v>
      </c>
      <c r="C22" s="51"/>
      <c r="D22" s="51"/>
      <c r="E22" s="201" t="s">
        <v>0</v>
      </c>
      <c r="F22" s="202"/>
      <c r="G22" s="43"/>
      <c r="H22" s="43"/>
      <c r="I22" s="61"/>
    </row>
    <row r="23" spans="1:9" x14ac:dyDescent="0.35">
      <c r="A23" s="43">
        <v>2019</v>
      </c>
      <c r="B23" s="60" t="s">
        <v>99</v>
      </c>
      <c r="C23" s="51"/>
      <c r="D23" s="51"/>
      <c r="E23" s="201" t="s">
        <v>0</v>
      </c>
      <c r="F23" s="202"/>
      <c r="G23" s="43"/>
      <c r="H23" s="43"/>
      <c r="I23" s="61"/>
    </row>
    <row r="24" spans="1:9" x14ac:dyDescent="0.35">
      <c r="A24" s="45">
        <v>2019</v>
      </c>
      <c r="B24" s="45" t="s">
        <v>75</v>
      </c>
      <c r="C24" s="48">
        <v>0</v>
      </c>
      <c r="D24" s="48" t="s">
        <v>0</v>
      </c>
      <c r="E24" s="200" t="s">
        <v>0</v>
      </c>
      <c r="F24" s="200"/>
      <c r="G24" s="47"/>
      <c r="H24" s="47"/>
      <c r="I24" s="61"/>
    </row>
    <row r="25" spans="1:9" x14ac:dyDescent="0.35">
      <c r="A25" s="45">
        <v>2019</v>
      </c>
      <c r="B25" s="45" t="s">
        <v>75</v>
      </c>
      <c r="C25" s="48">
        <v>0</v>
      </c>
      <c r="D25" s="48"/>
      <c r="E25" s="200" t="s">
        <v>0</v>
      </c>
      <c r="F25" s="200"/>
      <c r="G25" s="47"/>
      <c r="H25" s="47"/>
      <c r="I25" s="61"/>
    </row>
    <row r="26" spans="1:9" x14ac:dyDescent="0.35">
      <c r="A26" s="45">
        <v>2019</v>
      </c>
      <c r="B26" s="45" t="s">
        <v>75</v>
      </c>
      <c r="C26" s="48"/>
      <c r="D26" s="48"/>
      <c r="E26" s="200" t="s">
        <v>0</v>
      </c>
      <c r="F26" s="200"/>
      <c r="G26" s="47"/>
      <c r="H26" s="47"/>
      <c r="I26" s="61"/>
    </row>
    <row r="27" spans="1:9" x14ac:dyDescent="0.35">
      <c r="A27" s="45">
        <v>2019</v>
      </c>
      <c r="B27" s="45" t="s">
        <v>75</v>
      </c>
      <c r="C27" s="48"/>
      <c r="D27" s="48"/>
      <c r="E27" s="200" t="s">
        <v>0</v>
      </c>
      <c r="F27" s="200"/>
      <c r="G27" s="47"/>
      <c r="H27" s="47"/>
      <c r="I27" s="61"/>
    </row>
    <row r="28" spans="1:9" x14ac:dyDescent="0.35">
      <c r="A28" s="45">
        <v>2019</v>
      </c>
      <c r="B28" s="45" t="s">
        <v>75</v>
      </c>
      <c r="C28" s="48"/>
      <c r="D28" s="48"/>
      <c r="E28" s="200" t="s">
        <v>0</v>
      </c>
      <c r="F28" s="200"/>
      <c r="G28" s="47"/>
      <c r="H28" s="47"/>
      <c r="I28" s="61"/>
    </row>
    <row r="29" spans="1:9" x14ac:dyDescent="0.35">
      <c r="A29" s="57">
        <v>2019</v>
      </c>
      <c r="B29" s="57" t="s">
        <v>76</v>
      </c>
      <c r="C29" s="58">
        <v>0</v>
      </c>
      <c r="D29" s="58" t="s">
        <v>0</v>
      </c>
      <c r="E29" s="197" t="s">
        <v>0</v>
      </c>
      <c r="F29" s="197"/>
      <c r="G29" s="59"/>
      <c r="H29" s="59"/>
      <c r="I29" s="61"/>
    </row>
    <row r="30" spans="1:9" x14ac:dyDescent="0.35">
      <c r="A30" s="57">
        <v>2019</v>
      </c>
      <c r="B30" s="57" t="s">
        <v>76</v>
      </c>
      <c r="C30" s="58">
        <v>0</v>
      </c>
      <c r="D30" s="58" t="s">
        <v>0</v>
      </c>
      <c r="E30" s="197" t="s">
        <v>0</v>
      </c>
      <c r="F30" s="197"/>
      <c r="G30" s="59"/>
      <c r="H30" s="59"/>
      <c r="I30" s="61"/>
    </row>
    <row r="31" spans="1:9" x14ac:dyDescent="0.35">
      <c r="A31" s="57">
        <v>2019</v>
      </c>
      <c r="B31" s="57" t="s">
        <v>76</v>
      </c>
      <c r="C31" s="58"/>
      <c r="D31" s="58" t="s">
        <v>0</v>
      </c>
      <c r="E31" s="197" t="s">
        <v>0</v>
      </c>
      <c r="F31" s="197"/>
      <c r="G31" s="59"/>
      <c r="H31" s="59"/>
      <c r="I31" s="61"/>
    </row>
    <row r="32" spans="1:9" x14ac:dyDescent="0.35">
      <c r="A32" s="57">
        <v>2019</v>
      </c>
      <c r="B32" s="57" t="s">
        <v>76</v>
      </c>
      <c r="C32" s="58"/>
      <c r="D32" s="58" t="s">
        <v>0</v>
      </c>
      <c r="E32" s="197" t="s">
        <v>0</v>
      </c>
      <c r="F32" s="197"/>
      <c r="G32" s="59"/>
      <c r="H32" s="59"/>
      <c r="I32" s="60"/>
    </row>
    <row r="33" spans="1:9" x14ac:dyDescent="0.35">
      <c r="A33" s="57">
        <v>2019</v>
      </c>
      <c r="B33" s="57" t="s">
        <v>76</v>
      </c>
      <c r="C33" s="58"/>
      <c r="D33" s="58" t="s">
        <v>0</v>
      </c>
      <c r="E33" s="197" t="s">
        <v>0</v>
      </c>
      <c r="F33" s="197"/>
      <c r="G33" s="59"/>
      <c r="H33" s="59"/>
      <c r="I33" s="60"/>
    </row>
    <row r="34" spans="1:9" x14ac:dyDescent="0.35">
      <c r="A34" s="45">
        <v>2019</v>
      </c>
      <c r="B34" s="45" t="s">
        <v>77</v>
      </c>
      <c r="C34" s="48">
        <v>0</v>
      </c>
      <c r="D34" s="48" t="s">
        <v>0</v>
      </c>
      <c r="E34" s="200" t="s">
        <v>0</v>
      </c>
      <c r="F34" s="200"/>
      <c r="G34" s="47"/>
      <c r="H34" s="47"/>
      <c r="I34" s="41"/>
    </row>
    <row r="35" spans="1:9" x14ac:dyDescent="0.35">
      <c r="A35" s="45">
        <v>2019</v>
      </c>
      <c r="B35" s="45" t="s">
        <v>77</v>
      </c>
      <c r="C35" s="48"/>
      <c r="D35" s="48" t="s">
        <v>0</v>
      </c>
      <c r="E35" s="200" t="s">
        <v>0</v>
      </c>
      <c r="F35" s="200"/>
      <c r="G35" s="47"/>
      <c r="H35" s="47"/>
      <c r="I35" s="41"/>
    </row>
    <row r="36" spans="1:9" x14ac:dyDescent="0.35">
      <c r="A36" s="45">
        <v>2019</v>
      </c>
      <c r="B36" s="45" t="s">
        <v>77</v>
      </c>
      <c r="C36" s="48"/>
      <c r="D36" s="48" t="s">
        <v>0</v>
      </c>
      <c r="E36" s="200" t="s">
        <v>0</v>
      </c>
      <c r="F36" s="200"/>
      <c r="G36" s="47"/>
      <c r="H36" s="47"/>
      <c r="I36" s="41"/>
    </row>
    <row r="37" spans="1:9" x14ac:dyDescent="0.35">
      <c r="A37" s="45">
        <v>2019</v>
      </c>
      <c r="B37" s="45" t="s">
        <v>77</v>
      </c>
      <c r="C37" s="48"/>
      <c r="D37" s="48" t="s">
        <v>0</v>
      </c>
      <c r="E37" s="200" t="s">
        <v>0</v>
      </c>
      <c r="F37" s="200"/>
      <c r="G37" s="47"/>
      <c r="H37" s="47"/>
      <c r="I37" s="41"/>
    </row>
    <row r="38" spans="1:9" x14ac:dyDescent="0.35">
      <c r="A38" s="45">
        <v>2019</v>
      </c>
      <c r="B38" s="45" t="s">
        <v>77</v>
      </c>
      <c r="C38" s="48"/>
      <c r="D38" s="48" t="s">
        <v>0</v>
      </c>
      <c r="E38" s="200" t="s">
        <v>0</v>
      </c>
      <c r="F38" s="200"/>
      <c r="G38" s="47"/>
      <c r="H38" s="47"/>
      <c r="I38" s="41"/>
    </row>
    <row r="39" spans="1:9" x14ac:dyDescent="0.35">
      <c r="A39" s="57">
        <v>2019</v>
      </c>
      <c r="B39" s="57" t="s">
        <v>78</v>
      </c>
      <c r="C39" s="58">
        <v>0</v>
      </c>
      <c r="D39" s="58" t="s">
        <v>0</v>
      </c>
      <c r="E39" s="197" t="s">
        <v>0</v>
      </c>
      <c r="F39" s="197"/>
      <c r="G39" s="59"/>
      <c r="H39" s="59"/>
      <c r="I39" s="41"/>
    </row>
    <row r="40" spans="1:9" x14ac:dyDescent="0.35">
      <c r="A40" s="57">
        <v>2019</v>
      </c>
      <c r="B40" s="57" t="s">
        <v>78</v>
      </c>
      <c r="C40" s="58">
        <v>0</v>
      </c>
      <c r="D40" s="58" t="s">
        <v>0</v>
      </c>
      <c r="E40" s="197" t="s">
        <v>0</v>
      </c>
      <c r="F40" s="197"/>
      <c r="G40" s="59"/>
      <c r="H40" s="59"/>
      <c r="I40" s="41"/>
    </row>
    <row r="41" spans="1:9" x14ac:dyDescent="0.35">
      <c r="A41" s="57">
        <v>2019</v>
      </c>
      <c r="B41" s="57" t="s">
        <v>78</v>
      </c>
      <c r="C41" s="58"/>
      <c r="D41" s="58" t="s">
        <v>80</v>
      </c>
      <c r="E41" s="197" t="s">
        <v>0</v>
      </c>
      <c r="F41" s="197"/>
      <c r="G41" s="59"/>
      <c r="H41" s="59"/>
      <c r="I41" s="41"/>
    </row>
    <row r="42" spans="1:9" x14ac:dyDescent="0.35">
      <c r="A42" s="57">
        <v>2019</v>
      </c>
      <c r="B42" s="57" t="s">
        <v>78</v>
      </c>
      <c r="C42" s="58"/>
      <c r="D42" s="58" t="s">
        <v>0</v>
      </c>
      <c r="E42" s="197" t="s">
        <v>0</v>
      </c>
      <c r="F42" s="197"/>
      <c r="G42" s="59"/>
      <c r="H42" s="59"/>
      <c r="I42" s="41"/>
    </row>
    <row r="43" spans="1:9" x14ac:dyDescent="0.35">
      <c r="A43" s="57">
        <v>2019</v>
      </c>
      <c r="B43" s="57" t="s">
        <v>78</v>
      </c>
      <c r="C43" s="58"/>
      <c r="D43" s="58" t="s">
        <v>0</v>
      </c>
      <c r="E43" s="197" t="s">
        <v>0</v>
      </c>
      <c r="F43" s="197"/>
      <c r="G43" s="59"/>
      <c r="H43" s="59"/>
      <c r="I43" s="41"/>
    </row>
    <row r="44" spans="1:9" x14ac:dyDescent="0.35">
      <c r="A44" s="45">
        <v>2019</v>
      </c>
      <c r="B44" s="45" t="s">
        <v>79</v>
      </c>
      <c r="C44" s="46">
        <v>0</v>
      </c>
      <c r="D44" s="46" t="s">
        <v>0</v>
      </c>
      <c r="E44" s="200" t="s">
        <v>0</v>
      </c>
      <c r="F44" s="200"/>
      <c r="G44" s="47"/>
      <c r="H44" s="47"/>
      <c r="I44" s="41"/>
    </row>
    <row r="45" spans="1:9" x14ac:dyDescent="0.35">
      <c r="A45" s="45">
        <v>2019</v>
      </c>
      <c r="B45" s="45" t="s">
        <v>79</v>
      </c>
      <c r="C45" s="46">
        <v>0</v>
      </c>
      <c r="D45" s="46" t="s">
        <v>0</v>
      </c>
      <c r="E45" s="200" t="s">
        <v>0</v>
      </c>
      <c r="F45" s="200"/>
      <c r="G45" s="47"/>
      <c r="H45" s="47"/>
      <c r="I45" s="41"/>
    </row>
    <row r="46" spans="1:9" x14ac:dyDescent="0.35">
      <c r="A46" s="45">
        <v>2019</v>
      </c>
      <c r="B46" s="45" t="s">
        <v>79</v>
      </c>
      <c r="C46" s="48"/>
      <c r="D46" s="48" t="s">
        <v>0</v>
      </c>
      <c r="E46" s="200" t="s">
        <v>0</v>
      </c>
      <c r="F46" s="200"/>
      <c r="G46" s="47"/>
      <c r="H46" s="47"/>
      <c r="I46" s="41"/>
    </row>
    <row r="47" spans="1:9" x14ac:dyDescent="0.35">
      <c r="A47" s="45">
        <v>2019</v>
      </c>
      <c r="B47" s="45" t="s">
        <v>79</v>
      </c>
      <c r="C47" s="48"/>
      <c r="D47" s="48"/>
      <c r="E47" s="200" t="s">
        <v>0</v>
      </c>
      <c r="F47" s="200"/>
      <c r="G47" s="47"/>
      <c r="H47" s="47"/>
      <c r="I47" s="41"/>
    </row>
    <row r="48" spans="1:9" ht="15" thickBot="1" x14ac:dyDescent="0.4">
      <c r="A48" s="45">
        <v>2019</v>
      </c>
      <c r="B48" s="45" t="s">
        <v>79</v>
      </c>
      <c r="C48" s="49"/>
      <c r="D48" s="48"/>
      <c r="E48" s="200" t="s">
        <v>0</v>
      </c>
      <c r="F48" s="200"/>
      <c r="G48" s="47"/>
      <c r="H48" s="47"/>
      <c r="I48" s="41"/>
    </row>
    <row r="49" spans="1:9" ht="15" thickTop="1" x14ac:dyDescent="0.35">
      <c r="A49" s="41"/>
      <c r="B49" s="41"/>
      <c r="C49" s="44">
        <f>SUM(C24:C48)</f>
        <v>0</v>
      </c>
      <c r="D49" s="42" t="s">
        <v>0</v>
      </c>
      <c r="E49" s="157" t="s">
        <v>0</v>
      </c>
      <c r="F49" s="157"/>
      <c r="G49" s="41"/>
      <c r="H49" s="43"/>
      <c r="I49" s="41"/>
    </row>
    <row r="50" spans="1:9" x14ac:dyDescent="0.35">
      <c r="C50" s="20"/>
      <c r="D50" s="20"/>
      <c r="E50" t="s">
        <v>0</v>
      </c>
    </row>
  </sheetData>
  <mergeCells count="50">
    <mergeCell ref="E24:F24"/>
    <mergeCell ref="E39:F39"/>
    <mergeCell ref="E36:F36"/>
    <mergeCell ref="E37:F37"/>
    <mergeCell ref="E38:F38"/>
    <mergeCell ref="E35:F35"/>
    <mergeCell ref="E31:F31"/>
    <mergeCell ref="E33:F33"/>
    <mergeCell ref="A13:B13"/>
    <mergeCell ref="C7:I7"/>
    <mergeCell ref="E13:F13"/>
    <mergeCell ref="E29:F29"/>
    <mergeCell ref="E14:F14"/>
    <mergeCell ref="E15:F15"/>
    <mergeCell ref="E16:F16"/>
    <mergeCell ref="E17:F17"/>
    <mergeCell ref="A12:B12"/>
    <mergeCell ref="E12:F12"/>
    <mergeCell ref="E23:F23"/>
    <mergeCell ref="E18:F18"/>
    <mergeCell ref="E19:F19"/>
    <mergeCell ref="E20:F20"/>
    <mergeCell ref="E21:F21"/>
    <mergeCell ref="E22:F22"/>
    <mergeCell ref="E32:F32"/>
    <mergeCell ref="E49:F49"/>
    <mergeCell ref="E41:F41"/>
    <mergeCell ref="E43:F43"/>
    <mergeCell ref="E45:F45"/>
    <mergeCell ref="E47:F47"/>
    <mergeCell ref="E46:F46"/>
    <mergeCell ref="E48:F48"/>
    <mergeCell ref="E42:F42"/>
    <mergeCell ref="E44:F44"/>
    <mergeCell ref="C5:E5"/>
    <mergeCell ref="F5:H5"/>
    <mergeCell ref="E40:F40"/>
    <mergeCell ref="A1:I1"/>
    <mergeCell ref="A2:I2"/>
    <mergeCell ref="C6:H6"/>
    <mergeCell ref="B9:D9"/>
    <mergeCell ref="G9:H9"/>
    <mergeCell ref="E9:F9"/>
    <mergeCell ref="A6:B6"/>
    <mergeCell ref="E34:F34"/>
    <mergeCell ref="E25:F25"/>
    <mergeCell ref="E26:F26"/>
    <mergeCell ref="E27:F27"/>
    <mergeCell ref="E28:F28"/>
    <mergeCell ref="E30:F30"/>
  </mergeCells>
  <pageMargins left="0.75" right="0" top="0" bottom="0" header="2.0499999999999998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-0.249977111117893"/>
  </sheetPr>
  <dimension ref="A1:F24"/>
  <sheetViews>
    <sheetView workbookViewId="0">
      <selection activeCell="J18" sqref="J18"/>
    </sheetView>
  </sheetViews>
  <sheetFormatPr baseColWidth="10" defaultColWidth="11.453125" defaultRowHeight="14.5" x14ac:dyDescent="0.35"/>
  <cols>
    <col min="1" max="1" width="26.54296875" customWidth="1"/>
    <col min="2" max="2" width="17.54296875" customWidth="1"/>
    <col min="3" max="3" width="16.26953125" customWidth="1"/>
    <col min="4" max="4" width="18" customWidth="1"/>
  </cols>
  <sheetData>
    <row r="1" spans="1:4" ht="23.5" x14ac:dyDescent="0.55000000000000004">
      <c r="A1" s="2" t="s">
        <v>42</v>
      </c>
    </row>
    <row r="2" spans="1:4" x14ac:dyDescent="0.35">
      <c r="A2" t="s">
        <v>11</v>
      </c>
      <c r="C2" s="3">
        <v>1164959448</v>
      </c>
      <c r="D2" s="3" t="s">
        <v>0</v>
      </c>
    </row>
    <row r="3" spans="1:4" x14ac:dyDescent="0.35">
      <c r="A3" t="s">
        <v>4</v>
      </c>
    </row>
    <row r="4" spans="1:4" x14ac:dyDescent="0.35">
      <c r="A4" t="s">
        <v>12</v>
      </c>
    </row>
    <row r="5" spans="1:4" x14ac:dyDescent="0.35">
      <c r="A5" t="s">
        <v>13</v>
      </c>
    </row>
    <row r="11" spans="1:4" x14ac:dyDescent="0.35">
      <c r="A11" s="4" t="s">
        <v>14</v>
      </c>
    </row>
    <row r="12" spans="1:4" x14ac:dyDescent="0.35">
      <c r="A12" t="s">
        <v>15</v>
      </c>
    </row>
    <row r="13" spans="1:4" x14ac:dyDescent="0.35">
      <c r="A13" t="s">
        <v>16</v>
      </c>
      <c r="B13" s="5"/>
    </row>
    <row r="14" spans="1:4" x14ac:dyDescent="0.35">
      <c r="A14" t="s">
        <v>17</v>
      </c>
      <c r="B14" s="5"/>
    </row>
    <row r="15" spans="1:4" x14ac:dyDescent="0.35">
      <c r="A15" t="s">
        <v>18</v>
      </c>
      <c r="B15" s="5"/>
    </row>
    <row r="16" spans="1:4" x14ac:dyDescent="0.35">
      <c r="B16" s="5"/>
    </row>
    <row r="17" spans="1:6" x14ac:dyDescent="0.35">
      <c r="A17" s="4" t="s">
        <v>131</v>
      </c>
      <c r="B17" s="6" t="s">
        <v>20</v>
      </c>
      <c r="C17" s="7" t="s">
        <v>21</v>
      </c>
      <c r="D17" s="7" t="s">
        <v>22</v>
      </c>
      <c r="E17" s="7" t="s">
        <v>23</v>
      </c>
      <c r="F17" s="7" t="s">
        <v>0</v>
      </c>
    </row>
    <row r="18" spans="1:6" x14ac:dyDescent="0.35">
      <c r="A18" t="s">
        <v>25</v>
      </c>
      <c r="B18" s="8" t="str">
        <f>Feuil1!B13</f>
        <v xml:space="preserve"> </v>
      </c>
      <c r="C18" t="s">
        <v>27</v>
      </c>
      <c r="D18" s="9" t="s">
        <v>28</v>
      </c>
      <c r="E18" s="10">
        <v>640</v>
      </c>
      <c r="F18" s="9" t="s">
        <v>0</v>
      </c>
    </row>
    <row r="19" spans="1:6" x14ac:dyDescent="0.35">
      <c r="C19" t="s">
        <v>29</v>
      </c>
      <c r="D19" s="8">
        <v>43344</v>
      </c>
      <c r="E19" s="11">
        <v>25</v>
      </c>
      <c r="F19" t="s">
        <v>0</v>
      </c>
    </row>
    <row r="20" spans="1:6" ht="15" thickBot="1" x14ac:dyDescent="0.4">
      <c r="B20" s="12"/>
      <c r="C20" t="s">
        <v>30</v>
      </c>
      <c r="D20" s="13" t="s">
        <v>31</v>
      </c>
      <c r="E20" s="14">
        <v>512</v>
      </c>
      <c r="F20" t="s">
        <v>0</v>
      </c>
    </row>
    <row r="21" spans="1:6" ht="19" thickTop="1" x14ac:dyDescent="0.45">
      <c r="B21" s="8"/>
      <c r="D21" s="15" t="s">
        <v>32</v>
      </c>
      <c r="E21" s="16">
        <f>SUM(E18:E20)</f>
        <v>1177</v>
      </c>
    </row>
    <row r="22" spans="1:6" ht="18.5" x14ac:dyDescent="0.45">
      <c r="B22" s="8"/>
      <c r="D22" s="15"/>
      <c r="E22" s="17"/>
    </row>
    <row r="23" spans="1:6" x14ac:dyDescent="0.35">
      <c r="A23" s="18" t="s">
        <v>33</v>
      </c>
      <c r="B23" s="8"/>
      <c r="D23" s="8"/>
      <c r="E23" s="12"/>
    </row>
    <row r="24" spans="1:6" x14ac:dyDescent="0.35">
      <c r="D24" s="19"/>
      <c r="E24" s="12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B1:G24"/>
  <sheetViews>
    <sheetView workbookViewId="0">
      <selection activeCell="H39" sqref="H39"/>
    </sheetView>
  </sheetViews>
  <sheetFormatPr baseColWidth="10" defaultColWidth="11.453125" defaultRowHeight="14.5" x14ac:dyDescent="0.35"/>
  <sheetData>
    <row r="1" spans="2:5" ht="23.5" x14ac:dyDescent="0.55000000000000004">
      <c r="B1" s="2" t="s">
        <v>43</v>
      </c>
    </row>
    <row r="2" spans="2:5" x14ac:dyDescent="0.35">
      <c r="B2" t="s">
        <v>11</v>
      </c>
      <c r="D2" s="3">
        <v>1164959448</v>
      </c>
      <c r="E2" s="3" t="s">
        <v>0</v>
      </c>
    </row>
    <row r="3" spans="2:5" x14ac:dyDescent="0.35">
      <c r="B3" t="s">
        <v>4</v>
      </c>
    </row>
    <row r="4" spans="2:5" x14ac:dyDescent="0.35">
      <c r="B4" t="s">
        <v>12</v>
      </c>
    </row>
    <row r="5" spans="2:5" x14ac:dyDescent="0.35">
      <c r="B5" t="s">
        <v>13</v>
      </c>
    </row>
    <row r="11" spans="2:5" x14ac:dyDescent="0.35">
      <c r="B11" s="4" t="s">
        <v>14</v>
      </c>
    </row>
    <row r="12" spans="2:5" x14ac:dyDescent="0.35">
      <c r="B12" t="s">
        <v>15</v>
      </c>
    </row>
    <row r="13" spans="2:5" x14ac:dyDescent="0.35">
      <c r="B13" t="s">
        <v>16</v>
      </c>
      <c r="C13" s="5"/>
    </row>
    <row r="14" spans="2:5" x14ac:dyDescent="0.35">
      <c r="B14" t="s">
        <v>17</v>
      </c>
      <c r="C14" s="5"/>
    </row>
    <row r="15" spans="2:5" x14ac:dyDescent="0.35">
      <c r="B15" t="s">
        <v>18</v>
      </c>
      <c r="C15" s="5"/>
    </row>
    <row r="16" spans="2:5" x14ac:dyDescent="0.35">
      <c r="C16" s="5"/>
    </row>
    <row r="17" spans="2:7" x14ac:dyDescent="0.35">
      <c r="B17" s="4" t="s">
        <v>19</v>
      </c>
      <c r="C17" s="6" t="s">
        <v>20</v>
      </c>
      <c r="D17" s="7" t="s">
        <v>21</v>
      </c>
      <c r="E17" s="7" t="s">
        <v>22</v>
      </c>
      <c r="F17" s="7" t="s">
        <v>23</v>
      </c>
      <c r="G17" s="7" t="s">
        <v>24</v>
      </c>
    </row>
    <row r="18" spans="2:7" x14ac:dyDescent="0.35">
      <c r="B18" t="s">
        <v>25</v>
      </c>
      <c r="C18" s="8" t="s">
        <v>26</v>
      </c>
      <c r="D18" t="s">
        <v>27</v>
      </c>
      <c r="E18" s="9" t="s">
        <v>28</v>
      </c>
      <c r="F18" s="10">
        <v>640</v>
      </c>
      <c r="G18" s="9">
        <v>20</v>
      </c>
    </row>
    <row r="19" spans="2:7" x14ac:dyDescent="0.35">
      <c r="D19" t="s">
        <v>29</v>
      </c>
      <c r="E19" s="8">
        <v>43344</v>
      </c>
      <c r="F19" s="11">
        <v>25</v>
      </c>
    </row>
    <row r="20" spans="2:7" ht="15" thickBot="1" x14ac:dyDescent="0.4">
      <c r="C20" s="12"/>
      <c r="D20" t="s">
        <v>30</v>
      </c>
      <c r="E20" s="13" t="s">
        <v>31</v>
      </c>
      <c r="F20" s="14">
        <v>512</v>
      </c>
      <c r="G20">
        <v>16</v>
      </c>
    </row>
    <row r="21" spans="2:7" ht="19" thickTop="1" x14ac:dyDescent="0.45">
      <c r="C21" s="8"/>
      <c r="E21" s="15" t="s">
        <v>32</v>
      </c>
      <c r="F21" s="16">
        <f>SUM(F18:F20)</f>
        <v>1177</v>
      </c>
    </row>
    <row r="22" spans="2:7" ht="18.5" x14ac:dyDescent="0.45">
      <c r="C22" s="8"/>
      <c r="E22" s="15"/>
      <c r="F22" s="17"/>
    </row>
    <row r="23" spans="2:7" x14ac:dyDescent="0.35">
      <c r="B23" s="18" t="s">
        <v>33</v>
      </c>
      <c r="C23" s="8"/>
      <c r="E23" s="8"/>
      <c r="F23" s="12"/>
    </row>
    <row r="24" spans="2:7" x14ac:dyDescent="0.35">
      <c r="E24" s="19"/>
      <c r="F2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Feuil1</vt:lpstr>
      <vt:lpstr>Paiements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Cindy DOLOMIEU</cp:lastModifiedBy>
  <cp:lastPrinted>2019-03-26T12:48:49Z</cp:lastPrinted>
  <dcterms:created xsi:type="dcterms:W3CDTF">2019-03-14T12:07:41Z</dcterms:created>
  <dcterms:modified xsi:type="dcterms:W3CDTF">2019-03-26T18:04:16Z</dcterms:modified>
</cp:coreProperties>
</file>