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indy DOLOMIEU\Documents\Mes documents\Travail\Informatique\Excel\Forum Excel Pratique\20200817-1\"/>
    </mc:Choice>
  </mc:AlternateContent>
  <xr:revisionPtr revIDLastSave="0" documentId="13_ncr:1_{5E82DF45-5AC8-4029-AE65-9B5DDF7529C4}" xr6:coauthVersionLast="45" xr6:coauthVersionMax="45" xr10:uidLastSave="{00000000-0000-0000-0000-000000000000}"/>
  <bookViews>
    <workbookView xWindow="-110" yWindow="-110" windowWidth="19420" windowHeight="10420" activeTab="1" xr2:uid="{A3867820-2BEF-4160-B478-01E55C652DE7}"/>
  </bookViews>
  <sheets>
    <sheet name="Feuil1" sheetId="3" r:id="rId1"/>
    <sheet name="Feuil2" sheetId="1" r:id="rId2"/>
    <sheet name="Feuil3" sheetId="4" r:id="rId3"/>
    <sheet name="Feuil4" sheetId="5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4" i="5" l="1"/>
  <c r="G5" i="5"/>
  <c r="G10" i="5" s="1"/>
  <c r="G6" i="5"/>
  <c r="G9" i="5" s="1"/>
  <c r="G7" i="5"/>
  <c r="G8" i="5"/>
  <c r="G11" i="5"/>
  <c r="G12" i="5"/>
  <c r="G3" i="5"/>
  <c r="H2" i="5"/>
  <c r="H3" i="5" s="1"/>
  <c r="H4" i="5" s="1"/>
  <c r="H5" i="5" s="1"/>
  <c r="H6" i="5" s="1"/>
  <c r="H7" i="5" s="1"/>
  <c r="H8" i="5" s="1"/>
  <c r="G2" i="5"/>
  <c r="F2" i="5"/>
  <c r="F3" i="5" s="1"/>
  <c r="F4" i="5" s="1"/>
  <c r="F5" i="5" s="1"/>
  <c r="F6" i="5" s="1"/>
  <c r="F7" i="5" s="1"/>
  <c r="F8" i="5" s="1"/>
  <c r="F9" i="5" s="1"/>
  <c r="F10" i="5" s="1"/>
  <c r="F11" i="5" s="1"/>
  <c r="F12" i="5" s="1"/>
  <c r="I3" i="4"/>
  <c r="I4" i="4"/>
  <c r="H4" i="4" s="1"/>
  <c r="I5" i="4"/>
  <c r="G5" i="4" s="1"/>
  <c r="I6" i="4"/>
  <c r="G6" i="4" s="1"/>
  <c r="I9" i="4" s="1"/>
  <c r="H3" i="4"/>
  <c r="G3" i="4"/>
  <c r="F3" i="4"/>
  <c r="F4" i="4" s="1"/>
  <c r="F5" i="4" s="1"/>
  <c r="F6" i="4" s="1"/>
  <c r="F7" i="4" s="1"/>
  <c r="F8" i="4" s="1"/>
  <c r="F9" i="4" s="1"/>
  <c r="F10" i="4" s="1"/>
  <c r="F11" i="4" s="1"/>
  <c r="F12" i="4" s="1"/>
  <c r="H2" i="4"/>
  <c r="G2" i="4"/>
  <c r="I2" i="4" s="1"/>
  <c r="F2" i="4"/>
  <c r="H9" i="5" l="1"/>
  <c r="H10" i="5" s="1"/>
  <c r="H11" i="5" s="1"/>
  <c r="H12" i="5" s="1"/>
  <c r="G4" i="4"/>
  <c r="I8" i="4" s="1"/>
  <c r="G8" i="4" s="1"/>
  <c r="I10" i="4"/>
  <c r="I11" i="4"/>
  <c r="G9" i="4"/>
  <c r="H5" i="4"/>
  <c r="H6" i="4" s="1"/>
  <c r="I7" i="4"/>
  <c r="F2" i="1"/>
  <c r="F3" i="1" s="1"/>
  <c r="F4" i="1" s="1"/>
  <c r="F5" i="1" s="1"/>
  <c r="F6" i="1" s="1"/>
  <c r="F7" i="1" s="1"/>
  <c r="F8" i="1" s="1"/>
  <c r="F9" i="1" s="1"/>
  <c r="F10" i="1" s="1"/>
  <c r="F11" i="1" s="1"/>
  <c r="F12" i="1" s="1"/>
  <c r="H2" i="1"/>
  <c r="G3" i="3"/>
  <c r="G4" i="3" s="1"/>
  <c r="G5" i="3" s="1"/>
  <c r="G6" i="3" s="1"/>
  <c r="G7" i="3" s="1"/>
  <c r="G8" i="3" s="1"/>
  <c r="H3" i="3"/>
  <c r="H4" i="3" s="1"/>
  <c r="H5" i="3" s="1"/>
  <c r="H6" i="3" s="1"/>
  <c r="H7" i="3" s="1"/>
  <c r="H8" i="3" s="1"/>
  <c r="H2" i="3"/>
  <c r="G2" i="3"/>
  <c r="F2" i="3"/>
  <c r="F3" i="3" s="1"/>
  <c r="F4" i="3" s="1"/>
  <c r="F5" i="3" s="1"/>
  <c r="F6" i="3" s="1"/>
  <c r="F7" i="3" s="1"/>
  <c r="F8" i="3" s="1"/>
  <c r="G11" i="4" l="1"/>
  <c r="G10" i="4"/>
  <c r="H7" i="4"/>
  <c r="H8" i="4" s="1"/>
  <c r="H9" i="4" s="1"/>
  <c r="H10" i="4" s="1"/>
  <c r="H11" i="4" s="1"/>
  <c r="G7" i="4"/>
  <c r="I12" i="4" l="1"/>
  <c r="G12" i="4" l="1"/>
  <c r="H12" i="4"/>
</calcChain>
</file>

<file path=xl/sharedStrings.xml><?xml version="1.0" encoding="utf-8"?>
<sst xmlns="http://schemas.openxmlformats.org/spreadsheetml/2006/main" count="73" uniqueCount="15">
  <si>
    <t>P* (frais payés)</t>
  </si>
  <si>
    <t>C* (commandes en cours bloqué)</t>
  </si>
  <si>
    <t>R* (budget bloqué)</t>
  </si>
  <si>
    <t>P</t>
  </si>
  <si>
    <t>C</t>
  </si>
  <si>
    <t>R</t>
  </si>
  <si>
    <t>Budget global</t>
  </si>
  <si>
    <t>Description</t>
  </si>
  <si>
    <t>Commande</t>
  </si>
  <si>
    <t>Ingénieur 1</t>
  </si>
  <si>
    <t>Technicien 1</t>
  </si>
  <si>
    <t>Commande 1</t>
  </si>
  <si>
    <t>Commande 2</t>
  </si>
  <si>
    <t>Date de mise à jour</t>
  </si>
  <si>
    <t>Paiement de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</si>
</sst>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231DAB-AF03-4172-AF99-8EB9326B03A9}">
  <dimension ref="A1:H8"/>
  <sheetViews>
    <sheetView zoomScale="90" zoomScaleNormal="90" workbookViewId="0">
      <selection activeCell="H8" sqref="H8"/>
    </sheetView>
  </sheetViews>
  <sheetFormatPr baseColWidth="10" defaultRowHeight="14.5" x14ac:dyDescent="0.35"/>
  <cols>
    <col min="1" max="1" width="16.08984375" bestFit="1" customWidth="1"/>
    <col min="2" max="2" width="14.08984375" bestFit="1" customWidth="1"/>
    <col min="3" max="3" width="12.6328125" bestFit="1" customWidth="1"/>
    <col min="4" max="4" width="26.90625" bestFit="1" customWidth="1"/>
    <col min="5" max="5" width="15.81640625" bestFit="1" customWidth="1"/>
  </cols>
  <sheetData>
    <row r="1" spans="1:8" x14ac:dyDescent="0.35">
      <c r="A1" t="s">
        <v>13</v>
      </c>
      <c r="B1" t="s">
        <v>7</v>
      </c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</row>
    <row r="2" spans="1:8" x14ac:dyDescent="0.35">
      <c r="A2" s="1">
        <v>43837</v>
      </c>
      <c r="B2" t="s">
        <v>6</v>
      </c>
      <c r="E2">
        <v>110</v>
      </c>
      <c r="F2">
        <f>C2</f>
        <v>0</v>
      </c>
      <c r="G2">
        <f>D2</f>
        <v>0</v>
      </c>
      <c r="H2">
        <f>E2-D2-C2</f>
        <v>110</v>
      </c>
    </row>
    <row r="3" spans="1:8" x14ac:dyDescent="0.35">
      <c r="A3" s="1">
        <v>43868</v>
      </c>
      <c r="B3" t="s">
        <v>9</v>
      </c>
      <c r="C3">
        <v>10</v>
      </c>
      <c r="F3">
        <f>IFERROR(C3+F2,"NaN")</f>
        <v>10</v>
      </c>
      <c r="G3">
        <f>IFERROR(IF(B3="Commande",D3-C3+G2,G2),"NaN")</f>
        <v>0</v>
      </c>
      <c r="H3">
        <f>IFERROR(IF(B3&lt;&gt;"Commande",H2-C3-D3,H2-D3),"NaN")</f>
        <v>100</v>
      </c>
    </row>
    <row r="4" spans="1:8" x14ac:dyDescent="0.35">
      <c r="A4" s="1">
        <v>43872</v>
      </c>
      <c r="B4" t="s">
        <v>8</v>
      </c>
      <c r="D4">
        <v>90</v>
      </c>
      <c r="F4">
        <f t="shared" ref="F4:F8" si="0">IFERROR(C4+F3,"NaN")</f>
        <v>10</v>
      </c>
      <c r="G4">
        <f t="shared" ref="G4:G8" si="1">IFERROR(IF(B4="Commande",D4-C4+G3,G3),"NaN")</f>
        <v>90</v>
      </c>
      <c r="H4">
        <f t="shared" ref="H4:H8" si="2">IFERROR(IF(B4&lt;&gt;"Commande",H3-C4-D4,H3-D4),"NaN")</f>
        <v>10</v>
      </c>
    </row>
    <row r="5" spans="1:8" x14ac:dyDescent="0.35">
      <c r="A5" s="1">
        <v>43898</v>
      </c>
      <c r="B5" t="s">
        <v>10</v>
      </c>
      <c r="C5">
        <v>2</v>
      </c>
      <c r="F5">
        <f t="shared" si="0"/>
        <v>12</v>
      </c>
      <c r="G5">
        <f t="shared" si="1"/>
        <v>90</v>
      </c>
      <c r="H5">
        <f t="shared" si="2"/>
        <v>8</v>
      </c>
    </row>
    <row r="6" spans="1:8" x14ac:dyDescent="0.35">
      <c r="A6" s="1">
        <v>43899</v>
      </c>
      <c r="B6" t="s">
        <v>10</v>
      </c>
      <c r="C6">
        <v>2</v>
      </c>
      <c r="F6">
        <f t="shared" si="0"/>
        <v>14</v>
      </c>
      <c r="G6">
        <f t="shared" si="1"/>
        <v>90</v>
      </c>
      <c r="H6">
        <f t="shared" si="2"/>
        <v>6</v>
      </c>
    </row>
    <row r="7" spans="1:8" x14ac:dyDescent="0.35">
      <c r="A7" s="1">
        <v>43928</v>
      </c>
      <c r="B7" t="s">
        <v>8</v>
      </c>
      <c r="C7">
        <v>75</v>
      </c>
      <c r="F7">
        <f t="shared" si="0"/>
        <v>89</v>
      </c>
      <c r="G7">
        <f t="shared" si="1"/>
        <v>15</v>
      </c>
      <c r="H7">
        <f t="shared" si="2"/>
        <v>6</v>
      </c>
    </row>
    <row r="8" spans="1:8" x14ac:dyDescent="0.35">
      <c r="A8" s="1">
        <v>43932</v>
      </c>
      <c r="B8" t="s">
        <v>8</v>
      </c>
      <c r="C8">
        <v>5</v>
      </c>
      <c r="F8">
        <f t="shared" si="0"/>
        <v>94</v>
      </c>
      <c r="G8">
        <f t="shared" si="1"/>
        <v>10</v>
      </c>
      <c r="H8">
        <f t="shared" si="2"/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E065F4-E5CD-4EB5-918A-93CB8134F553}">
  <dimension ref="A1:H12"/>
  <sheetViews>
    <sheetView tabSelected="1" zoomScale="90" zoomScaleNormal="90" workbookViewId="0">
      <selection activeCell="D19" sqref="D19"/>
    </sheetView>
  </sheetViews>
  <sheetFormatPr baseColWidth="10" defaultRowHeight="14.5" x14ac:dyDescent="0.35"/>
  <cols>
    <col min="1" max="1" width="16.08984375" bestFit="1" customWidth="1"/>
    <col min="2" max="2" width="14.36328125" bestFit="1" customWidth="1"/>
    <col min="3" max="3" width="12.6328125" bestFit="1" customWidth="1"/>
    <col min="4" max="4" width="27.453125" bestFit="1" customWidth="1"/>
    <col min="5" max="5" width="16.08984375" bestFit="1" customWidth="1"/>
  </cols>
  <sheetData>
    <row r="1" spans="1:8" x14ac:dyDescent="0.35">
      <c r="A1" t="s">
        <v>13</v>
      </c>
      <c r="B1" t="s">
        <v>7</v>
      </c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</row>
    <row r="2" spans="1:8" x14ac:dyDescent="0.35">
      <c r="A2" s="1">
        <v>43832</v>
      </c>
      <c r="B2" t="s">
        <v>6</v>
      </c>
      <c r="E2">
        <v>200</v>
      </c>
      <c r="F2">
        <f>C2</f>
        <v>0</v>
      </c>
      <c r="H2">
        <f>E2</f>
        <v>200</v>
      </c>
    </row>
    <row r="3" spans="1:8" x14ac:dyDescent="0.35">
      <c r="A3" s="1">
        <v>43837</v>
      </c>
      <c r="B3" t="s">
        <v>11</v>
      </c>
      <c r="D3">
        <v>90</v>
      </c>
      <c r="F3">
        <f>C3+F2</f>
        <v>0</v>
      </c>
      <c r="G3">
        <v>90</v>
      </c>
      <c r="H3">
        <v>110</v>
      </c>
    </row>
    <row r="4" spans="1:8" x14ac:dyDescent="0.35">
      <c r="A4" s="1">
        <v>43868</v>
      </c>
      <c r="B4" t="s">
        <v>12</v>
      </c>
      <c r="D4">
        <v>20</v>
      </c>
      <c r="F4">
        <f t="shared" ref="F4:F12" si="0">C4+F3</f>
        <v>0</v>
      </c>
      <c r="G4">
        <v>20</v>
      </c>
      <c r="H4">
        <v>90</v>
      </c>
    </row>
    <row r="5" spans="1:8" x14ac:dyDescent="0.35">
      <c r="A5" s="1">
        <v>43872</v>
      </c>
      <c r="B5" t="s">
        <v>9</v>
      </c>
      <c r="C5">
        <v>50</v>
      </c>
      <c r="F5">
        <f t="shared" si="0"/>
        <v>50</v>
      </c>
      <c r="H5">
        <v>40</v>
      </c>
    </row>
    <row r="6" spans="1:8" x14ac:dyDescent="0.35">
      <c r="A6" s="1">
        <v>43898</v>
      </c>
      <c r="B6" t="s">
        <v>10</v>
      </c>
      <c r="C6">
        <v>10</v>
      </c>
      <c r="F6">
        <f t="shared" si="0"/>
        <v>60</v>
      </c>
      <c r="H6">
        <v>30</v>
      </c>
    </row>
    <row r="7" spans="1:8" x14ac:dyDescent="0.35">
      <c r="A7" s="1">
        <v>43899</v>
      </c>
      <c r="B7" t="s">
        <v>11</v>
      </c>
      <c r="C7">
        <v>20</v>
      </c>
      <c r="F7">
        <f t="shared" si="0"/>
        <v>80</v>
      </c>
      <c r="G7">
        <v>70</v>
      </c>
      <c r="H7">
        <v>30</v>
      </c>
    </row>
    <row r="8" spans="1:8" x14ac:dyDescent="0.35">
      <c r="A8" s="1">
        <v>43928</v>
      </c>
      <c r="B8" t="s">
        <v>12</v>
      </c>
      <c r="C8">
        <v>10</v>
      </c>
      <c r="F8">
        <f t="shared" si="0"/>
        <v>90</v>
      </c>
      <c r="G8">
        <v>10</v>
      </c>
      <c r="H8">
        <v>30</v>
      </c>
    </row>
    <row r="9" spans="1:8" x14ac:dyDescent="0.35">
      <c r="A9" s="1">
        <v>43932</v>
      </c>
      <c r="B9" t="s">
        <v>10</v>
      </c>
      <c r="C9">
        <v>20</v>
      </c>
      <c r="F9">
        <f t="shared" si="0"/>
        <v>110</v>
      </c>
      <c r="H9">
        <v>10</v>
      </c>
    </row>
    <row r="10" spans="1:8" x14ac:dyDescent="0.35">
      <c r="A10" s="1">
        <v>43957</v>
      </c>
      <c r="B10" t="s">
        <v>9</v>
      </c>
      <c r="C10">
        <v>10</v>
      </c>
      <c r="F10">
        <f t="shared" si="0"/>
        <v>120</v>
      </c>
      <c r="H10">
        <v>0</v>
      </c>
    </row>
    <row r="11" spans="1:8" x14ac:dyDescent="0.35">
      <c r="A11" s="1">
        <v>43962</v>
      </c>
      <c r="B11" t="s">
        <v>12</v>
      </c>
      <c r="C11">
        <v>10</v>
      </c>
      <c r="F11">
        <f t="shared" si="0"/>
        <v>130</v>
      </c>
      <c r="G11">
        <v>0</v>
      </c>
      <c r="H11">
        <v>0</v>
      </c>
    </row>
    <row r="12" spans="1:8" x14ac:dyDescent="0.35">
      <c r="A12" s="1">
        <v>43964</v>
      </c>
      <c r="B12" t="s">
        <v>11</v>
      </c>
      <c r="C12">
        <v>70</v>
      </c>
      <c r="F12">
        <f t="shared" si="0"/>
        <v>200</v>
      </c>
      <c r="G12">
        <v>0</v>
      </c>
      <c r="H12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041A0B-6FBA-4AEB-9A2B-292EEEFA6CF9}">
  <dimension ref="A1:I12"/>
  <sheetViews>
    <sheetView zoomScale="90" zoomScaleNormal="90" workbookViewId="0">
      <selection activeCell="G3" sqref="G3"/>
    </sheetView>
  </sheetViews>
  <sheetFormatPr baseColWidth="10" defaultRowHeight="14.5" x14ac:dyDescent="0.35"/>
  <cols>
    <col min="1" max="1" width="16.08984375" bestFit="1" customWidth="1"/>
    <col min="2" max="2" width="14.36328125" bestFit="1" customWidth="1"/>
    <col min="3" max="3" width="12.6328125" bestFit="1" customWidth="1"/>
    <col min="4" max="4" width="27.453125" bestFit="1" customWidth="1"/>
    <col min="5" max="5" width="16.08984375" bestFit="1" customWidth="1"/>
    <col min="9" max="9" width="21.6328125" style="2" bestFit="1" customWidth="1"/>
  </cols>
  <sheetData>
    <row r="1" spans="1:9" x14ac:dyDescent="0.35">
      <c r="A1" t="s">
        <v>13</v>
      </c>
      <c r="B1" t="s">
        <v>7</v>
      </c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s="2" t="s">
        <v>14</v>
      </c>
    </row>
    <row r="2" spans="1:9" x14ac:dyDescent="0.35">
      <c r="A2" s="1">
        <v>43832</v>
      </c>
      <c r="B2" t="s">
        <v>6</v>
      </c>
      <c r="E2">
        <v>200</v>
      </c>
      <c r="F2">
        <f>C2</f>
        <v>0</v>
      </c>
      <c r="G2">
        <f>D2</f>
        <v>0</v>
      </c>
      <c r="H2">
        <f>E2-D2-C2</f>
        <v>200</v>
      </c>
      <c r="I2" s="2" t="str">
        <f>IF(COUNTIFS($B1:B$2,B2,$G1:G$2,"&gt;0")&gt;0,"X","O")</f>
        <v>O</v>
      </c>
    </row>
    <row r="3" spans="1:9" x14ac:dyDescent="0.35">
      <c r="A3" s="1">
        <v>43837</v>
      </c>
      <c r="B3" t="s">
        <v>11</v>
      </c>
      <c r="D3">
        <v>90</v>
      </c>
      <c r="F3">
        <f>C3+F2</f>
        <v>0</v>
      </c>
      <c r="G3">
        <f>IF(I3="X",D3+_xlfn.MINIFS($G$2:G2,$B$2:B2,B3)-C3,D3)</f>
        <v>90</v>
      </c>
      <c r="H3">
        <f>IF(I3&lt;&gt;"X",H2-D3-C3,H2)</f>
        <v>110</v>
      </c>
      <c r="I3" s="2" t="str">
        <f>IF(COUNTIFS($B2:B$2,B3,$G2:G$2,"&gt;0")&gt;0,"X","O")</f>
        <v>O</v>
      </c>
    </row>
    <row r="4" spans="1:9" x14ac:dyDescent="0.35">
      <c r="A4" s="1">
        <v>43868</v>
      </c>
      <c r="B4" t="s">
        <v>12</v>
      </c>
      <c r="D4">
        <v>20</v>
      </c>
      <c r="F4">
        <f t="shared" ref="F4:F12" si="0">C4+F3</f>
        <v>0</v>
      </c>
      <c r="G4">
        <f>IF(I4="X",D4+_xlfn.MINIFS($G$2:G3,$B$2:B3,B4)-C4,D4)</f>
        <v>20</v>
      </c>
      <c r="H4">
        <f t="shared" ref="H4:H12" si="1">IF(I4&lt;&gt;"X",H3-D4-C4,H3)</f>
        <v>90</v>
      </c>
      <c r="I4" s="2" t="str">
        <f>IF(COUNTIFS($B$2:B3,B4,$G$2:G3,"&gt;0")&gt;0,"X","O")</f>
        <v>O</v>
      </c>
    </row>
    <row r="5" spans="1:9" x14ac:dyDescent="0.35">
      <c r="A5" s="1">
        <v>43872</v>
      </c>
      <c r="B5" t="s">
        <v>9</v>
      </c>
      <c r="C5">
        <v>50</v>
      </c>
      <c r="F5">
        <f t="shared" si="0"/>
        <v>50</v>
      </c>
      <c r="G5">
        <f>IF(I5="X",D5+_xlfn.MINIFS($G$2:G4,$B$2:B4,B5)-C5,D5)</f>
        <v>0</v>
      </c>
      <c r="H5">
        <f t="shared" si="1"/>
        <v>40</v>
      </c>
      <c r="I5" s="2" t="str">
        <f>IF(COUNTIFS($B$2:B4,B5,$G$2:G4,"&gt;0")&gt;0,"X","O")</f>
        <v>O</v>
      </c>
    </row>
    <row r="6" spans="1:9" x14ac:dyDescent="0.35">
      <c r="A6" s="1">
        <v>43898</v>
      </c>
      <c r="B6" t="s">
        <v>10</v>
      </c>
      <c r="C6">
        <v>10</v>
      </c>
      <c r="F6">
        <f t="shared" si="0"/>
        <v>60</v>
      </c>
      <c r="G6">
        <f>IF(I6="X",D6+_xlfn.MINIFS($G$2:G5,$B$2:B5,B6)-C6,D6)</f>
        <v>0</v>
      </c>
      <c r="H6">
        <f t="shared" si="1"/>
        <v>30</v>
      </c>
      <c r="I6" s="2" t="str">
        <f>IF(COUNTIFS($B$2:B5,B6,$G$2:G5,"&gt;0")&gt;0,"X","O")</f>
        <v>O</v>
      </c>
    </row>
    <row r="7" spans="1:9" x14ac:dyDescent="0.35">
      <c r="A7" s="1">
        <v>43899</v>
      </c>
      <c r="B7" t="s">
        <v>11</v>
      </c>
      <c r="C7">
        <v>20</v>
      </c>
      <c r="F7">
        <f t="shared" si="0"/>
        <v>80</v>
      </c>
      <c r="G7">
        <f>IF(I7="X",D7+_xlfn.MINIFS($G$2:G6,$B$2:B6,B7)-C7,D7)</f>
        <v>70</v>
      </c>
      <c r="H7">
        <f t="shared" si="1"/>
        <v>30</v>
      </c>
      <c r="I7" s="2" t="str">
        <f>IF(COUNTIFS($B$2:B6,B7,$G$2:G6,"&gt;0")&gt;0,"X","O")</f>
        <v>X</v>
      </c>
    </row>
    <row r="8" spans="1:9" x14ac:dyDescent="0.35">
      <c r="A8" s="1">
        <v>43928</v>
      </c>
      <c r="B8" t="s">
        <v>12</v>
      </c>
      <c r="C8">
        <v>10</v>
      </c>
      <c r="F8">
        <f t="shared" si="0"/>
        <v>90</v>
      </c>
      <c r="G8">
        <f>IF(I8="X",D8+_xlfn.MINIFS($G$2:G7,$B$2:B7,B8)-C8,D8)</f>
        <v>10</v>
      </c>
      <c r="H8">
        <f t="shared" si="1"/>
        <v>30</v>
      </c>
      <c r="I8" s="2" t="str">
        <f>IF(COUNTIFS($B$2:B7,B8,$G$2:G7,"&gt;0")&gt;0,"X","O")</f>
        <v>X</v>
      </c>
    </row>
    <row r="9" spans="1:9" x14ac:dyDescent="0.35">
      <c r="A9" s="1">
        <v>43932</v>
      </c>
      <c r="B9" t="s">
        <v>10</v>
      </c>
      <c r="C9">
        <v>20</v>
      </c>
      <c r="F9">
        <f t="shared" si="0"/>
        <v>110</v>
      </c>
      <c r="G9">
        <f>IF(I9="X",D9+_xlfn.MINIFS($G$2:G8,$B$2:B8,B9)-C9,D9)</f>
        <v>0</v>
      </c>
      <c r="H9">
        <f t="shared" si="1"/>
        <v>10</v>
      </c>
      <c r="I9" s="2" t="str">
        <f>IF(COUNTIFS($B$2:B8,B9,$G$2:G8,"&gt;0")&gt;0,"X","O")</f>
        <v>O</v>
      </c>
    </row>
    <row r="10" spans="1:9" x14ac:dyDescent="0.35">
      <c r="A10" s="1">
        <v>43957</v>
      </c>
      <c r="B10" t="s">
        <v>9</v>
      </c>
      <c r="C10">
        <v>10</v>
      </c>
      <c r="F10">
        <f t="shared" si="0"/>
        <v>120</v>
      </c>
      <c r="G10">
        <f>IF(I10="X",D10+_xlfn.MINIFS($G$2:G9,$B$2:B9,B10)-C10,D10)</f>
        <v>0</v>
      </c>
      <c r="H10">
        <f t="shared" si="1"/>
        <v>0</v>
      </c>
      <c r="I10" s="2" t="str">
        <f>IF(COUNTIFS($B$2:B9,B10,$G$2:G9,"&gt;0")&gt;0,"X","O")</f>
        <v>O</v>
      </c>
    </row>
    <row r="11" spans="1:9" x14ac:dyDescent="0.35">
      <c r="A11" s="1">
        <v>43962</v>
      </c>
      <c r="B11" t="s">
        <v>12</v>
      </c>
      <c r="C11">
        <v>10</v>
      </c>
      <c r="F11">
        <f t="shared" si="0"/>
        <v>130</v>
      </c>
      <c r="G11">
        <f>IF(I11="X",D11+_xlfn.MINIFS($G$2:G10,$B$2:B10,B11)-C11,D11)</f>
        <v>0</v>
      </c>
      <c r="H11">
        <f t="shared" si="1"/>
        <v>0</v>
      </c>
      <c r="I11" s="2" t="str">
        <f>IF(COUNTIFS($B$2:B10,B11,$G$2:G10,"&gt;0")&gt;0,"X","O")</f>
        <v>X</v>
      </c>
    </row>
    <row r="12" spans="1:9" x14ac:dyDescent="0.35">
      <c r="A12" s="1">
        <v>43964</v>
      </c>
      <c r="B12" t="s">
        <v>11</v>
      </c>
      <c r="C12">
        <v>70</v>
      </c>
      <c r="F12">
        <f t="shared" si="0"/>
        <v>200</v>
      </c>
      <c r="G12">
        <f>IF(I12="X",D12+_xlfn.MINIFS($G$2:G11,$B$2:B11,B12)-C12,D12)</f>
        <v>0</v>
      </c>
      <c r="H12">
        <f t="shared" si="1"/>
        <v>0</v>
      </c>
      <c r="I12" s="2" t="str">
        <f>IF(COUNTIFS($B$2:B11,B12,$G$2:G11,"&gt;0")&gt;0,"X","O")</f>
        <v>X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462F72-F834-4FB1-8A25-B17713BA3C7E}">
  <dimension ref="A1:H12"/>
  <sheetViews>
    <sheetView zoomScale="90" zoomScaleNormal="90" workbookViewId="0">
      <selection activeCell="D15" sqref="D15"/>
    </sheetView>
  </sheetViews>
  <sheetFormatPr baseColWidth="10" defaultRowHeight="14.5" x14ac:dyDescent="0.35"/>
  <cols>
    <col min="1" max="1" width="16.08984375" bestFit="1" customWidth="1"/>
    <col min="2" max="2" width="14.36328125" bestFit="1" customWidth="1"/>
    <col min="3" max="3" width="12.6328125" bestFit="1" customWidth="1"/>
    <col min="4" max="4" width="27.453125" bestFit="1" customWidth="1"/>
    <col min="5" max="5" width="16.08984375" bestFit="1" customWidth="1"/>
  </cols>
  <sheetData>
    <row r="1" spans="1:8" x14ac:dyDescent="0.35">
      <c r="A1" t="s">
        <v>13</v>
      </c>
      <c r="B1" t="s">
        <v>7</v>
      </c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</row>
    <row r="2" spans="1:8" x14ac:dyDescent="0.35">
      <c r="A2" s="1">
        <v>43832</v>
      </c>
      <c r="B2" t="s">
        <v>6</v>
      </c>
      <c r="E2">
        <v>200</v>
      </c>
      <c r="F2">
        <f>C2</f>
        <v>0</v>
      </c>
      <c r="G2">
        <f>D2</f>
        <v>0</v>
      </c>
      <c r="H2">
        <f>E2-D2-C2</f>
        <v>200</v>
      </c>
    </row>
    <row r="3" spans="1:8" x14ac:dyDescent="0.35">
      <c r="A3" s="1">
        <v>43837</v>
      </c>
      <c r="B3" t="s">
        <v>11</v>
      </c>
      <c r="D3">
        <v>90</v>
      </c>
      <c r="F3">
        <f>C3+F2</f>
        <v>0</v>
      </c>
      <c r="G3">
        <f>IF(COUNTIFS($B2:B$2,B3,$G2:G$2,"&gt;0")&gt;0,D3+_xlfn.MINIFS($G$2:G2,$B$2:B2,B3)-C3,D3)</f>
        <v>90</v>
      </c>
      <c r="H3">
        <f>IF(COUNTIFS($B2:B$2,B3,$G2:G$2,"&gt;0")&gt;0,H2,H2-D3-C3)</f>
        <v>110</v>
      </c>
    </row>
    <row r="4" spans="1:8" x14ac:dyDescent="0.35">
      <c r="A4" s="1">
        <v>43868</v>
      </c>
      <c r="B4" t="s">
        <v>12</v>
      </c>
      <c r="D4">
        <v>20</v>
      </c>
      <c r="F4">
        <f t="shared" ref="F4:F12" si="0">C4+F3</f>
        <v>0</v>
      </c>
      <c r="G4">
        <f>IF(COUNTIFS($B$2:B3,B4,$G$2:G3,"&gt;0")&gt;0,D4+_xlfn.MINIFS($G$2:G3,$B$2:B3,B4)-C4,D4)</f>
        <v>20</v>
      </c>
      <c r="H4">
        <f>IF(COUNTIFS($B$2:B3,B4,$G$2:G3,"&gt;0")&gt;0,H3,H3-D4-C4)</f>
        <v>90</v>
      </c>
    </row>
    <row r="5" spans="1:8" x14ac:dyDescent="0.35">
      <c r="A5" s="1">
        <v>43872</v>
      </c>
      <c r="B5" t="s">
        <v>9</v>
      </c>
      <c r="C5">
        <v>50</v>
      </c>
      <c r="F5">
        <f t="shared" si="0"/>
        <v>50</v>
      </c>
      <c r="G5">
        <f>IF(COUNTIFS($B$2:B4,B5,$G$2:G4,"&gt;0")&gt;0,D5+_xlfn.MINIFS($G$2:G4,$B$2:B4,B5)-C5,D5)</f>
        <v>0</v>
      </c>
      <c r="H5">
        <f>IF(COUNTIFS($B$2:B4,B5,$G$2:G4,"&gt;0")&gt;0,H4,H4-D5-C5)</f>
        <v>40</v>
      </c>
    </row>
    <row r="6" spans="1:8" x14ac:dyDescent="0.35">
      <c r="A6" s="1">
        <v>43898</v>
      </c>
      <c r="B6" t="s">
        <v>10</v>
      </c>
      <c r="C6">
        <v>10</v>
      </c>
      <c r="F6">
        <f t="shared" si="0"/>
        <v>60</v>
      </c>
      <c r="G6">
        <f>IF(COUNTIFS($B$2:B5,B6,$G$2:G5,"&gt;0")&gt;0,D6+_xlfn.MINIFS($G$2:G5,$B$2:B5,B6)-C6,D6)</f>
        <v>0</v>
      </c>
      <c r="H6">
        <f>IF(COUNTIFS($B$2:B5,B6,$G$2:G5,"&gt;0")&gt;0,H5,H5-D6-C6)</f>
        <v>30</v>
      </c>
    </row>
    <row r="7" spans="1:8" x14ac:dyDescent="0.35">
      <c r="A7" s="1">
        <v>43899</v>
      </c>
      <c r="B7" t="s">
        <v>11</v>
      </c>
      <c r="C7">
        <v>20</v>
      </c>
      <c r="F7">
        <f t="shared" si="0"/>
        <v>80</v>
      </c>
      <c r="G7">
        <f>IF(COUNTIFS($B$2:B6,B7,$G$2:G6,"&gt;0")&gt;0,D7+_xlfn.MINIFS($G$2:G6,$B$2:B6,B7)-C7,D7)</f>
        <v>70</v>
      </c>
      <c r="H7">
        <f>IF(COUNTIFS($B$2:B6,B7,$G$2:G6,"&gt;0")&gt;0,H6,H6-D7-C7)</f>
        <v>30</v>
      </c>
    </row>
    <row r="8" spans="1:8" x14ac:dyDescent="0.35">
      <c r="A8" s="1">
        <v>43928</v>
      </c>
      <c r="B8" t="s">
        <v>12</v>
      </c>
      <c r="C8">
        <v>10</v>
      </c>
      <c r="F8">
        <f t="shared" si="0"/>
        <v>90</v>
      </c>
      <c r="G8">
        <f>IF(COUNTIFS($B$2:B7,B8,$G$2:G7,"&gt;0")&gt;0,D8+_xlfn.MINIFS($G$2:G7,$B$2:B7,B8)-C8,D8)</f>
        <v>10</v>
      </c>
      <c r="H8">
        <f>IF(COUNTIFS($B$2:B7,B8,$G$2:G7,"&gt;0")&gt;0,H7,H7-D8-C8)</f>
        <v>30</v>
      </c>
    </row>
    <row r="9" spans="1:8" x14ac:dyDescent="0.35">
      <c r="A9" s="1">
        <v>43932</v>
      </c>
      <c r="B9" t="s">
        <v>10</v>
      </c>
      <c r="C9">
        <v>20</v>
      </c>
      <c r="F9">
        <f t="shared" si="0"/>
        <v>110</v>
      </c>
      <c r="G9">
        <f>IF(COUNTIFS($B$2:B8,B9,$G$2:G8,"&gt;0")&gt;0,D9+_xlfn.MINIFS($G$2:G8,$B$2:B8,B9)-C9,D9)</f>
        <v>0</v>
      </c>
      <c r="H9">
        <f>IF(COUNTIFS($B$2:B8,B9,$G$2:G8,"&gt;0")&gt;0,H8,H8-D9-C9)</f>
        <v>10</v>
      </c>
    </row>
    <row r="10" spans="1:8" x14ac:dyDescent="0.35">
      <c r="A10" s="1">
        <v>43957</v>
      </c>
      <c r="B10" t="s">
        <v>9</v>
      </c>
      <c r="C10">
        <v>10</v>
      </c>
      <c r="F10">
        <f t="shared" si="0"/>
        <v>120</v>
      </c>
      <c r="G10">
        <f>IF(COUNTIFS($B$2:B9,B10,$G$2:G9,"&gt;0")&gt;0,D10+_xlfn.MINIFS($G$2:G9,$B$2:B9,B10)-C10,D10)</f>
        <v>0</v>
      </c>
      <c r="H10">
        <f>IF(COUNTIFS($B$2:B9,B10,$G$2:G9,"&gt;0")&gt;0,H9,H9-D10-C10)</f>
        <v>0</v>
      </c>
    </row>
    <row r="11" spans="1:8" x14ac:dyDescent="0.35">
      <c r="A11" s="1">
        <v>43962</v>
      </c>
      <c r="B11" t="s">
        <v>12</v>
      </c>
      <c r="C11">
        <v>10</v>
      </c>
      <c r="F11">
        <f t="shared" si="0"/>
        <v>130</v>
      </c>
      <c r="G11">
        <f>IF(COUNTIFS($B$2:B10,B11,$G$2:G10,"&gt;0")&gt;0,D11+_xlfn.MINIFS($G$2:G10,$B$2:B10,B11)-C11,D11)</f>
        <v>0</v>
      </c>
      <c r="H11">
        <f>IF(COUNTIFS($B$2:B10,B11,$G$2:G10,"&gt;0")&gt;0,H10,H10-D11-C11)</f>
        <v>0</v>
      </c>
    </row>
    <row r="12" spans="1:8" x14ac:dyDescent="0.35">
      <c r="A12" s="1">
        <v>43964</v>
      </c>
      <c r="B12" t="s">
        <v>11</v>
      </c>
      <c r="C12">
        <v>70</v>
      </c>
      <c r="F12">
        <f t="shared" si="0"/>
        <v>200</v>
      </c>
      <c r="G12">
        <f>IF(COUNTIFS($B$2:B11,B12,$G$2:G11,"&gt;0")&gt;0,D12+_xlfn.MINIFS($G$2:G11,$B$2:B11,B12)-C12,D12)</f>
        <v>0</v>
      </c>
      <c r="H12">
        <f>IF(COUNTIFS($B$2:B11,B12,$G$2:G11,"&gt;0")&gt;0,H11,H11-D12-C12)</f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9A9452149EFC0488941F0D2BA6584AC" ma:contentTypeVersion="3" ma:contentTypeDescription="Create a new document." ma:contentTypeScope="" ma:versionID="f5fddedda593c31ad37baa66ab5ac5c2">
  <xsd:schema xmlns:xsd="http://www.w3.org/2001/XMLSchema" xmlns:xs="http://www.w3.org/2001/XMLSchema" xmlns:p="http://schemas.microsoft.com/office/2006/metadata/properties" xmlns:ns3="39053ca1-8938-46e4-ae51-532348b041f0" targetNamespace="http://schemas.microsoft.com/office/2006/metadata/properties" ma:root="true" ma:fieldsID="3afc34112a9bd70bfd2e28c051e97244" ns3:_="">
    <xsd:import namespace="39053ca1-8938-46e4-ae51-532348b041f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9053ca1-8938-46e4-ae51-532348b041f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811967A-4AC7-4E7D-992B-F337061FB1B2}">
  <ds:schemaRefs>
    <ds:schemaRef ds:uri="http://schemas.microsoft.com/office/2006/documentManagement/types"/>
    <ds:schemaRef ds:uri="http://schemas.openxmlformats.org/package/2006/metadata/core-properties"/>
    <ds:schemaRef ds:uri="http://www.w3.org/XML/1998/namespace"/>
    <ds:schemaRef ds:uri="http://purl.org/dc/elements/1.1/"/>
    <ds:schemaRef ds:uri="http://purl.org/dc/dcmitype/"/>
    <ds:schemaRef ds:uri="http://schemas.microsoft.com/office/infopath/2007/PartnerControls"/>
    <ds:schemaRef ds:uri="39053ca1-8938-46e4-ae51-532348b041f0"/>
    <ds:schemaRef ds:uri="http://schemas.microsoft.com/office/2006/metadata/properties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D0B1B63B-F30D-45E5-8A57-BA0892E7BF2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0B0D67D-A53C-4B55-BCAA-78693400EDB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9053ca1-8938-46e4-ae51-532348b041f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HERZOG Lorraine (Business France)</dc:creator>
  <cp:lastModifiedBy>Cindy DOLOMIEU</cp:lastModifiedBy>
  <dcterms:created xsi:type="dcterms:W3CDTF">2020-08-17T13:43:58Z</dcterms:created>
  <dcterms:modified xsi:type="dcterms:W3CDTF">2020-08-17T16:15:12Z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0x01010069A9452149EFC0488941F0D2BA6584AC</vt:lpwstr>
  </property>
</Properties>
</file>