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1.xml" ContentType="application/vnd.openxmlformats-officedocument.drawing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ore0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package/2006/relationships/meatadata/core-properties" Target="docProps/core0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K:\transverses\Fin-Log\suivi restauration 2019\"/>
    </mc:Choice>
  </mc:AlternateContent>
  <bookViews>
    <workbookView xWindow="240" yWindow="120" windowWidth="18060" windowHeight="7050" firstSheet="2" activeTab="5"/>
  </bookViews>
  <sheets>
    <sheet name="liste_des_sites_restauration" sheetId="5" state="hidden" r:id="rId1"/>
    <sheet name="liste_des_sites_hotellerie" sheetId="6" state="hidden" r:id="rId2"/>
    <sheet name="cmd_par_site_HEB" sheetId="7" r:id="rId3"/>
    <sheet name="cmd_par_site_REST" sheetId="4" state="hidden" r:id="rId4"/>
    <sheet name="6851.45_par_site" sheetId="2" state="hidden" r:id="rId5"/>
    <sheet name="suivi_cout_site_HEB" sheetId="8" r:id="rId6"/>
    <sheet name="suivi_cout_site_REST" sheetId="3" state="hidden" r:id="rId7"/>
  </sheets>
  <definedNames>
    <definedName name="CAT_APPROV" localSheetId="2">BASE[CAT. APPROV.]</definedName>
    <definedName name="CAT_APPROV" localSheetId="1">BASE5[CAT. APPROV.]</definedName>
    <definedName name="CAT_APPROV" localSheetId="5">BASE[CAT. APPROV.]</definedName>
    <definedName name="CAT_APPROV">BASE[CAT. APPROV.]</definedName>
    <definedName name="ENGHEB">Tableau6[]</definedName>
    <definedName name="SITES" localSheetId="1">BASE5[SITES]</definedName>
    <definedName name="SITES" localSheetId="5">BASE[SITES]</definedName>
    <definedName name="SITES">BASE[SITES]</definedName>
    <definedName name="SITES_HEB" localSheetId="2">BASE5[SITES]</definedName>
  </definedNames>
  <calcPr calcId="162913"/>
</workbook>
</file>

<file path=xl/calcChain.xml><?xml version="1.0" encoding="utf-8"?>
<calcChain xmlns="http://schemas.openxmlformats.org/spreadsheetml/2006/main">
  <c r="B6" i="8" l="1"/>
  <c r="H2" i="7"/>
  <c r="Q7" i="8" l="1"/>
  <c r="Q6" i="8"/>
  <c r="C7" i="3"/>
  <c r="F7" i="3"/>
  <c r="E7" i="3"/>
  <c r="D7" i="3"/>
  <c r="B7" i="3"/>
  <c r="F6" i="3"/>
  <c r="E6" i="3"/>
  <c r="D6" i="3"/>
  <c r="C6" i="3"/>
  <c r="B6" i="3"/>
  <c r="P8" i="8"/>
  <c r="O8" i="8"/>
  <c r="N8" i="8"/>
  <c r="M8" i="8"/>
  <c r="L8" i="8"/>
  <c r="K8" i="8"/>
  <c r="J8" i="8"/>
  <c r="I8" i="8"/>
  <c r="H8" i="8"/>
  <c r="G8" i="8"/>
  <c r="F8" i="8"/>
  <c r="E8" i="8"/>
  <c r="D8" i="8"/>
  <c r="C8" i="8"/>
  <c r="H19" i="7"/>
  <c r="H14" i="7"/>
  <c r="H21" i="7"/>
  <c r="H16" i="7"/>
  <c r="H18" i="7"/>
  <c r="H15" i="7"/>
  <c r="H20" i="7"/>
  <c r="H2" i="4"/>
  <c r="H7" i="4"/>
  <c r="H6" i="4"/>
  <c r="H5" i="4"/>
  <c r="H4" i="4"/>
  <c r="H8" i="4"/>
  <c r="H5" i="7"/>
  <c r="H7" i="7"/>
  <c r="H6" i="7"/>
  <c r="H13" i="7"/>
  <c r="H17" i="7"/>
  <c r="H3" i="7"/>
  <c r="H11" i="7"/>
  <c r="H9" i="7"/>
  <c r="H4" i="7"/>
  <c r="H12" i="7"/>
  <c r="H10" i="7"/>
  <c r="H8" i="7"/>
  <c r="B8" i="8" l="1"/>
  <c r="Q8" i="8" s="1"/>
  <c r="F8" i="3"/>
  <c r="E8" i="3"/>
  <c r="D8" i="3"/>
  <c r="G7" i="3"/>
  <c r="C8" i="3"/>
  <c r="B8" i="3"/>
  <c r="G6" i="3"/>
  <c r="H3" i="4"/>
  <c r="G29" i="2"/>
  <c r="F29" i="2"/>
  <c r="G8" i="3" l="1"/>
  <c r="G21" i="2"/>
  <c r="G20" i="2"/>
  <c r="G32" i="2"/>
  <c r="F32" i="2"/>
  <c r="D29" i="2" l="1"/>
  <c r="C29" i="2"/>
  <c r="D31" i="2"/>
  <c r="C31" i="2"/>
  <c r="D30" i="2" l="1"/>
  <c r="D32" i="2" s="1"/>
  <c r="C30" i="2"/>
  <c r="C32" i="2" l="1"/>
</calcChain>
</file>

<file path=xl/sharedStrings.xml><?xml version="1.0" encoding="utf-8"?>
<sst xmlns="http://schemas.openxmlformats.org/spreadsheetml/2006/main" count="382" uniqueCount="149">
  <si>
    <t>2019</t>
  </si>
  <si>
    <t>Validé</t>
  </si>
  <si>
    <t>......6851.45</t>
  </si>
  <si>
    <t>ENG-000421102</t>
  </si>
  <si>
    <t>027200</t>
  </si>
  <si>
    <t>ENG-000417909</t>
  </si>
  <si>
    <t>019740</t>
  </si>
  <si>
    <t>ENG-000420707</t>
  </si>
  <si>
    <t>023490</t>
  </si>
  <si>
    <t>ENG-000420719</t>
  </si>
  <si>
    <t>013938</t>
  </si>
  <si>
    <t>ENG-000400415</t>
  </si>
  <si>
    <t>000088721</t>
  </si>
  <si>
    <t>ENG-000401375</t>
  </si>
  <si>
    <t>ENG-000397410</t>
  </si>
  <si>
    <t>ENG-000421916</t>
  </si>
  <si>
    <t>000100368</t>
  </si>
  <si>
    <t>ENG-000420753</t>
  </si>
  <si>
    <t>SITE</t>
  </si>
  <si>
    <t>LILLE</t>
  </si>
  <si>
    <t>DK</t>
  </si>
  <si>
    <t>PARIS</t>
  </si>
  <si>
    <t>HT</t>
  </si>
  <si>
    <t>TTC</t>
  </si>
  <si>
    <t>SITES</t>
  </si>
  <si>
    <t>STATUT</t>
  </si>
  <si>
    <t>MONTANT HT</t>
  </si>
  <si>
    <t>TVA</t>
  </si>
  <si>
    <t>MONTANT TTC</t>
  </si>
  <si>
    <t>N° TIERS</t>
  </si>
  <si>
    <t>ENGAGEMENT</t>
  </si>
  <si>
    <t>ANNÉE</t>
  </si>
  <si>
    <t>CAT APPROV</t>
  </si>
  <si>
    <t xml:space="preserve">STRUCTURE </t>
  </si>
  <si>
    <t>du</t>
  </si>
  <si>
    <t>au</t>
  </si>
  <si>
    <t>EXTRACTION AX</t>
  </si>
  <si>
    <t>Portefeuille</t>
  </si>
  <si>
    <t>F</t>
  </si>
  <si>
    <t>G</t>
  </si>
  <si>
    <r>
      <t xml:space="preserve">DK 
</t>
    </r>
    <r>
      <rPr>
        <sz val="9"/>
        <color theme="0"/>
        <rFont val="Calibri"/>
        <family val="2"/>
      </rPr>
      <t>(hors-marché)</t>
    </r>
  </si>
  <si>
    <r>
      <t xml:space="preserve">LILLE
</t>
    </r>
    <r>
      <rPr>
        <sz val="9"/>
        <color theme="0"/>
        <rFont val="Calibri"/>
        <family val="2"/>
      </rPr>
      <t>(hors-marché)</t>
    </r>
  </si>
  <si>
    <r>
      <t xml:space="preserve">PARIS
</t>
    </r>
    <r>
      <rPr>
        <sz val="9"/>
        <color theme="0"/>
        <rFont val="Calibri"/>
        <family val="2"/>
      </rPr>
      <t>(hors-marché)</t>
    </r>
  </si>
  <si>
    <t>Sous-Total Hors-Marché :</t>
  </si>
  <si>
    <t>6851.45 Avant répartition</t>
  </si>
  <si>
    <t>6851.45Site Après répartition</t>
  </si>
  <si>
    <t>6851.45DK</t>
  </si>
  <si>
    <t>ENG-445675</t>
  </si>
  <si>
    <t>ENG-445126</t>
  </si>
  <si>
    <t>DU 05/07/2019 AU 05/08/2019</t>
  </si>
  <si>
    <t>DUNKERQUE</t>
  </si>
  <si>
    <t>AU 05-07-2019</t>
  </si>
  <si>
    <t xml:space="preserve">TOTAL </t>
  </si>
  <si>
    <t>ENG-449725</t>
  </si>
  <si>
    <t>SERVICE FAIT</t>
  </si>
  <si>
    <t>PAYER</t>
  </si>
  <si>
    <t>ENGAGER</t>
  </si>
  <si>
    <t>ANNULER</t>
  </si>
  <si>
    <t>MODIFIER</t>
  </si>
  <si>
    <t>FACTURER</t>
  </si>
  <si>
    <t>ENG-450707</t>
  </si>
  <si>
    <t>ENG</t>
  </si>
  <si>
    <t>TIERS</t>
  </si>
  <si>
    <t>CAT. APPROV.</t>
  </si>
  <si>
    <t>6851.45DUNKER</t>
  </si>
  <si>
    <t>6851.45LILLE</t>
  </si>
  <si>
    <t>6851.45PARIS</t>
  </si>
  <si>
    <t>6850.45DUNKER</t>
  </si>
  <si>
    <t>6850.45LILLE</t>
  </si>
  <si>
    <t>6850.45PARIS</t>
  </si>
  <si>
    <t>RESTAURATION</t>
  </si>
  <si>
    <t>AMIENS</t>
  </si>
  <si>
    <t>6850.45AMIENS</t>
  </si>
  <si>
    <t>ENG-414024</t>
  </si>
  <si>
    <t>000078017</t>
  </si>
  <si>
    <t>ENG-419530</t>
  </si>
  <si>
    <t>ENG-430942</t>
  </si>
  <si>
    <t>000078018</t>
  </si>
  <si>
    <t>LE VÉSINET</t>
  </si>
  <si>
    <t>6850.45LEVESI</t>
  </si>
  <si>
    <t>ENG-397456</t>
  </si>
  <si>
    <t>019745</t>
  </si>
  <si>
    <t>ENG-404056</t>
  </si>
  <si>
    <t>025423</t>
  </si>
  <si>
    <t>LYON</t>
  </si>
  <si>
    <t>6850.45LYON</t>
  </si>
  <si>
    <t>MARSEILLE</t>
  </si>
  <si>
    <t>6850.45MARSEI</t>
  </si>
  <si>
    <t>ENG-419526</t>
  </si>
  <si>
    <t>021456</t>
  </si>
  <si>
    <t>021457</t>
  </si>
  <si>
    <t>ENG-425785</t>
  </si>
  <si>
    <t>MONTAUBAN</t>
  </si>
  <si>
    <t>6850.45MONTAU</t>
  </si>
  <si>
    <t>ENG-404053</t>
  </si>
  <si>
    <t>M831-000264</t>
  </si>
  <si>
    <t>MONTPELLIER</t>
  </si>
  <si>
    <t>6850.45MONTPE</t>
  </si>
  <si>
    <t>ENG-449632</t>
  </si>
  <si>
    <t>001849</t>
  </si>
  <si>
    <t xml:space="preserve">CONFIRMÉE </t>
  </si>
  <si>
    <t>NANTES</t>
  </si>
  <si>
    <t>6850.45NANTES</t>
  </si>
  <si>
    <t>ENG-435894</t>
  </si>
  <si>
    <t>154424</t>
  </si>
  <si>
    <t>NICE</t>
  </si>
  <si>
    <t>6850.45NICE</t>
  </si>
  <si>
    <t>ENG-414020</t>
  </si>
  <si>
    <t>000087375</t>
  </si>
  <si>
    <t>NIMES</t>
  </si>
  <si>
    <t>6850.45NIMES</t>
  </si>
  <si>
    <t>ENG-414021</t>
  </si>
  <si>
    <t>021887</t>
  </si>
  <si>
    <t>TOURS</t>
  </si>
  <si>
    <t>6850.45TOURS</t>
  </si>
  <si>
    <t>ENG-404060</t>
  </si>
  <si>
    <t>025250</t>
  </si>
  <si>
    <t>AIX-EN-PROVENCE</t>
  </si>
  <si>
    <t>6851.45AIXENPRO</t>
  </si>
  <si>
    <t>ENG-452039</t>
  </si>
  <si>
    <t>000081413</t>
  </si>
  <si>
    <t>ENGAGÉE</t>
  </si>
  <si>
    <t>000087630</t>
  </si>
  <si>
    <t>000058406</t>
  </si>
  <si>
    <t>ENG-451596</t>
  </si>
  <si>
    <t>157684</t>
  </si>
  <si>
    <t>VALENCIENNES</t>
  </si>
  <si>
    <t>6851.45VALENCIENNES</t>
  </si>
  <si>
    <t>ENG-442248</t>
  </si>
  <si>
    <t>154868</t>
  </si>
  <si>
    <t>6850.45AIXENPRO</t>
  </si>
  <si>
    <t>ENG-449167</t>
  </si>
  <si>
    <t>ENG-449732</t>
  </si>
  <si>
    <t>ENG-449184</t>
  </si>
  <si>
    <t>GRENOBLE</t>
  </si>
  <si>
    <t>6850.45GRENOB</t>
  </si>
  <si>
    <t>ENG-452107</t>
  </si>
  <si>
    <t>158107</t>
  </si>
  <si>
    <t>ENG-441658</t>
  </si>
  <si>
    <t>000083097</t>
  </si>
  <si>
    <t>ENG-450372</t>
  </si>
  <si>
    <t>013992</t>
  </si>
  <si>
    <t>HÉBERGEMENT</t>
  </si>
  <si>
    <t>Coût_HT_ CMD_ENG</t>
  </si>
  <si>
    <t>Coût_HT _ CMD_CONF</t>
  </si>
  <si>
    <t xml:space="preserve">Coût_HT_GLOBAL </t>
  </si>
  <si>
    <t>Coût_HT _ CMD_ENG</t>
  </si>
  <si>
    <t>Coût_HT_GLOBAL</t>
  </si>
  <si>
    <t xml:space="preserve">ENGAGÉE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</si>
</sst>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4" formatCode="_-* #,##0.00\ &quot;€&quot;_-;\-* #,##0.00\ &quot;€&quot;_-;_-* &quot;-&quot;??\ &quot;€&quot;_-;_-@_-"/>
    <numFmt numFmtId="164" formatCode="[$-1040C]#,##0.00;\-#,##0.00;0.00"/>
    <numFmt numFmtId="165" formatCode="[$-1040C]#;\-#;&quot;&quot;"/>
    <numFmt numFmtId="166" formatCode="#,##0.00\ &quot;€&quot;"/>
  </numFmts>
  <fonts count="27">
    <font>
      <sz val="11"/>
      <color rgb="FF00000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</font>
    <font>
      <sz val="8"/>
      <color rgb="FF000000"/>
      <name val="Segoe UI"/>
    </font>
    <font>
      <sz val="11"/>
      <color theme="3" tint="-0.249977111117893"/>
      <name val="Calibri"/>
      <family val="2"/>
    </font>
    <font>
      <sz val="11"/>
      <color theme="0"/>
      <name val="Calibri"/>
      <family val="2"/>
    </font>
    <font>
      <sz val="8"/>
      <color rgb="FF000000"/>
      <name val="Segoe UI"/>
      <family val="2"/>
    </font>
    <font>
      <sz val="11"/>
      <name val="Calibri"/>
      <family val="2"/>
    </font>
    <font>
      <b/>
      <sz val="11"/>
      <color theme="0"/>
      <name val="Calibri"/>
      <family val="2"/>
    </font>
    <font>
      <sz val="11"/>
      <color theme="5" tint="-0.249977111117893"/>
      <name val="Calibri"/>
      <family val="2"/>
    </font>
    <font>
      <sz val="11"/>
      <color rgb="FFFF0000"/>
      <name val="Calibri"/>
      <family val="2"/>
    </font>
    <font>
      <sz val="9"/>
      <color theme="0"/>
      <name val="Calibri"/>
      <family val="2"/>
    </font>
    <font>
      <i/>
      <sz val="10"/>
      <color rgb="FFFF0000"/>
      <name val="Calibri"/>
      <family val="2"/>
    </font>
    <font>
      <b/>
      <sz val="11"/>
      <color rgb="FFFF0000"/>
      <name val="Calibri"/>
      <family val="2"/>
    </font>
    <font>
      <sz val="11"/>
      <color rgb="FF000000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theme="0" tint="-4.9989318521683403E-2"/>
      <name val="Calibri"/>
      <family val="2"/>
    </font>
    <font>
      <sz val="11"/>
      <color theme="0" tint="-4.9989318521683403E-2"/>
      <name val="Calibri"/>
    </font>
    <font>
      <b/>
      <sz val="11"/>
      <color rgb="FFFF0000"/>
      <name val="Calibri"/>
      <family val="2"/>
      <scheme val="minor"/>
    </font>
    <font>
      <b/>
      <sz val="11"/>
      <color theme="8" tint="-0.249977111117893"/>
      <name val="Calibri"/>
      <family val="2"/>
    </font>
    <font>
      <b/>
      <sz val="11"/>
      <color theme="3" tint="-0.499984740745262"/>
      <name val="Calibri"/>
      <family val="2"/>
    </font>
    <font>
      <sz val="11"/>
      <color rgb="FFFF0000"/>
      <name val="Calibri"/>
      <family val="2"/>
      <scheme val="minor"/>
    </font>
    <font>
      <b/>
      <sz val="14"/>
      <color theme="5" tint="-0.249977111117893"/>
      <name val="Calibri"/>
      <family val="2"/>
    </font>
    <font>
      <b/>
      <sz val="16"/>
      <color theme="5" tint="-0.249977111117893"/>
      <name val="Calibri"/>
      <family val="2"/>
    </font>
    <font>
      <sz val="11"/>
      <color theme="1"/>
      <name val="Calibri"/>
      <family val="2"/>
    </font>
    <font>
      <b/>
      <sz val="11"/>
      <color theme="0" tint="-4.9989318521683403E-2"/>
      <name val="Calibri"/>
    </font>
    <font>
      <b/>
      <sz val="11"/>
      <color rgb="FF006100"/>
      <name val="Calibri"/>
      <family val="2"/>
    </font>
  </fonts>
  <fills count="2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4" tint="-0.249977111117893"/>
        <bgColor rgb="FFF0F0F0"/>
      </patternFill>
    </fill>
    <fill>
      <patternFill patternType="solid">
        <fgColor rgb="FFFF00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0.79998168889431442"/>
        <bgColor rgb="FFFFFFFF"/>
      </patternFill>
    </fill>
    <fill>
      <patternFill patternType="solid">
        <fgColor theme="4" tint="0.79998168889431442"/>
        <bgColor rgb="FFF0F0F0"/>
      </patternFill>
    </fill>
    <fill>
      <patternFill patternType="solid">
        <fgColor rgb="FFC6EFCE"/>
      </patternFill>
    </fill>
    <fill>
      <patternFill patternType="solid">
        <fgColor rgb="FFFFFFCC"/>
      </patternFill>
    </fill>
    <fill>
      <patternFill patternType="solid">
        <fgColor theme="8" tint="0.59999389629810485"/>
        <bgColor indexed="65"/>
      </patternFill>
    </fill>
    <fill>
      <patternFill patternType="solid">
        <fgColor rgb="FFFFC00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/>
      <top/>
      <bottom/>
      <diagonal/>
    </border>
    <border>
      <left/>
      <right/>
      <top style="thick">
        <color theme="0"/>
      </top>
      <bottom/>
      <diagonal/>
    </border>
    <border>
      <left style="thin">
        <color theme="0"/>
      </left>
      <right/>
      <top style="thick">
        <color theme="0"/>
      </top>
      <bottom/>
      <diagonal/>
    </border>
    <border>
      <left/>
      <right/>
      <top style="thin">
        <color theme="0"/>
      </top>
      <bottom/>
      <diagonal/>
    </border>
  </borders>
  <cellStyleXfs count="4">
    <xf numFmtId="0" fontId="0" fillId="0" borderId="0"/>
    <xf numFmtId="0" fontId="15" fillId="14" borderId="0" applyNumberFormat="0" applyBorder="0" applyAlignment="0" applyProtection="0"/>
    <xf numFmtId="0" fontId="14" fillId="15" borderId="14" applyNumberFormat="0" applyFont="0" applyAlignment="0" applyProtection="0"/>
    <xf numFmtId="0" fontId="1" fillId="16" borderId="0" applyNumberFormat="0" applyBorder="0" applyAlignment="0" applyProtection="0"/>
  </cellStyleXfs>
  <cellXfs count="116">
    <xf numFmtId="0" fontId="2" fillId="0" borderId="0" xfId="0" applyFont="1" applyFill="1" applyBorder="1"/>
    <xf numFmtId="0" fontId="5" fillId="4" borderId="1" xfId="0" applyFont="1" applyFill="1" applyBorder="1" applyAlignment="1">
      <alignment horizontal="center" vertical="center"/>
    </xf>
    <xf numFmtId="0" fontId="5" fillId="5" borderId="1" xfId="0" applyFont="1" applyFill="1" applyBorder="1" applyAlignment="1">
      <alignment horizontal="center" vertical="center"/>
    </xf>
    <xf numFmtId="0" fontId="5" fillId="6" borderId="1" xfId="0" applyFont="1" applyFill="1" applyBorder="1" applyAlignment="1">
      <alignment horizontal="center" vertical="center"/>
    </xf>
    <xf numFmtId="0" fontId="6" fillId="7" borderId="0" xfId="0" applyNumberFormat="1" applyFont="1" applyFill="1" applyBorder="1" applyAlignment="1">
      <alignment horizontal="center" vertical="center" wrapText="1" readingOrder="1"/>
    </xf>
    <xf numFmtId="164" fontId="6" fillId="7" borderId="0" xfId="0" applyNumberFormat="1" applyFont="1" applyFill="1" applyBorder="1" applyAlignment="1">
      <alignment horizontal="center" vertical="center" wrapText="1" readingOrder="1"/>
    </xf>
    <xf numFmtId="165" fontId="6" fillId="7" borderId="0" xfId="0" applyNumberFormat="1" applyFont="1" applyFill="1" applyBorder="1" applyAlignment="1">
      <alignment horizontal="center" vertical="center" wrapText="1" readingOrder="1"/>
    </xf>
    <xf numFmtId="0" fontId="7" fillId="0" borderId="0" xfId="0" applyFont="1" applyFill="1" applyBorder="1"/>
    <xf numFmtId="0" fontId="8" fillId="9" borderId="0" xfId="0" applyFont="1" applyFill="1" applyBorder="1" applyAlignment="1">
      <alignment horizontal="center" vertical="center"/>
    </xf>
    <xf numFmtId="0" fontId="8" fillId="8" borderId="0" xfId="0" applyFont="1" applyFill="1" applyBorder="1" applyAlignment="1">
      <alignment horizontal="center" vertical="center"/>
    </xf>
    <xf numFmtId="15" fontId="8" fillId="8" borderId="0" xfId="0" applyNumberFormat="1" applyFont="1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 wrapText="1"/>
    </xf>
    <xf numFmtId="0" fontId="5" fillId="6" borderId="1" xfId="0" applyFont="1" applyFill="1" applyBorder="1" applyAlignment="1">
      <alignment horizontal="center" vertical="center" wrapText="1"/>
    </xf>
    <xf numFmtId="0" fontId="5" fillId="5" borderId="1" xfId="0" applyFont="1" applyFill="1" applyBorder="1" applyAlignment="1">
      <alignment horizontal="center" vertical="center" wrapText="1"/>
    </xf>
    <xf numFmtId="0" fontId="12" fillId="0" borderId="1" xfId="0" applyFont="1" applyFill="1" applyBorder="1" applyAlignment="1">
      <alignment horizontal="right" vertical="center"/>
    </xf>
    <xf numFmtId="0" fontId="9" fillId="2" borderId="13" xfId="0" applyFont="1" applyFill="1" applyBorder="1" applyAlignment="1">
      <alignment horizontal="center" vertical="center" readingOrder="1"/>
    </xf>
    <xf numFmtId="0" fontId="2" fillId="10" borderId="0" xfId="0" applyFont="1" applyFill="1" applyBorder="1"/>
    <xf numFmtId="0" fontId="7" fillId="10" borderId="0" xfId="0" applyFont="1" applyFill="1" applyBorder="1" applyAlignment="1">
      <alignment horizontal="center" vertical="center"/>
    </xf>
    <xf numFmtId="0" fontId="2" fillId="10" borderId="0" xfId="0" applyFont="1" applyFill="1" applyBorder="1" applyAlignment="1">
      <alignment horizontal="center"/>
    </xf>
    <xf numFmtId="0" fontId="7" fillId="10" borderId="0" xfId="0" applyFont="1" applyFill="1" applyBorder="1"/>
    <xf numFmtId="0" fontId="2" fillId="10" borderId="0" xfId="0" applyFont="1" applyFill="1" applyBorder="1" applyAlignment="1">
      <alignment horizontal="center" vertical="center"/>
    </xf>
    <xf numFmtId="164" fontId="2" fillId="11" borderId="1" xfId="0" applyNumberFormat="1" applyFont="1" applyFill="1" applyBorder="1" applyAlignment="1">
      <alignment horizontal="right" vertical="center"/>
    </xf>
    <xf numFmtId="166" fontId="2" fillId="11" borderId="1" xfId="0" applyNumberFormat="1" applyFont="1" applyFill="1" applyBorder="1" applyAlignment="1">
      <alignment horizontal="right" vertical="center"/>
    </xf>
    <xf numFmtId="166" fontId="13" fillId="11" borderId="1" xfId="0" applyNumberFormat="1" applyFont="1" applyFill="1" applyBorder="1" applyAlignment="1">
      <alignment vertical="center"/>
    </xf>
    <xf numFmtId="0" fontId="3" fillId="12" borderId="0" xfId="0" applyNumberFormat="1" applyFont="1" applyFill="1" applyBorder="1" applyAlignment="1">
      <alignment horizontal="center" vertical="center" wrapText="1" readingOrder="1"/>
    </xf>
    <xf numFmtId="0" fontId="3" fillId="12" borderId="0" xfId="0" applyNumberFormat="1" applyFont="1" applyFill="1" applyBorder="1" applyAlignment="1">
      <alignment vertical="top" wrapText="1" readingOrder="1"/>
    </xf>
    <xf numFmtId="164" fontId="3" fillId="12" borderId="0" xfId="0" applyNumberFormat="1" applyFont="1" applyFill="1" applyBorder="1" applyAlignment="1">
      <alignment horizontal="right" vertical="top" wrapText="1" readingOrder="1"/>
    </xf>
    <xf numFmtId="165" fontId="3" fillId="12" borderId="0" xfId="0" applyNumberFormat="1" applyFont="1" applyFill="1" applyBorder="1" applyAlignment="1">
      <alignment horizontal="center" vertical="center" wrapText="1" readingOrder="1"/>
    </xf>
    <xf numFmtId="0" fontId="3" fillId="13" borderId="0" xfId="0" applyNumberFormat="1" applyFont="1" applyFill="1" applyBorder="1" applyAlignment="1">
      <alignment horizontal="center" vertical="center" wrapText="1" readingOrder="1"/>
    </xf>
    <xf numFmtId="0" fontId="3" fillId="13" borderId="0" xfId="0" applyNumberFormat="1" applyFont="1" applyFill="1" applyBorder="1" applyAlignment="1">
      <alignment vertical="top" wrapText="1" readingOrder="1"/>
    </xf>
    <xf numFmtId="164" fontId="3" fillId="13" borderId="0" xfId="0" applyNumberFormat="1" applyFont="1" applyFill="1" applyBorder="1" applyAlignment="1">
      <alignment horizontal="right" vertical="top" wrapText="1" readingOrder="1"/>
    </xf>
    <xf numFmtId="165" fontId="3" fillId="13" borderId="0" xfId="0" applyNumberFormat="1" applyFont="1" applyFill="1" applyBorder="1" applyAlignment="1">
      <alignment horizontal="center" vertical="center" wrapText="1" readingOrder="1"/>
    </xf>
    <xf numFmtId="0" fontId="2" fillId="10" borderId="0" xfId="0" applyFont="1" applyFill="1" applyBorder="1" applyAlignment="1">
      <alignment horizontal="right" vertical="center"/>
    </xf>
    <xf numFmtId="0" fontId="2" fillId="10" borderId="0" xfId="0" applyFont="1" applyFill="1" applyBorder="1" applyAlignment="1">
      <alignment horizontal="left" vertical="center"/>
    </xf>
    <xf numFmtId="166" fontId="2" fillId="10" borderId="1" xfId="0" applyNumberFormat="1" applyFont="1" applyFill="1" applyBorder="1" applyAlignment="1">
      <alignment vertical="center"/>
    </xf>
    <xf numFmtId="166" fontId="2" fillId="10" borderId="0" xfId="0" applyNumberFormat="1" applyFont="1" applyFill="1" applyBorder="1"/>
    <xf numFmtId="166" fontId="2" fillId="10" borderId="0" xfId="0" applyNumberFormat="1" applyFont="1" applyFill="1" applyBorder="1" applyAlignment="1">
      <alignment horizontal="right" vertical="center"/>
    </xf>
    <xf numFmtId="0" fontId="2" fillId="0" borderId="0" xfId="0" applyFont="1" applyFill="1" applyBorder="1" applyAlignment="1">
      <alignment horizontal="center" vertical="center"/>
    </xf>
    <xf numFmtId="166" fontId="2" fillId="0" borderId="0" xfId="0" applyNumberFormat="1" applyFont="1" applyFill="1" applyBorder="1" applyAlignment="1">
      <alignment horizontal="right" vertical="center"/>
    </xf>
    <xf numFmtId="0" fontId="16" fillId="0" borderId="0" xfId="0" applyFont="1" applyFill="1" applyBorder="1" applyAlignment="1">
      <alignment horizontal="center" vertical="center"/>
    </xf>
    <xf numFmtId="0" fontId="16" fillId="0" borderId="0" xfId="0" applyFont="1" applyFill="1" applyBorder="1"/>
    <xf numFmtId="0" fontId="7" fillId="0" borderId="0" xfId="0" applyFont="1" applyFill="1" applyBorder="1" applyAlignment="1">
      <alignment vertical="center"/>
    </xf>
    <xf numFmtId="0" fontId="2" fillId="0" borderId="0" xfId="0" applyFont="1" applyFill="1" applyBorder="1" applyAlignment="1">
      <alignment vertical="center"/>
    </xf>
    <xf numFmtId="0" fontId="17" fillId="0" borderId="0" xfId="0" applyFont="1" applyFill="1" applyBorder="1" applyAlignment="1">
      <alignment horizontal="center" vertical="center"/>
    </xf>
    <xf numFmtId="49" fontId="16" fillId="0" borderId="0" xfId="0" applyNumberFormat="1" applyFont="1" applyFill="1" applyBorder="1" applyAlignment="1">
      <alignment horizontal="center" vertical="center"/>
    </xf>
    <xf numFmtId="49" fontId="2" fillId="0" borderId="0" xfId="0" applyNumberFormat="1" applyFont="1" applyFill="1" applyBorder="1" applyAlignment="1">
      <alignment horizontal="center" vertical="center"/>
    </xf>
    <xf numFmtId="49" fontId="7" fillId="0" borderId="0" xfId="0" applyNumberFormat="1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16" fillId="6" borderId="0" xfId="0" applyFont="1" applyFill="1" applyBorder="1" applyAlignment="1">
      <alignment horizontal="center" vertical="center"/>
    </xf>
    <xf numFmtId="0" fontId="15" fillId="14" borderId="1" xfId="1" applyBorder="1" applyAlignment="1">
      <alignment horizontal="center" vertical="center"/>
    </xf>
    <xf numFmtId="166" fontId="1" fillId="16" borderId="1" xfId="3" applyNumberFormat="1" applyBorder="1" applyAlignment="1">
      <alignment horizontal="right" vertical="center"/>
    </xf>
    <xf numFmtId="166" fontId="18" fillId="16" borderId="1" xfId="3" applyNumberFormat="1" applyFont="1" applyBorder="1" applyAlignment="1">
      <alignment horizontal="right" vertical="center"/>
    </xf>
    <xf numFmtId="0" fontId="19" fillId="15" borderId="1" xfId="2" applyFont="1" applyBorder="1" applyAlignment="1">
      <alignment horizontal="center" vertical="center"/>
    </xf>
    <xf numFmtId="0" fontId="13" fillId="15" borderId="1" xfId="2" applyFont="1" applyBorder="1" applyAlignment="1">
      <alignment horizontal="center" vertical="center"/>
    </xf>
    <xf numFmtId="0" fontId="20" fillId="2" borderId="1" xfId="2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left" vertical="center"/>
    </xf>
    <xf numFmtId="0" fontId="7" fillId="0" borderId="0" xfId="0" applyFont="1" applyFill="1" applyBorder="1" applyAlignment="1">
      <alignment horizontal="left" vertical="center"/>
    </xf>
    <xf numFmtId="166" fontId="7" fillId="0" borderId="0" xfId="0" applyNumberFormat="1" applyFont="1" applyFill="1" applyBorder="1" applyAlignment="1">
      <alignment horizontal="right" vertical="center"/>
    </xf>
    <xf numFmtId="166" fontId="18" fillId="3" borderId="1" xfId="3" applyNumberFormat="1" applyFont="1" applyFill="1" applyBorder="1" applyAlignment="1">
      <alignment horizontal="right" vertical="center"/>
    </xf>
    <xf numFmtId="166" fontId="21" fillId="3" borderId="1" xfId="3" applyNumberFormat="1" applyFont="1" applyFill="1" applyBorder="1" applyAlignment="1">
      <alignment horizontal="right" vertical="center"/>
    </xf>
    <xf numFmtId="0" fontId="18" fillId="3" borderId="1" xfId="1" applyFont="1" applyFill="1" applyBorder="1" applyAlignment="1">
      <alignment horizontal="center" vertical="center"/>
    </xf>
    <xf numFmtId="166" fontId="2" fillId="0" borderId="0" xfId="0" applyNumberFormat="1" applyFont="1" applyFill="1" applyBorder="1"/>
    <xf numFmtId="0" fontId="2" fillId="19" borderId="15" xfId="0" applyFont="1" applyFill="1" applyBorder="1" applyAlignment="1">
      <alignment horizontal="center" vertical="center"/>
    </xf>
    <xf numFmtId="0" fontId="2" fillId="20" borderId="15" xfId="0" applyNumberFormat="1" applyFont="1" applyFill="1" applyBorder="1" applyAlignment="1">
      <alignment horizontal="center" vertical="center"/>
    </xf>
    <xf numFmtId="2" fontId="2" fillId="0" borderId="0" xfId="0" applyNumberFormat="1" applyFont="1" applyFill="1" applyBorder="1"/>
    <xf numFmtId="0" fontId="25" fillId="18" borderId="0" xfId="0" applyFont="1" applyFill="1" applyBorder="1" applyAlignment="1">
      <alignment horizontal="center" vertical="center"/>
    </xf>
    <xf numFmtId="0" fontId="25" fillId="18" borderId="16" xfId="0" applyFont="1" applyFill="1" applyBorder="1" applyAlignment="1">
      <alignment horizontal="center" vertical="center"/>
    </xf>
    <xf numFmtId="49" fontId="25" fillId="18" borderId="16" xfId="0" applyNumberFormat="1" applyFont="1" applyFill="1" applyBorder="1" applyAlignment="1">
      <alignment horizontal="center" vertical="center"/>
    </xf>
    <xf numFmtId="0" fontId="25" fillId="6" borderId="16" xfId="0" applyNumberFormat="1" applyFont="1" applyFill="1" applyBorder="1" applyAlignment="1">
      <alignment horizontal="center" vertical="center"/>
    </xf>
    <xf numFmtId="0" fontId="25" fillId="6" borderId="16" xfId="0" applyFont="1" applyFill="1" applyBorder="1" applyAlignment="1">
      <alignment horizontal="center" vertical="center"/>
    </xf>
    <xf numFmtId="0" fontId="25" fillId="18" borderId="16" xfId="0" applyNumberFormat="1" applyFont="1" applyFill="1" applyBorder="1" applyAlignment="1">
      <alignment horizontal="center" vertical="center"/>
    </xf>
    <xf numFmtId="0" fontId="2" fillId="19" borderId="17" xfId="0" applyFont="1" applyFill="1" applyBorder="1" applyAlignment="1">
      <alignment horizontal="center" vertical="center"/>
    </xf>
    <xf numFmtId="0" fontId="2" fillId="19" borderId="18" xfId="0" applyFont="1" applyFill="1" applyBorder="1" applyAlignment="1">
      <alignment horizontal="center" vertical="center"/>
    </xf>
    <xf numFmtId="49" fontId="2" fillId="19" borderId="18" xfId="0" applyNumberFormat="1" applyFont="1" applyFill="1" applyBorder="1" applyAlignment="1">
      <alignment horizontal="center" vertical="center"/>
    </xf>
    <xf numFmtId="166" fontId="2" fillId="19" borderId="18" xfId="0" applyNumberFormat="1" applyFont="1" applyFill="1" applyBorder="1" applyAlignment="1">
      <alignment horizontal="right" vertical="center"/>
    </xf>
    <xf numFmtId="0" fontId="2" fillId="19" borderId="18" xfId="0" applyNumberFormat="1" applyFont="1" applyFill="1" applyBorder="1" applyAlignment="1">
      <alignment horizontal="center" vertical="center"/>
    </xf>
    <xf numFmtId="0" fontId="2" fillId="20" borderId="19" xfId="0" applyFont="1" applyFill="1" applyBorder="1" applyAlignment="1">
      <alignment horizontal="center" vertical="center"/>
    </xf>
    <xf numFmtId="0" fontId="2" fillId="20" borderId="15" xfId="0" applyFont="1" applyFill="1" applyBorder="1" applyAlignment="1">
      <alignment horizontal="center" vertical="center"/>
    </xf>
    <xf numFmtId="49" fontId="2" fillId="20" borderId="15" xfId="0" applyNumberFormat="1" applyFont="1" applyFill="1" applyBorder="1" applyAlignment="1">
      <alignment horizontal="center" vertical="center"/>
    </xf>
    <xf numFmtId="166" fontId="2" fillId="20" borderId="15" xfId="0" applyNumberFormat="1" applyFont="1" applyFill="1" applyBorder="1" applyAlignment="1">
      <alignment horizontal="right" vertical="center"/>
    </xf>
    <xf numFmtId="0" fontId="2" fillId="19" borderId="19" xfId="0" applyFont="1" applyFill="1" applyBorder="1" applyAlignment="1">
      <alignment horizontal="center" vertical="center"/>
    </xf>
    <xf numFmtId="49" fontId="2" fillId="19" borderId="15" xfId="0" applyNumberFormat="1" applyFont="1" applyFill="1" applyBorder="1" applyAlignment="1">
      <alignment horizontal="center" vertical="center"/>
    </xf>
    <xf numFmtId="166" fontId="2" fillId="19" borderId="15" xfId="0" applyNumberFormat="1" applyFont="1" applyFill="1" applyBorder="1" applyAlignment="1">
      <alignment horizontal="right" vertical="center"/>
    </xf>
    <xf numFmtId="0" fontId="2" fillId="19" borderId="15" xfId="0" applyNumberFormat="1" applyFont="1" applyFill="1" applyBorder="1" applyAlignment="1">
      <alignment horizontal="center" vertical="center"/>
    </xf>
    <xf numFmtId="0" fontId="20" fillId="2" borderId="8" xfId="2" applyFont="1" applyFill="1" applyBorder="1" applyAlignment="1">
      <alignment horizontal="center" vertical="center"/>
    </xf>
    <xf numFmtId="0" fontId="19" fillId="15" borderId="8" xfId="2" applyFont="1" applyFill="1" applyBorder="1" applyAlignment="1">
      <alignment horizontal="center" vertical="center"/>
    </xf>
    <xf numFmtId="0" fontId="13" fillId="15" borderId="5" xfId="2" applyFont="1" applyFill="1" applyBorder="1" applyAlignment="1">
      <alignment horizontal="center" vertical="center"/>
    </xf>
    <xf numFmtId="0" fontId="26" fillId="14" borderId="8" xfId="1" applyFont="1" applyFill="1" applyBorder="1" applyAlignment="1">
      <alignment horizontal="center" vertical="center"/>
    </xf>
    <xf numFmtId="166" fontId="24" fillId="16" borderId="8" xfId="3" applyNumberFormat="1" applyFont="1" applyFill="1" applyBorder="1" applyAlignment="1">
      <alignment horizontal="right" vertical="center"/>
    </xf>
    <xf numFmtId="166" fontId="13" fillId="16" borderId="5" xfId="3" applyNumberFormat="1" applyFont="1" applyFill="1" applyBorder="1" applyAlignment="1">
      <alignment horizontal="right" vertical="center"/>
    </xf>
    <xf numFmtId="0" fontId="13" fillId="3" borderId="11" xfId="1" applyFont="1" applyFill="1" applyBorder="1" applyAlignment="1">
      <alignment horizontal="center" vertical="center"/>
    </xf>
    <xf numFmtId="166" fontId="10" fillId="3" borderId="11" xfId="3" applyNumberFormat="1" applyFont="1" applyFill="1" applyBorder="1" applyAlignment="1">
      <alignment horizontal="right" vertical="center"/>
    </xf>
    <xf numFmtId="166" fontId="10" fillId="3" borderId="11" xfId="1" applyNumberFormat="1" applyFont="1" applyFill="1" applyBorder="1" applyAlignment="1">
      <alignment horizontal="right" vertical="center"/>
    </xf>
    <xf numFmtId="166" fontId="10" fillId="3" borderId="1" xfId="3" applyNumberFormat="1" applyFont="1" applyFill="1" applyBorder="1" applyAlignment="1">
      <alignment horizontal="right" vertical="center"/>
    </xf>
    <xf numFmtId="0" fontId="10" fillId="10" borderId="1" xfId="0" applyFont="1" applyFill="1" applyBorder="1" applyAlignment="1">
      <alignment horizontal="center" vertical="center"/>
    </xf>
    <xf numFmtId="0" fontId="7" fillId="10" borderId="1" xfId="0" applyFont="1" applyFill="1" applyBorder="1" applyAlignment="1">
      <alignment horizontal="center" vertical="center"/>
    </xf>
    <xf numFmtId="0" fontId="7" fillId="2" borderId="0" xfId="0" applyFont="1" applyFill="1" applyBorder="1" applyAlignment="1">
      <alignment horizontal="center" vertical="center"/>
    </xf>
    <xf numFmtId="166" fontId="10" fillId="11" borderId="11" xfId="0" applyNumberFormat="1" applyFont="1" applyFill="1" applyBorder="1" applyAlignment="1">
      <alignment horizontal="right" vertical="center"/>
    </xf>
    <xf numFmtId="166" fontId="10" fillId="11" borderId="12" xfId="0" applyNumberFormat="1" applyFont="1" applyFill="1" applyBorder="1" applyAlignment="1">
      <alignment horizontal="right" vertical="center"/>
    </xf>
    <xf numFmtId="44" fontId="2" fillId="11" borderId="11" xfId="0" applyNumberFormat="1" applyFont="1" applyFill="1" applyBorder="1" applyAlignment="1">
      <alignment horizontal="center" vertical="center"/>
    </xf>
    <xf numFmtId="44" fontId="2" fillId="11" borderId="12" xfId="0" applyNumberFormat="1" applyFont="1" applyFill="1" applyBorder="1" applyAlignment="1">
      <alignment horizontal="center" vertical="center"/>
    </xf>
    <xf numFmtId="0" fontId="8" fillId="8" borderId="0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4" fillId="11" borderId="5" xfId="0" applyFont="1" applyFill="1" applyBorder="1" applyAlignment="1">
      <alignment horizontal="center" vertical="center"/>
    </xf>
    <xf numFmtId="0" fontId="4" fillId="11" borderId="6" xfId="0" applyFont="1" applyFill="1" applyBorder="1" applyAlignment="1">
      <alignment horizontal="center" vertical="center"/>
    </xf>
    <xf numFmtId="0" fontId="4" fillId="11" borderId="7" xfId="0" applyFont="1" applyFill="1" applyBorder="1" applyAlignment="1">
      <alignment horizontal="center" vertical="center"/>
    </xf>
    <xf numFmtId="0" fontId="4" fillId="11" borderId="8" xfId="0" applyFont="1" applyFill="1" applyBorder="1" applyAlignment="1">
      <alignment horizontal="center" vertical="center"/>
    </xf>
    <xf numFmtId="0" fontId="4" fillId="11" borderId="2" xfId="0" applyFont="1" applyFill="1" applyBorder="1" applyAlignment="1">
      <alignment horizontal="center" vertical="center"/>
    </xf>
    <xf numFmtId="0" fontId="4" fillId="11" borderId="9" xfId="0" applyFont="1" applyFill="1" applyBorder="1" applyAlignment="1">
      <alignment horizontal="center" vertical="center"/>
    </xf>
    <xf numFmtId="0" fontId="4" fillId="11" borderId="4" xfId="0" applyFont="1" applyFill="1" applyBorder="1" applyAlignment="1">
      <alignment horizontal="center" vertical="center"/>
    </xf>
    <xf numFmtId="0" fontId="4" fillId="11" borderId="10" xfId="0" applyFont="1" applyFill="1" applyBorder="1" applyAlignment="1">
      <alignment horizontal="center" vertical="center"/>
    </xf>
    <xf numFmtId="0" fontId="4" fillId="11" borderId="3" xfId="0" applyFont="1" applyFill="1" applyBorder="1" applyAlignment="1">
      <alignment horizontal="center" vertical="center"/>
    </xf>
    <xf numFmtId="0" fontId="10" fillId="11" borderId="1" xfId="0" applyFont="1" applyFill="1" applyBorder="1" applyAlignment="1">
      <alignment horizontal="center" vertical="center"/>
    </xf>
    <xf numFmtId="0" fontId="23" fillId="17" borderId="1" xfId="0" applyFont="1" applyFill="1" applyBorder="1" applyAlignment="1">
      <alignment horizontal="center" vertical="center"/>
    </xf>
    <xf numFmtId="0" fontId="22" fillId="0" borderId="0" xfId="0" applyFont="1" applyFill="1" applyBorder="1" applyAlignment="1">
      <alignment horizontal="center" vertical="center"/>
    </xf>
  </cellXfs>
  <cellStyles count="4">
    <cellStyle name="40 % - Accent5" xfId="3" builtinId="47"/>
    <cellStyle name="Normal" xfId="0" builtinId="0"/>
    <cellStyle name="Note" xfId="2" builtinId="10"/>
    <cellStyle name="Satisfaisant" xfId="1" builtinId="26"/>
  </cellStyles>
  <dxfs count="4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5" tint="-0.249977111117893"/>
        <name val="Calibri"/>
        <scheme val="none"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Segoe UI"/>
        <scheme val="none"/>
      </font>
      <numFmt numFmtId="165" formatCode="[$-1040C]#;\-#;&quot;&quot;"/>
      <fill>
        <patternFill patternType="solid">
          <fgColor rgb="FFFFFFFF"/>
          <bgColor theme="4" tint="0.79998168889431442"/>
        </patternFill>
      </fill>
      <alignment horizontal="center" vertical="center" textRotation="0" wrapText="1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Segoe UI"/>
        <scheme val="none"/>
      </font>
      <numFmt numFmtId="0" formatCode="General"/>
      <fill>
        <patternFill patternType="solid">
          <fgColor rgb="FFFFFFFF"/>
          <bgColor theme="4" tint="0.79998168889431442"/>
        </patternFill>
      </fill>
      <alignment horizontal="general" vertical="top" textRotation="0" wrapText="1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Segoe UI"/>
        <scheme val="none"/>
      </font>
      <numFmt numFmtId="164" formatCode="[$-1040C]#,##0.00;\-#,##0.00;0.00"/>
      <fill>
        <patternFill patternType="solid">
          <fgColor rgb="FFFFFFFF"/>
          <bgColor theme="4" tint="0.79998168889431442"/>
        </patternFill>
      </fill>
      <alignment horizontal="right" vertical="top" textRotation="0" wrapText="1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Segoe UI"/>
        <scheme val="none"/>
      </font>
      <numFmt numFmtId="164" formatCode="[$-1040C]#,##0.00;\-#,##0.00;0.00"/>
      <fill>
        <patternFill patternType="solid">
          <fgColor rgb="FFFFFFFF"/>
          <bgColor theme="4" tint="0.79998168889431442"/>
        </patternFill>
      </fill>
      <alignment horizontal="right" vertical="top" textRotation="0" wrapText="1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Segoe UI"/>
        <scheme val="none"/>
      </font>
      <numFmt numFmtId="164" formatCode="[$-1040C]#,##0.00;\-#,##0.00;0.00"/>
      <fill>
        <patternFill patternType="solid">
          <fgColor rgb="FFFFFFFF"/>
          <bgColor theme="4" tint="0.79998168889431442"/>
        </patternFill>
      </fill>
      <alignment horizontal="right" vertical="top" textRotation="0" wrapText="1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Segoe UI"/>
        <scheme val="none"/>
      </font>
      <numFmt numFmtId="0" formatCode="General"/>
      <fill>
        <patternFill patternType="solid">
          <fgColor rgb="FFFFFFFF"/>
          <bgColor theme="4" tint="0.79998168889431442"/>
        </patternFill>
      </fill>
      <alignment horizontal="general" vertical="top" textRotation="0" wrapText="1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Segoe UI"/>
        <scheme val="none"/>
      </font>
      <numFmt numFmtId="0" formatCode="General"/>
      <fill>
        <patternFill patternType="solid">
          <fgColor rgb="FFFFFFFF"/>
          <bgColor theme="4" tint="0.79998168889431442"/>
        </patternFill>
      </fill>
      <alignment horizontal="center" vertical="center" textRotation="0" wrapText="1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Segoe UI"/>
        <scheme val="none"/>
      </font>
      <numFmt numFmtId="0" formatCode="General"/>
      <fill>
        <patternFill patternType="solid">
          <fgColor rgb="FFFFFFFF"/>
          <bgColor theme="4" tint="0.79998168889431442"/>
        </patternFill>
      </fill>
      <alignment horizontal="center" vertical="center" textRotation="0" wrapText="1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Segoe UI"/>
        <scheme val="none"/>
      </font>
      <numFmt numFmtId="0" formatCode="General"/>
      <fill>
        <patternFill patternType="solid">
          <fgColor rgb="FFFFFFFF"/>
          <bgColor theme="4" tint="0.79998168889431442"/>
        </patternFill>
      </fill>
      <alignment horizontal="center" vertical="center" textRotation="0" wrapText="1" indent="0" justifyLastLine="0" shrinkToFit="0" readingOrder="1"/>
    </dxf>
    <dxf>
      <alignment vertical="center" textRotation="0" indent="0" justifyLastLine="0" shrinkToFit="0" readingOrder="1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color auto="1"/>
      </font>
      <numFmt numFmtId="166" formatCode="#,##0.00\ &quot;€&quot;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</dxf>
    <dxf>
      <font>
        <color auto="1"/>
      </font>
      <numFmt numFmtId="166" formatCode="#,##0.00\ &quot;€&quot;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</dxf>
    <dxf>
      <font>
        <color auto="1"/>
      </font>
      <numFmt numFmtId="166" formatCode="#,##0.00\ &quot;€&quot;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</dxf>
    <dxf>
      <font>
        <color auto="1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color auto="1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theme="0" tint="-4.9989318521683403E-2"/>
        <name val="Calibri"/>
        <scheme val="none"/>
      </font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6" formatCode="#,##0.00\ &quot;€&quot;"/>
      <fill>
        <patternFill patternType="solid">
          <fgColor theme="4" tint="0.79998168889431442"/>
          <bgColor theme="4" tint="0.79998168889431442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6" formatCode="#,##0.00\ &quot;€&quot;"/>
      <fill>
        <patternFill patternType="solid">
          <fgColor theme="4" tint="0.79998168889431442"/>
          <bgColor theme="4" tint="0.79998168889431442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6" formatCode="#,##0.00\ &quot;€&quot;"/>
      <fill>
        <patternFill patternType="solid">
          <fgColor theme="4" tint="0.79998168889431442"/>
          <bgColor theme="4" tint="0.79998168889431442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30" formatCode="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30" formatCode="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30" formatCode="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right" vertical="center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alignment horizontal="left" vertical="center" textRotation="0" wrapText="0" indent="0" justifyLastLine="0" shrinkToFit="0" readingOrder="0"/>
    </dxf>
    <dxf>
      <font>
        <color auto="1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 tint="-4.9989318521683403E-2"/>
        <name val="Calibri"/>
        <scheme val="none"/>
      </font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 tint="-4.9989318521683403E-2"/>
        <name val="Calibri"/>
        <scheme val="none"/>
      </font>
      <alignment horizontal="center" vertical="center" textRotation="0" wrapText="0" indent="0" justifyLastLine="0" shrinkToFit="0" readingOrder="0"/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0F0F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228601</xdr:colOff>
      <xdr:row>29</xdr:row>
      <xdr:rowOff>190500</xdr:rowOff>
    </xdr:from>
    <xdr:to>
      <xdr:col>12</xdr:col>
      <xdr:colOff>552451</xdr:colOff>
      <xdr:row>31</xdr:row>
      <xdr:rowOff>295275</xdr:rowOff>
    </xdr:to>
    <xdr:sp macro="" textlink="">
      <xdr:nvSpPr>
        <xdr:cNvPr id="6" name="ZoneTexte 5"/>
        <xdr:cNvSpPr txBox="1"/>
      </xdr:nvSpPr>
      <xdr:spPr>
        <a:xfrm flipV="1">
          <a:off x="9467851" y="5556250"/>
          <a:ext cx="3445933" cy="78210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 b="1" u="sng">
            <a:solidFill>
              <a:srgbClr val="FF0000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3" name="BASE" displayName="BASE" ref="A1:B6" totalsRowShown="0" headerRowDxfId="45" dataDxfId="44">
  <autoFilter ref="A1:B6"/>
  <sortState ref="A2:B6">
    <sortCondition ref="A1:A6"/>
  </sortState>
  <tableColumns count="2">
    <tableColumn id="1" name="SITES" dataDxfId="43"/>
    <tableColumn id="2" name="CAT. APPROV." dataDxfId="42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4" name="BASE5" displayName="BASE5" ref="A1:B16" totalsRowShown="0" headerRowDxfId="41" dataDxfId="40">
  <autoFilter ref="A1:B16"/>
  <sortState ref="A2:B15">
    <sortCondition ref="A1:A15"/>
  </sortState>
  <tableColumns count="2">
    <tableColumn id="1" name="SITES" dataDxfId="39"/>
    <tableColumn id="2" name="CAT. APPROV." dataDxfId="38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6" name="Tableau6" displayName="Tableau6" ref="A1:I21" totalsRowShown="0" dataDxfId="34">
  <autoFilter ref="A1:I21"/>
  <tableColumns count="9">
    <tableColumn id="1" name="ANNÉE" dataDxfId="33"/>
    <tableColumn id="2" name="ENG" dataDxfId="32"/>
    <tableColumn id="3" name="TIERS" dataDxfId="31"/>
    <tableColumn id="4" name="SITE" dataDxfId="30"/>
    <tableColumn id="5" name="CAT. APPROV." dataDxfId="29"/>
    <tableColumn id="6" name="MONTANT HT" dataDxfId="28"/>
    <tableColumn id="7" name="TVA" dataDxfId="27"/>
    <tableColumn id="8" name="MONTANT TTC" dataDxfId="26">
      <calculatedColumnFormula>+F2+G2</calculatedColumnFormula>
    </tableColumn>
    <tableColumn id="9" name="STATUT" dataDxfId="25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2" name="Tableau2" displayName="Tableau2" ref="A1:I8" totalsRowShown="0" headerRowDxfId="21" dataDxfId="20">
  <autoFilter ref="A1:I8"/>
  <sortState ref="A2:I8">
    <sortCondition ref="B1:B8"/>
  </sortState>
  <tableColumns count="9">
    <tableColumn id="1" name="ANNÉE" dataDxfId="19"/>
    <tableColumn id="2" name="ENG" dataDxfId="18"/>
    <tableColumn id="3" name="TIERS" dataDxfId="17"/>
    <tableColumn id="12" name="SITE" dataDxfId="16"/>
    <tableColumn id="4" name="CAT. APPROV." dataDxfId="15"/>
    <tableColumn id="5" name="MONTANT HT" dataDxfId="14"/>
    <tableColumn id="6" name="TVA" dataDxfId="13"/>
    <tableColumn id="7" name="MONTANT TTC" dataDxfId="12">
      <calculatedColumnFormula>+F2+G2</calculatedColumnFormula>
    </tableColumn>
    <tableColumn id="8" name="STATUT" dataDxfId="11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id="1" name="Tableau1" displayName="Tableau1" ref="A3:J17" totalsRowShown="0" headerRowDxfId="10">
  <autoFilter ref="A3:J17"/>
  <sortState ref="A2:N31">
    <sortCondition ref="J1:J31"/>
  </sortState>
  <tableColumns count="10">
    <tableColumn id="2" name="ANNÉE" dataDxfId="9"/>
    <tableColumn id="3" name="ENGAGEMENT" dataDxfId="8"/>
    <tableColumn id="6" name="N° TIERS" dataDxfId="7"/>
    <tableColumn id="8" name="CAT APPROV" dataDxfId="6"/>
    <tableColumn id="11" name="MONTANT HT" dataDxfId="5"/>
    <tableColumn id="13" name="TVA" dataDxfId="4"/>
    <tableColumn id="15" name="MONTANT TTC" dataDxfId="3"/>
    <tableColumn id="17" name="STATUT" dataDxfId="2"/>
    <tableColumn id="18" name="Portefeuille" dataDxfId="1"/>
    <tableColumn id="19" name="SITES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hyperlink" Target="menuitemdisplay://vendtable/+505+%5B1:023490%5D" TargetMode="External"/><Relationship Id="rId13" Type="http://schemas.openxmlformats.org/officeDocument/2006/relationships/hyperlink" Target="menuitemdisplay://vendtable/+505+%5B1:023490%5D" TargetMode="External"/><Relationship Id="rId3" Type="http://schemas.openxmlformats.org/officeDocument/2006/relationships/hyperlink" Target="menuitemdisplay://vendtable/+505+%5B1:019740%5D" TargetMode="External"/><Relationship Id="rId7" Type="http://schemas.openxmlformats.org/officeDocument/2006/relationships/hyperlink" Target="menuitemdisplay://vendtable/+505+%5B1:013938%5D" TargetMode="External"/><Relationship Id="rId12" Type="http://schemas.openxmlformats.org/officeDocument/2006/relationships/hyperlink" Target="menuitemdisplay://vendtable/+505+%5B1:023490%5D" TargetMode="External"/><Relationship Id="rId17" Type="http://schemas.openxmlformats.org/officeDocument/2006/relationships/table" Target="../tables/table5.xml"/><Relationship Id="rId2" Type="http://schemas.openxmlformats.org/officeDocument/2006/relationships/hyperlink" Target="menuitemdisplay://vendtable/+505+%5B1:019740%5D" TargetMode="External"/><Relationship Id="rId16" Type="http://schemas.openxmlformats.org/officeDocument/2006/relationships/drawing" Target="../drawings/drawing1.xml"/><Relationship Id="rId1" Type="http://schemas.openxmlformats.org/officeDocument/2006/relationships/hyperlink" Target="menuitemdisplay://vendtable/+505+%5B1:027200%5D" TargetMode="External"/><Relationship Id="rId6" Type="http://schemas.openxmlformats.org/officeDocument/2006/relationships/hyperlink" Target="menuitemdisplay://vendtable/+505+%5B1:000088721%5D" TargetMode="External"/><Relationship Id="rId11" Type="http://schemas.openxmlformats.org/officeDocument/2006/relationships/hyperlink" Target="menuitemdisplay://vendtable/+505+%5B1:023490%5D" TargetMode="External"/><Relationship Id="rId5" Type="http://schemas.openxmlformats.org/officeDocument/2006/relationships/hyperlink" Target="menuitemdisplay://vendtable/+505+%5B1:013938%5D" TargetMode="External"/><Relationship Id="rId15" Type="http://schemas.openxmlformats.org/officeDocument/2006/relationships/printerSettings" Target="../printerSettings/printerSettings3.bin"/><Relationship Id="rId10" Type="http://schemas.openxmlformats.org/officeDocument/2006/relationships/hyperlink" Target="menuitemdisplay://vendtable/+505+%5B1:000100368%5D" TargetMode="External"/><Relationship Id="rId4" Type="http://schemas.openxmlformats.org/officeDocument/2006/relationships/hyperlink" Target="menuitemdisplay://vendtable/+505+%5B1:023490%5D" TargetMode="External"/><Relationship Id="rId9" Type="http://schemas.openxmlformats.org/officeDocument/2006/relationships/hyperlink" Target="menuitemdisplay://vendtable/+505+%5B1:027200%5D" TargetMode="External"/><Relationship Id="rId14" Type="http://schemas.openxmlformats.org/officeDocument/2006/relationships/hyperlink" Target="menuitemdisplay://vendtable/+505+%5B1:023490%5D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0"/>
  <sheetViews>
    <sheetView workbookViewId="0">
      <selection activeCell="A2" sqref="A2:B2"/>
    </sheetView>
  </sheetViews>
  <sheetFormatPr baseColWidth="10" defaultRowHeight="15"/>
  <cols>
    <col min="1" max="1" width="19.140625" customWidth="1"/>
    <col min="2" max="2" width="23.7109375" customWidth="1"/>
  </cols>
  <sheetData>
    <row r="1" spans="1:2" ht="28.5" customHeight="1">
      <c r="A1" s="39" t="s">
        <v>24</v>
      </c>
      <c r="B1" s="43" t="s">
        <v>63</v>
      </c>
    </row>
    <row r="2" spans="1:2" ht="28.5" customHeight="1">
      <c r="A2" s="41" t="s">
        <v>117</v>
      </c>
      <c r="B2" s="56" t="s">
        <v>118</v>
      </c>
    </row>
    <row r="3" spans="1:2" s="42" customFormat="1" ht="24" customHeight="1">
      <c r="A3" s="41" t="s">
        <v>50</v>
      </c>
      <c r="B3" s="56" t="s">
        <v>64</v>
      </c>
    </row>
    <row r="4" spans="1:2" s="42" customFormat="1" ht="24" customHeight="1">
      <c r="A4" s="41" t="s">
        <v>19</v>
      </c>
      <c r="B4" s="56" t="s">
        <v>65</v>
      </c>
    </row>
    <row r="5" spans="1:2" s="42" customFormat="1" ht="24" customHeight="1">
      <c r="A5" s="41" t="s">
        <v>21</v>
      </c>
      <c r="B5" s="56" t="s">
        <v>66</v>
      </c>
    </row>
    <row r="6" spans="1:2" s="42" customFormat="1" ht="24" customHeight="1">
      <c r="A6" s="41" t="s">
        <v>126</v>
      </c>
      <c r="B6" s="57" t="s">
        <v>127</v>
      </c>
    </row>
    <row r="7" spans="1:2" s="42" customFormat="1" ht="24" customHeight="1"/>
    <row r="8" spans="1:2" s="42" customFormat="1" ht="24" customHeight="1"/>
    <row r="9" spans="1:2" s="42" customFormat="1" ht="24" customHeight="1"/>
    <row r="10" spans="1:2" s="42" customFormat="1" ht="24" customHeight="1"/>
    <row r="11" spans="1:2" s="42" customFormat="1" ht="24" customHeight="1"/>
    <row r="12" spans="1:2" s="42" customFormat="1" ht="24" customHeight="1"/>
    <row r="13" spans="1:2" s="42" customFormat="1" ht="24" customHeight="1"/>
    <row r="14" spans="1:2" s="42" customFormat="1" ht="24" customHeight="1"/>
    <row r="15" spans="1:2" s="42" customFormat="1" ht="24" customHeight="1"/>
    <row r="16" spans="1:2" s="42" customFormat="1" ht="24" customHeight="1"/>
    <row r="17" spans="1:1" s="42" customFormat="1" ht="24" customHeight="1"/>
    <row r="18" spans="1:1" s="42" customFormat="1" ht="24" customHeight="1"/>
    <row r="19" spans="1:1" s="42" customFormat="1" ht="24" customHeight="1"/>
    <row r="20" spans="1:1">
      <c r="A20" s="42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7"/>
  <sheetViews>
    <sheetView topLeftCell="A4" workbookViewId="0">
      <selection activeCell="A2" sqref="A2:B2"/>
    </sheetView>
  </sheetViews>
  <sheetFormatPr baseColWidth="10" defaultRowHeight="15"/>
  <cols>
    <col min="1" max="1" width="19.140625" customWidth="1"/>
    <col min="2" max="2" width="23.7109375" style="55" customWidth="1"/>
  </cols>
  <sheetData>
    <row r="1" spans="1:2" ht="28.5" customHeight="1">
      <c r="A1" s="39" t="s">
        <v>24</v>
      </c>
      <c r="B1" s="43" t="s">
        <v>63</v>
      </c>
    </row>
    <row r="2" spans="1:2" ht="28.5" customHeight="1">
      <c r="A2" s="41" t="s">
        <v>117</v>
      </c>
      <c r="B2" s="57" t="s">
        <v>130</v>
      </c>
    </row>
    <row r="3" spans="1:2" s="42" customFormat="1" ht="24" customHeight="1">
      <c r="A3" s="41" t="s">
        <v>71</v>
      </c>
      <c r="B3" s="57" t="s">
        <v>72</v>
      </c>
    </row>
    <row r="4" spans="1:2" s="42" customFormat="1" ht="24" customHeight="1">
      <c r="A4" s="41" t="s">
        <v>50</v>
      </c>
      <c r="B4" s="57" t="s">
        <v>67</v>
      </c>
    </row>
    <row r="5" spans="1:2" s="42" customFormat="1" ht="24" customHeight="1">
      <c r="A5" s="41" t="s">
        <v>134</v>
      </c>
      <c r="B5" s="57" t="s">
        <v>135</v>
      </c>
    </row>
    <row r="6" spans="1:2" s="42" customFormat="1" ht="24" customHeight="1">
      <c r="A6" s="42" t="s">
        <v>78</v>
      </c>
      <c r="B6" s="57" t="s">
        <v>79</v>
      </c>
    </row>
    <row r="7" spans="1:2" s="42" customFormat="1" ht="24" customHeight="1">
      <c r="A7" s="41" t="s">
        <v>19</v>
      </c>
      <c r="B7" s="57" t="s">
        <v>68</v>
      </c>
    </row>
    <row r="8" spans="1:2" s="42" customFormat="1" ht="24" customHeight="1">
      <c r="A8" s="41" t="s">
        <v>84</v>
      </c>
      <c r="B8" s="57" t="s">
        <v>85</v>
      </c>
    </row>
    <row r="9" spans="1:2" s="42" customFormat="1" ht="24" customHeight="1">
      <c r="A9" s="41" t="s">
        <v>86</v>
      </c>
      <c r="B9" s="57" t="s">
        <v>87</v>
      </c>
    </row>
    <row r="10" spans="1:2" s="42" customFormat="1" ht="24" customHeight="1">
      <c r="A10" s="41" t="s">
        <v>92</v>
      </c>
      <c r="B10" s="57" t="s">
        <v>93</v>
      </c>
    </row>
    <row r="11" spans="1:2" s="42" customFormat="1" ht="24" customHeight="1">
      <c r="A11" s="41" t="s">
        <v>96</v>
      </c>
      <c r="B11" s="57" t="s">
        <v>97</v>
      </c>
    </row>
    <row r="12" spans="1:2" s="42" customFormat="1" ht="24" customHeight="1">
      <c r="A12" s="41" t="s">
        <v>101</v>
      </c>
      <c r="B12" s="57" t="s">
        <v>102</v>
      </c>
    </row>
    <row r="13" spans="1:2" s="42" customFormat="1" ht="24" customHeight="1">
      <c r="A13" s="41" t="s">
        <v>105</v>
      </c>
      <c r="B13" s="57" t="s">
        <v>106</v>
      </c>
    </row>
    <row r="14" spans="1:2" s="42" customFormat="1" ht="24" customHeight="1">
      <c r="A14" s="41" t="s">
        <v>109</v>
      </c>
      <c r="B14" s="57" t="s">
        <v>110</v>
      </c>
    </row>
    <row r="15" spans="1:2" s="42" customFormat="1" ht="24" customHeight="1">
      <c r="A15" s="41" t="s">
        <v>21</v>
      </c>
      <c r="B15" s="57" t="s">
        <v>69</v>
      </c>
    </row>
    <row r="16" spans="1:2" s="42" customFormat="1" ht="24" customHeight="1">
      <c r="A16" s="41" t="s">
        <v>113</v>
      </c>
      <c r="B16" s="57" t="s">
        <v>114</v>
      </c>
    </row>
    <row r="17" spans="1:2" s="42" customFormat="1" ht="24" customHeight="1">
      <c r="B17" s="37"/>
    </row>
    <row r="18" spans="1:2" s="42" customFormat="1" ht="24" customHeight="1">
      <c r="B18" s="37"/>
    </row>
    <row r="19" spans="1:2" s="42" customFormat="1" ht="24" customHeight="1">
      <c r="B19" s="37"/>
    </row>
    <row r="20" spans="1:2" s="42" customFormat="1" ht="24" customHeight="1">
      <c r="B20" s="37"/>
    </row>
    <row r="21" spans="1:2" s="42" customFormat="1" ht="24" customHeight="1">
      <c r="B21" s="37"/>
    </row>
    <row r="22" spans="1:2" s="42" customFormat="1" ht="24" customHeight="1">
      <c r="B22" s="37"/>
    </row>
    <row r="23" spans="1:2" s="42" customFormat="1" ht="24" customHeight="1">
      <c r="B23" s="37"/>
    </row>
    <row r="24" spans="1:2" s="42" customFormat="1" ht="24" customHeight="1">
      <c r="B24" s="37"/>
    </row>
    <row r="25" spans="1:2" s="42" customFormat="1" ht="24" customHeight="1">
      <c r="B25" s="37"/>
    </row>
    <row r="26" spans="1:2" s="42" customFormat="1" ht="24" customHeight="1">
      <c r="B26" s="37"/>
    </row>
    <row r="27" spans="1:2">
      <c r="A27" s="42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3"/>
  <sheetViews>
    <sheetView workbookViewId="0">
      <pane ySplit="1" topLeftCell="A12" activePane="bottomLeft" state="frozen"/>
      <selection pane="bottomLeft" activeCell="I2" sqref="I2"/>
    </sheetView>
  </sheetViews>
  <sheetFormatPr baseColWidth="10" defaultRowHeight="15"/>
  <cols>
    <col min="1" max="1" width="16" style="37" customWidth="1"/>
    <col min="2" max="2" width="16.7109375" style="37" customWidth="1"/>
    <col min="3" max="3" width="16.7109375" style="45" customWidth="1"/>
    <col min="4" max="4" width="21.7109375" style="45" customWidth="1"/>
    <col min="5" max="5" width="21.7109375" style="37" customWidth="1"/>
    <col min="6" max="6" width="19.7109375" style="62" customWidth="1"/>
    <col min="7" max="7" width="13.7109375" customWidth="1"/>
    <col min="8" max="8" width="19.7109375" customWidth="1"/>
    <col min="9" max="9" width="16.7109375" style="45" customWidth="1"/>
  </cols>
  <sheetData>
    <row r="1" spans="1:9" s="40" customFormat="1" ht="27" customHeight="1" thickBot="1">
      <c r="A1" s="66" t="s">
        <v>31</v>
      </c>
      <c r="B1" s="67" t="s">
        <v>61</v>
      </c>
      <c r="C1" s="68" t="s">
        <v>62</v>
      </c>
      <c r="D1" s="69" t="s">
        <v>18</v>
      </c>
      <c r="E1" s="70" t="s">
        <v>63</v>
      </c>
      <c r="F1" s="71" t="s">
        <v>26</v>
      </c>
      <c r="G1" s="67" t="s">
        <v>27</v>
      </c>
      <c r="H1" s="67" t="s">
        <v>28</v>
      </c>
      <c r="I1" s="69" t="s">
        <v>25</v>
      </c>
    </row>
    <row r="2" spans="1:9" ht="24" customHeight="1" thickTop="1">
      <c r="A2" s="72">
        <v>2019</v>
      </c>
      <c r="B2" s="73" t="s">
        <v>80</v>
      </c>
      <c r="C2" s="74" t="s">
        <v>81</v>
      </c>
      <c r="D2" s="74" t="s">
        <v>78</v>
      </c>
      <c r="E2" s="74" t="s">
        <v>79</v>
      </c>
      <c r="F2" s="75">
        <v>489.32</v>
      </c>
      <c r="G2" s="75">
        <v>48.18</v>
      </c>
      <c r="H2" s="75">
        <f t="shared" ref="H2:H21" si="0">+F2+G2</f>
        <v>537.5</v>
      </c>
      <c r="I2" s="76" t="s">
        <v>100</v>
      </c>
    </row>
    <row r="3" spans="1:9" ht="24" customHeight="1">
      <c r="A3" s="77">
        <v>2019</v>
      </c>
      <c r="B3" s="78" t="s">
        <v>94</v>
      </c>
      <c r="C3" s="79" t="s">
        <v>95</v>
      </c>
      <c r="D3" s="79" t="s">
        <v>92</v>
      </c>
      <c r="E3" s="79" t="s">
        <v>93</v>
      </c>
      <c r="F3" s="80">
        <v>334.51</v>
      </c>
      <c r="G3" s="80">
        <v>33.090000000000003</v>
      </c>
      <c r="H3" s="80">
        <f t="shared" si="0"/>
        <v>367.6</v>
      </c>
      <c r="I3" s="64" t="s">
        <v>100</v>
      </c>
    </row>
    <row r="4" spans="1:9" ht="24" customHeight="1">
      <c r="A4" s="81">
        <v>2019</v>
      </c>
      <c r="B4" s="63" t="s">
        <v>82</v>
      </c>
      <c r="C4" s="82" t="s">
        <v>83</v>
      </c>
      <c r="D4" s="82" t="s">
        <v>84</v>
      </c>
      <c r="E4" s="82" t="s">
        <v>85</v>
      </c>
      <c r="F4" s="83">
        <v>425.85</v>
      </c>
      <c r="G4" s="83">
        <v>42.1</v>
      </c>
      <c r="H4" s="83">
        <f t="shared" si="0"/>
        <v>467.95000000000005</v>
      </c>
      <c r="I4" s="84" t="s">
        <v>100</v>
      </c>
    </row>
    <row r="5" spans="1:9" ht="24" customHeight="1">
      <c r="A5" s="77">
        <v>2019</v>
      </c>
      <c r="B5" s="78" t="s">
        <v>115</v>
      </c>
      <c r="C5" s="79" t="s">
        <v>116</v>
      </c>
      <c r="D5" s="79" t="s">
        <v>113</v>
      </c>
      <c r="E5" s="79" t="s">
        <v>114</v>
      </c>
      <c r="F5" s="80">
        <v>325.77999999999997</v>
      </c>
      <c r="G5" s="80">
        <v>32.18</v>
      </c>
      <c r="H5" s="80">
        <f t="shared" si="0"/>
        <v>357.96</v>
      </c>
      <c r="I5" s="64" t="s">
        <v>100</v>
      </c>
    </row>
    <row r="6" spans="1:9" ht="24" customHeight="1">
      <c r="A6" s="81">
        <v>2019</v>
      </c>
      <c r="B6" s="63" t="s">
        <v>107</v>
      </c>
      <c r="C6" s="82" t="s">
        <v>108</v>
      </c>
      <c r="D6" s="82" t="s">
        <v>105</v>
      </c>
      <c r="E6" s="82" t="s">
        <v>106</v>
      </c>
      <c r="F6" s="83">
        <v>240</v>
      </c>
      <c r="G6" s="83">
        <v>23.64</v>
      </c>
      <c r="H6" s="83">
        <f t="shared" si="0"/>
        <v>263.64</v>
      </c>
      <c r="I6" s="84" t="s">
        <v>100</v>
      </c>
    </row>
    <row r="7" spans="1:9" ht="24" customHeight="1">
      <c r="A7" s="77">
        <v>2019</v>
      </c>
      <c r="B7" s="78" t="s">
        <v>111</v>
      </c>
      <c r="C7" s="79" t="s">
        <v>112</v>
      </c>
      <c r="D7" s="79" t="s">
        <v>109</v>
      </c>
      <c r="E7" s="79" t="s">
        <v>110</v>
      </c>
      <c r="F7" s="80">
        <v>256.36</v>
      </c>
      <c r="G7" s="80">
        <v>25.34</v>
      </c>
      <c r="H7" s="80">
        <f t="shared" si="0"/>
        <v>281.7</v>
      </c>
      <c r="I7" s="64" t="s">
        <v>100</v>
      </c>
    </row>
    <row r="8" spans="1:9" ht="24" customHeight="1">
      <c r="A8" s="81">
        <v>2019</v>
      </c>
      <c r="B8" s="63" t="s">
        <v>73</v>
      </c>
      <c r="C8" s="82" t="s">
        <v>74</v>
      </c>
      <c r="D8" s="82" t="s">
        <v>71</v>
      </c>
      <c r="E8" s="82" t="s">
        <v>72</v>
      </c>
      <c r="F8" s="83">
        <v>94.8</v>
      </c>
      <c r="G8" s="83">
        <v>0</v>
      </c>
      <c r="H8" s="83">
        <f t="shared" si="0"/>
        <v>94.8</v>
      </c>
      <c r="I8" s="84" t="s">
        <v>100</v>
      </c>
    </row>
    <row r="9" spans="1:9" ht="24" customHeight="1">
      <c r="A9" s="77">
        <v>2019</v>
      </c>
      <c r="B9" s="78" t="s">
        <v>88</v>
      </c>
      <c r="C9" s="79" t="s">
        <v>89</v>
      </c>
      <c r="D9" s="79" t="s">
        <v>86</v>
      </c>
      <c r="E9" s="79" t="s">
        <v>87</v>
      </c>
      <c r="F9" s="80">
        <v>2218.86</v>
      </c>
      <c r="G9" s="80">
        <v>213.64</v>
      </c>
      <c r="H9" s="80">
        <f t="shared" si="0"/>
        <v>2432.5</v>
      </c>
      <c r="I9" s="64" t="s">
        <v>100</v>
      </c>
    </row>
    <row r="10" spans="1:9" ht="24" customHeight="1">
      <c r="A10" s="81">
        <v>2019</v>
      </c>
      <c r="B10" s="63" t="s">
        <v>75</v>
      </c>
      <c r="C10" s="82" t="s">
        <v>74</v>
      </c>
      <c r="D10" s="82" t="s">
        <v>71</v>
      </c>
      <c r="E10" s="82" t="s">
        <v>72</v>
      </c>
      <c r="F10" s="83">
        <v>213.93</v>
      </c>
      <c r="G10" s="83">
        <v>0</v>
      </c>
      <c r="H10" s="83">
        <f t="shared" si="0"/>
        <v>213.93</v>
      </c>
      <c r="I10" s="84" t="s">
        <v>100</v>
      </c>
    </row>
    <row r="11" spans="1:9" ht="24" customHeight="1">
      <c r="A11" s="77">
        <v>2019</v>
      </c>
      <c r="B11" s="78" t="s">
        <v>91</v>
      </c>
      <c r="C11" s="79" t="s">
        <v>90</v>
      </c>
      <c r="D11" s="79" t="s">
        <v>86</v>
      </c>
      <c r="E11" s="79" t="s">
        <v>87</v>
      </c>
      <c r="F11" s="80">
        <v>177.51</v>
      </c>
      <c r="G11" s="80">
        <v>17.09</v>
      </c>
      <c r="H11" s="80">
        <f t="shared" si="0"/>
        <v>194.6</v>
      </c>
      <c r="I11" s="64" t="s">
        <v>100</v>
      </c>
    </row>
    <row r="12" spans="1:9" ht="24" customHeight="1">
      <c r="A12" s="81">
        <v>2019</v>
      </c>
      <c r="B12" s="63" t="s">
        <v>76</v>
      </c>
      <c r="C12" s="82" t="s">
        <v>77</v>
      </c>
      <c r="D12" s="82" t="s">
        <v>71</v>
      </c>
      <c r="E12" s="82" t="s">
        <v>72</v>
      </c>
      <c r="F12" s="83">
        <v>192.56</v>
      </c>
      <c r="G12" s="83">
        <v>0</v>
      </c>
      <c r="H12" s="83">
        <f t="shared" si="0"/>
        <v>192.56</v>
      </c>
      <c r="I12" s="84" t="s">
        <v>100</v>
      </c>
    </row>
    <row r="13" spans="1:9" ht="24" customHeight="1">
      <c r="A13" s="77">
        <v>2019</v>
      </c>
      <c r="B13" s="78" t="s">
        <v>103</v>
      </c>
      <c r="C13" s="79" t="s">
        <v>104</v>
      </c>
      <c r="D13" s="79" t="s">
        <v>101</v>
      </c>
      <c r="E13" s="79" t="s">
        <v>102</v>
      </c>
      <c r="F13" s="80">
        <v>3348.02</v>
      </c>
      <c r="G13" s="80">
        <v>331.73</v>
      </c>
      <c r="H13" s="80">
        <f t="shared" si="0"/>
        <v>3679.75</v>
      </c>
      <c r="I13" s="64" t="s">
        <v>100</v>
      </c>
    </row>
    <row r="14" spans="1:9" ht="24" customHeight="1">
      <c r="A14" s="81">
        <v>2019</v>
      </c>
      <c r="B14" s="63" t="s">
        <v>138</v>
      </c>
      <c r="C14" s="82" t="s">
        <v>139</v>
      </c>
      <c r="D14" s="82" t="s">
        <v>84</v>
      </c>
      <c r="E14" s="82" t="s">
        <v>85</v>
      </c>
      <c r="F14" s="83">
        <v>1414.09</v>
      </c>
      <c r="G14" s="83">
        <v>139.72999999999999</v>
      </c>
      <c r="H14" s="83">
        <f t="shared" si="0"/>
        <v>1553.82</v>
      </c>
      <c r="I14" s="84" t="s">
        <v>148</v>
      </c>
    </row>
    <row r="15" spans="1:9" ht="24" customHeight="1">
      <c r="A15" s="77">
        <v>2019</v>
      </c>
      <c r="B15" s="78" t="s">
        <v>131</v>
      </c>
      <c r="C15" s="79" t="s">
        <v>74</v>
      </c>
      <c r="D15" s="79" t="s">
        <v>71</v>
      </c>
      <c r="E15" s="79" t="s">
        <v>72</v>
      </c>
      <c r="F15" s="80">
        <v>731.1</v>
      </c>
      <c r="G15" s="80">
        <v>0</v>
      </c>
      <c r="H15" s="80">
        <f t="shared" si="0"/>
        <v>731.1</v>
      </c>
      <c r="I15" s="64" t="s">
        <v>148</v>
      </c>
    </row>
    <row r="16" spans="1:9" ht="24" customHeight="1">
      <c r="A16" s="81">
        <v>2019</v>
      </c>
      <c r="B16" s="63" t="s">
        <v>133</v>
      </c>
      <c r="C16" s="82" t="s">
        <v>74</v>
      </c>
      <c r="D16" s="82" t="s">
        <v>71</v>
      </c>
      <c r="E16" s="82" t="s">
        <v>72</v>
      </c>
      <c r="F16" s="83">
        <v>1109.01</v>
      </c>
      <c r="G16" s="83">
        <v>0</v>
      </c>
      <c r="H16" s="83">
        <f t="shared" si="0"/>
        <v>1109.01</v>
      </c>
      <c r="I16" s="84" t="s">
        <v>148</v>
      </c>
    </row>
    <row r="17" spans="1:11" ht="24" customHeight="1">
      <c r="A17" s="77">
        <v>2019</v>
      </c>
      <c r="B17" s="78" t="s">
        <v>98</v>
      </c>
      <c r="C17" s="79" t="s">
        <v>99</v>
      </c>
      <c r="D17" s="79" t="s">
        <v>96</v>
      </c>
      <c r="E17" s="79" t="s">
        <v>97</v>
      </c>
      <c r="F17" s="80">
        <v>2293.64</v>
      </c>
      <c r="G17" s="80">
        <v>226.36</v>
      </c>
      <c r="H17" s="80">
        <f t="shared" si="0"/>
        <v>2520</v>
      </c>
      <c r="I17" s="64" t="s">
        <v>148</v>
      </c>
    </row>
    <row r="18" spans="1:11" ht="24" customHeight="1">
      <c r="A18" s="81">
        <v>2019</v>
      </c>
      <c r="B18" s="63" t="s">
        <v>132</v>
      </c>
      <c r="C18" s="82" t="s">
        <v>74</v>
      </c>
      <c r="D18" s="82" t="s">
        <v>71</v>
      </c>
      <c r="E18" s="82" t="s">
        <v>72</v>
      </c>
      <c r="F18" s="83">
        <v>577.67999999999995</v>
      </c>
      <c r="G18" s="83">
        <v>0</v>
      </c>
      <c r="H18" s="83">
        <f t="shared" si="0"/>
        <v>577.67999999999995</v>
      </c>
      <c r="I18" s="84" t="s">
        <v>148</v>
      </c>
    </row>
    <row r="19" spans="1:11" ht="24" customHeight="1">
      <c r="A19" s="77">
        <v>2019</v>
      </c>
      <c r="B19" s="78" t="s">
        <v>140</v>
      </c>
      <c r="C19" s="79" t="s">
        <v>141</v>
      </c>
      <c r="D19" s="79" t="s">
        <v>84</v>
      </c>
      <c r="E19" s="79" t="s">
        <v>85</v>
      </c>
      <c r="F19" s="80">
        <v>2640.41</v>
      </c>
      <c r="G19" s="80">
        <v>259.08999999999997</v>
      </c>
      <c r="H19" s="80">
        <f t="shared" si="0"/>
        <v>2899.5</v>
      </c>
      <c r="I19" s="64" t="s">
        <v>148</v>
      </c>
    </row>
    <row r="20" spans="1:11" ht="24" customHeight="1">
      <c r="A20" s="81">
        <v>2019</v>
      </c>
      <c r="B20" s="63" t="s">
        <v>119</v>
      </c>
      <c r="C20" s="82" t="s">
        <v>120</v>
      </c>
      <c r="D20" s="82" t="s">
        <v>117</v>
      </c>
      <c r="E20" s="82" t="s">
        <v>130</v>
      </c>
      <c r="F20" s="83">
        <v>112</v>
      </c>
      <c r="G20" s="83">
        <v>0</v>
      </c>
      <c r="H20" s="83">
        <f t="shared" si="0"/>
        <v>112</v>
      </c>
      <c r="I20" s="84" t="s">
        <v>148</v>
      </c>
    </row>
    <row r="21" spans="1:11" ht="24" customHeight="1">
      <c r="A21" s="77">
        <v>2019</v>
      </c>
      <c r="B21" s="78" t="s">
        <v>136</v>
      </c>
      <c r="C21" s="79" t="s">
        <v>137</v>
      </c>
      <c r="D21" s="79" t="s">
        <v>134</v>
      </c>
      <c r="E21" s="79" t="s">
        <v>135</v>
      </c>
      <c r="F21" s="80">
        <v>2503.17</v>
      </c>
      <c r="G21" s="80">
        <v>245.73</v>
      </c>
      <c r="H21" s="80">
        <f t="shared" si="0"/>
        <v>2748.9</v>
      </c>
      <c r="I21" s="64" t="s">
        <v>148</v>
      </c>
    </row>
    <row r="22" spans="1:11" s="37" customFormat="1" ht="24" customHeight="1">
      <c r="C22" s="45"/>
      <c r="D22" s="45"/>
      <c r="F22" s="62"/>
      <c r="G22"/>
      <c r="H22"/>
      <c r="I22" s="45"/>
      <c r="J22"/>
      <c r="K22"/>
    </row>
    <row r="23" spans="1:11" s="37" customFormat="1" ht="24" customHeight="1">
      <c r="C23" s="45"/>
      <c r="D23" s="45"/>
      <c r="F23" s="62"/>
      <c r="G23"/>
      <c r="H23"/>
      <c r="I23" s="45"/>
      <c r="J23"/>
      <c r="K23"/>
    </row>
    <row r="24" spans="1:11" s="37" customFormat="1" ht="24" customHeight="1">
      <c r="C24" s="45"/>
      <c r="D24" s="45"/>
      <c r="F24" s="62"/>
      <c r="G24"/>
      <c r="H24"/>
      <c r="I24" s="45"/>
      <c r="J24"/>
      <c r="K24"/>
    </row>
    <row r="25" spans="1:11" s="37" customFormat="1" ht="24" customHeight="1">
      <c r="C25" s="45"/>
      <c r="D25" s="45"/>
      <c r="F25" s="62"/>
      <c r="G25"/>
      <c r="H25"/>
      <c r="I25" s="45"/>
      <c r="J25"/>
      <c r="K25"/>
    </row>
    <row r="26" spans="1:11" s="37" customFormat="1" ht="24" customHeight="1">
      <c r="C26" s="45"/>
      <c r="D26" s="45"/>
      <c r="F26" s="62"/>
      <c r="G26"/>
      <c r="H26"/>
      <c r="I26" s="45"/>
      <c r="J26"/>
      <c r="K26"/>
    </row>
    <row r="27" spans="1:11" s="37" customFormat="1" ht="24" customHeight="1">
      <c r="C27" s="45"/>
      <c r="D27" s="45"/>
      <c r="F27" s="62"/>
      <c r="G27"/>
      <c r="H27"/>
      <c r="I27" s="45"/>
      <c r="J27"/>
      <c r="K27"/>
    </row>
    <row r="28" spans="1:11" s="37" customFormat="1" ht="24" customHeight="1">
      <c r="C28" s="45"/>
      <c r="D28" s="45"/>
      <c r="F28" s="62"/>
      <c r="G28"/>
      <c r="H28"/>
      <c r="I28" s="45"/>
      <c r="J28"/>
      <c r="K28"/>
    </row>
    <row r="29" spans="1:11" s="37" customFormat="1" ht="24" customHeight="1">
      <c r="C29" s="45"/>
      <c r="D29" s="45"/>
      <c r="F29" s="62"/>
      <c r="G29"/>
      <c r="H29"/>
      <c r="I29" s="45"/>
      <c r="J29"/>
      <c r="K29"/>
    </row>
    <row r="30" spans="1:11" s="37" customFormat="1" ht="24" customHeight="1">
      <c r="C30" s="45"/>
      <c r="D30" s="45"/>
      <c r="F30" s="62"/>
      <c r="G30"/>
      <c r="H30"/>
      <c r="I30" s="45"/>
      <c r="J30"/>
      <c r="K30"/>
    </row>
    <row r="31" spans="1:11" s="37" customFormat="1" ht="24" customHeight="1">
      <c r="C31" s="45"/>
      <c r="D31" s="45"/>
      <c r="F31" s="62"/>
      <c r="G31"/>
      <c r="H31"/>
      <c r="I31" s="45"/>
      <c r="J31"/>
      <c r="K31"/>
    </row>
    <row r="32" spans="1:11" s="37" customFormat="1" ht="24" customHeight="1">
      <c r="C32" s="45"/>
      <c r="D32" s="45"/>
      <c r="F32" s="62"/>
      <c r="G32"/>
      <c r="H32"/>
      <c r="I32" s="45"/>
      <c r="J32"/>
      <c r="K32"/>
    </row>
    <row r="33" spans="3:11" s="37" customFormat="1" ht="24" customHeight="1">
      <c r="C33" s="45"/>
      <c r="D33" s="45"/>
      <c r="F33" s="62"/>
      <c r="G33"/>
      <c r="H33"/>
      <c r="I33" s="45"/>
      <c r="J33"/>
      <c r="K33"/>
    </row>
    <row r="34" spans="3:11" s="37" customFormat="1" ht="24" customHeight="1">
      <c r="C34" s="45"/>
      <c r="D34" s="45"/>
      <c r="F34" s="62"/>
      <c r="G34"/>
      <c r="H34"/>
      <c r="I34" s="45"/>
      <c r="J34"/>
      <c r="K34"/>
    </row>
    <row r="35" spans="3:11" s="37" customFormat="1" ht="24" customHeight="1">
      <c r="C35" s="45"/>
      <c r="D35" s="45"/>
      <c r="F35" s="62"/>
      <c r="G35"/>
      <c r="H35"/>
      <c r="I35" s="45"/>
      <c r="J35"/>
      <c r="K35"/>
    </row>
    <row r="36" spans="3:11" s="37" customFormat="1" ht="24" customHeight="1">
      <c r="C36" s="45"/>
      <c r="D36" s="45"/>
      <c r="F36" s="62"/>
      <c r="G36"/>
      <c r="H36"/>
      <c r="I36" s="45"/>
      <c r="J36"/>
      <c r="K36"/>
    </row>
    <row r="37" spans="3:11" s="37" customFormat="1" ht="24" customHeight="1">
      <c r="C37" s="45"/>
      <c r="D37" s="45"/>
      <c r="F37" s="62"/>
      <c r="G37"/>
      <c r="H37"/>
      <c r="I37" s="45"/>
      <c r="J37"/>
      <c r="K37"/>
    </row>
    <row r="38" spans="3:11" s="37" customFormat="1" ht="24" customHeight="1">
      <c r="C38" s="45"/>
      <c r="D38" s="45"/>
      <c r="F38" s="62"/>
      <c r="G38"/>
      <c r="H38"/>
      <c r="I38" s="45"/>
      <c r="J38"/>
      <c r="K38"/>
    </row>
    <row r="39" spans="3:11" s="37" customFormat="1" ht="24" customHeight="1">
      <c r="C39" s="45"/>
      <c r="D39" s="45"/>
      <c r="F39" s="62"/>
      <c r="G39"/>
      <c r="H39"/>
      <c r="I39" s="45"/>
      <c r="J39"/>
      <c r="K39"/>
    </row>
    <row r="40" spans="3:11" s="37" customFormat="1" ht="24" customHeight="1">
      <c r="C40" s="45"/>
      <c r="D40" s="45"/>
      <c r="F40" s="62"/>
      <c r="G40"/>
      <c r="H40"/>
      <c r="I40" s="45"/>
      <c r="J40"/>
      <c r="K40"/>
    </row>
    <row r="41" spans="3:11" s="37" customFormat="1" ht="24" customHeight="1">
      <c r="C41" s="45"/>
      <c r="D41" s="45"/>
      <c r="F41" s="62"/>
      <c r="G41"/>
      <c r="H41"/>
      <c r="I41" s="45"/>
      <c r="J41"/>
      <c r="K41"/>
    </row>
    <row r="42" spans="3:11" s="37" customFormat="1" ht="24" customHeight="1">
      <c r="C42" s="45"/>
      <c r="D42" s="45"/>
      <c r="F42" s="62"/>
      <c r="G42"/>
      <c r="H42"/>
      <c r="I42" s="45"/>
      <c r="J42"/>
      <c r="K42"/>
    </row>
    <row r="43" spans="3:11" s="37" customFormat="1" ht="24" customHeight="1">
      <c r="C43" s="45"/>
      <c r="D43" s="45"/>
      <c r="F43" s="62"/>
      <c r="G43"/>
      <c r="H43"/>
      <c r="I43" s="45"/>
      <c r="J43"/>
      <c r="K43"/>
    </row>
    <row r="44" spans="3:11" s="37" customFormat="1" ht="24" customHeight="1">
      <c r="C44" s="45"/>
      <c r="D44" s="45"/>
      <c r="F44" s="62"/>
      <c r="G44"/>
      <c r="H44"/>
      <c r="I44" s="45"/>
      <c r="J44"/>
      <c r="K44"/>
    </row>
    <row r="45" spans="3:11" s="37" customFormat="1" ht="24" customHeight="1">
      <c r="C45" s="45"/>
      <c r="D45" s="45"/>
      <c r="F45" s="62"/>
      <c r="G45"/>
      <c r="H45"/>
      <c r="I45" s="45"/>
      <c r="J45"/>
      <c r="K45"/>
    </row>
    <row r="46" spans="3:11" s="37" customFormat="1" ht="24" customHeight="1">
      <c r="C46" s="45"/>
      <c r="D46" s="45"/>
      <c r="F46" s="62"/>
      <c r="G46"/>
      <c r="H46"/>
      <c r="I46" s="45"/>
      <c r="J46"/>
      <c r="K46"/>
    </row>
    <row r="47" spans="3:11" s="37" customFormat="1" ht="24" customHeight="1">
      <c r="C47" s="45"/>
      <c r="D47" s="45"/>
      <c r="F47" s="62"/>
      <c r="G47"/>
      <c r="H47"/>
      <c r="I47" s="45"/>
      <c r="J47"/>
      <c r="K47"/>
    </row>
    <row r="48" spans="3:11" s="37" customFormat="1" ht="24" customHeight="1">
      <c r="C48" s="45"/>
      <c r="D48" s="45"/>
      <c r="F48" s="62"/>
      <c r="G48"/>
      <c r="H48"/>
      <c r="I48" s="45"/>
      <c r="J48"/>
      <c r="K48"/>
    </row>
    <row r="49" spans="3:11" s="37" customFormat="1" ht="24" customHeight="1">
      <c r="C49" s="45"/>
      <c r="D49" s="45"/>
      <c r="F49" s="62"/>
      <c r="G49"/>
      <c r="H49"/>
      <c r="I49" s="45"/>
      <c r="J49"/>
      <c r="K49"/>
    </row>
    <row r="50" spans="3:11" s="37" customFormat="1" ht="24" customHeight="1">
      <c r="C50" s="45"/>
      <c r="D50" s="45"/>
      <c r="F50" s="62"/>
      <c r="G50"/>
      <c r="H50"/>
      <c r="I50" s="45"/>
      <c r="J50"/>
      <c r="K50"/>
    </row>
    <row r="51" spans="3:11" s="37" customFormat="1" ht="24" customHeight="1">
      <c r="C51" s="45"/>
      <c r="D51" s="45"/>
      <c r="F51" s="62"/>
      <c r="G51"/>
      <c r="H51"/>
      <c r="I51" s="45"/>
      <c r="J51"/>
      <c r="K51"/>
    </row>
    <row r="52" spans="3:11" s="37" customFormat="1" ht="24" customHeight="1">
      <c r="C52" s="45"/>
      <c r="D52" s="45"/>
      <c r="F52" s="62"/>
      <c r="G52"/>
      <c r="H52"/>
      <c r="I52" s="45"/>
      <c r="J52"/>
      <c r="K52"/>
    </row>
    <row r="53" spans="3:11" s="37" customFormat="1" ht="24" customHeight="1">
      <c r="C53" s="45"/>
      <c r="D53" s="45"/>
      <c r="F53" s="62"/>
      <c r="G53"/>
      <c r="H53"/>
      <c r="I53" s="45"/>
      <c r="J53"/>
      <c r="K53"/>
    </row>
    <row r="54" spans="3:11" s="37" customFormat="1" ht="24" customHeight="1">
      <c r="C54" s="45"/>
      <c r="D54" s="45"/>
      <c r="F54" s="62"/>
      <c r="G54"/>
      <c r="H54"/>
      <c r="I54" s="45"/>
      <c r="J54"/>
      <c r="K54"/>
    </row>
    <row r="55" spans="3:11" s="37" customFormat="1" ht="24" customHeight="1">
      <c r="C55" s="45"/>
      <c r="D55" s="45"/>
      <c r="F55" s="62"/>
      <c r="G55"/>
      <c r="H55"/>
      <c r="I55" s="45"/>
      <c r="J55"/>
      <c r="K55"/>
    </row>
    <row r="56" spans="3:11" s="37" customFormat="1" ht="24" customHeight="1">
      <c r="C56" s="45"/>
      <c r="D56" s="45"/>
      <c r="F56" s="62"/>
      <c r="G56"/>
      <c r="H56"/>
      <c r="I56" s="45"/>
      <c r="J56"/>
      <c r="K56"/>
    </row>
    <row r="57" spans="3:11" s="37" customFormat="1" ht="24" customHeight="1">
      <c r="C57" s="45"/>
      <c r="D57" s="45"/>
      <c r="F57" s="62"/>
      <c r="G57"/>
      <c r="H57"/>
      <c r="I57" s="45"/>
      <c r="J57"/>
      <c r="K57"/>
    </row>
    <row r="58" spans="3:11" s="37" customFormat="1" ht="24" customHeight="1">
      <c r="C58" s="45"/>
      <c r="D58" s="45"/>
      <c r="F58" s="62"/>
      <c r="G58"/>
      <c r="H58"/>
      <c r="I58" s="45"/>
      <c r="J58"/>
      <c r="K58"/>
    </row>
    <row r="59" spans="3:11" s="37" customFormat="1" ht="24" customHeight="1">
      <c r="C59" s="45"/>
      <c r="D59" s="45"/>
      <c r="F59" s="62"/>
      <c r="G59"/>
      <c r="H59"/>
      <c r="I59" s="45"/>
      <c r="J59"/>
      <c r="K59"/>
    </row>
    <row r="60" spans="3:11" s="37" customFormat="1" ht="24" customHeight="1">
      <c r="C60" s="45"/>
      <c r="D60" s="45"/>
      <c r="F60" s="62"/>
      <c r="G60"/>
      <c r="H60"/>
      <c r="I60" s="45"/>
      <c r="J60"/>
      <c r="K60"/>
    </row>
    <row r="61" spans="3:11" s="37" customFormat="1" ht="24" customHeight="1">
      <c r="C61" s="45"/>
      <c r="D61" s="45"/>
      <c r="F61" s="62"/>
      <c r="G61"/>
      <c r="H61"/>
      <c r="I61" s="45"/>
      <c r="J61"/>
      <c r="K61"/>
    </row>
    <row r="62" spans="3:11" s="37" customFormat="1" ht="24" customHeight="1">
      <c r="C62" s="45"/>
      <c r="D62" s="45"/>
      <c r="F62" s="62"/>
      <c r="G62"/>
      <c r="H62"/>
      <c r="I62" s="45"/>
      <c r="J62"/>
      <c r="K62"/>
    </row>
    <row r="63" spans="3:11" s="37" customFormat="1" ht="24" customHeight="1">
      <c r="C63" s="45"/>
      <c r="D63" s="45"/>
      <c r="F63" s="62"/>
      <c r="G63"/>
      <c r="H63"/>
      <c r="I63" s="45"/>
      <c r="J63"/>
      <c r="K63"/>
    </row>
    <row r="64" spans="3:11" s="37" customFormat="1" ht="24" customHeight="1">
      <c r="C64" s="45"/>
      <c r="D64" s="45"/>
      <c r="F64" s="62"/>
      <c r="G64"/>
      <c r="H64"/>
      <c r="I64" s="45"/>
      <c r="J64"/>
      <c r="K64"/>
    </row>
    <row r="65" spans="3:11" s="37" customFormat="1" ht="24" customHeight="1">
      <c r="C65" s="45"/>
      <c r="D65" s="45"/>
      <c r="F65" s="62"/>
      <c r="G65"/>
      <c r="H65"/>
      <c r="I65" s="45"/>
      <c r="J65"/>
      <c r="K65"/>
    </row>
    <row r="66" spans="3:11" s="37" customFormat="1" ht="24" customHeight="1">
      <c r="C66" s="45"/>
      <c r="D66" s="45"/>
      <c r="F66" s="62"/>
      <c r="G66"/>
      <c r="H66"/>
      <c r="I66" s="45"/>
      <c r="J66"/>
      <c r="K66"/>
    </row>
    <row r="67" spans="3:11" s="37" customFormat="1" ht="24" customHeight="1">
      <c r="C67" s="45"/>
      <c r="D67" s="45"/>
      <c r="F67" s="62"/>
      <c r="G67"/>
      <c r="H67"/>
      <c r="I67" s="45"/>
      <c r="J67"/>
      <c r="K67"/>
    </row>
    <row r="68" spans="3:11" s="37" customFormat="1" ht="24" customHeight="1">
      <c r="C68" s="45"/>
      <c r="D68" s="45"/>
      <c r="F68" s="62"/>
      <c r="G68"/>
      <c r="H68"/>
      <c r="I68" s="45"/>
      <c r="J68"/>
      <c r="K68"/>
    </row>
    <row r="69" spans="3:11" s="37" customFormat="1" ht="24" customHeight="1">
      <c r="C69" s="45"/>
      <c r="D69" s="45"/>
      <c r="F69" s="62"/>
      <c r="G69"/>
      <c r="H69"/>
      <c r="I69" s="45"/>
      <c r="J69"/>
      <c r="K69"/>
    </row>
    <row r="70" spans="3:11" s="37" customFormat="1" ht="24" customHeight="1">
      <c r="C70" s="45"/>
      <c r="D70" s="45"/>
      <c r="F70" s="62"/>
      <c r="G70"/>
      <c r="H70"/>
      <c r="I70" s="45"/>
      <c r="J70"/>
      <c r="K70"/>
    </row>
    <row r="71" spans="3:11" s="37" customFormat="1" ht="24" customHeight="1">
      <c r="C71" s="45"/>
      <c r="D71" s="45"/>
      <c r="F71" s="62"/>
      <c r="G71"/>
      <c r="H71"/>
      <c r="I71" s="45"/>
      <c r="J71"/>
      <c r="K71"/>
    </row>
    <row r="72" spans="3:11" s="37" customFormat="1" ht="24" customHeight="1">
      <c r="C72" s="45"/>
      <c r="D72" s="45"/>
      <c r="F72" s="62"/>
      <c r="G72"/>
      <c r="H72"/>
      <c r="I72" s="45"/>
      <c r="J72"/>
      <c r="K72"/>
    </row>
    <row r="73" spans="3:11" s="37" customFormat="1" ht="24" customHeight="1">
      <c r="C73" s="45"/>
      <c r="D73" s="45"/>
      <c r="F73" s="62"/>
      <c r="G73"/>
      <c r="H73"/>
      <c r="I73" s="45"/>
      <c r="J73"/>
      <c r="K73"/>
    </row>
    <row r="74" spans="3:11" s="37" customFormat="1" ht="24" customHeight="1">
      <c r="C74" s="45"/>
      <c r="D74" s="45"/>
      <c r="F74" s="62"/>
      <c r="G74"/>
      <c r="H74"/>
      <c r="I74" s="45"/>
      <c r="J74"/>
      <c r="K74"/>
    </row>
    <row r="75" spans="3:11" s="37" customFormat="1" ht="24" customHeight="1">
      <c r="C75" s="45"/>
      <c r="D75" s="45"/>
      <c r="F75" s="62"/>
      <c r="G75"/>
      <c r="H75"/>
      <c r="I75" s="45"/>
      <c r="J75"/>
      <c r="K75"/>
    </row>
    <row r="76" spans="3:11" s="37" customFormat="1" ht="24" customHeight="1">
      <c r="C76" s="45"/>
      <c r="D76" s="45"/>
      <c r="F76" s="62"/>
      <c r="G76"/>
      <c r="H76"/>
      <c r="I76" s="45"/>
      <c r="J76"/>
      <c r="K76"/>
    </row>
    <row r="77" spans="3:11" s="37" customFormat="1" ht="24" customHeight="1">
      <c r="C77" s="45"/>
      <c r="D77" s="45"/>
      <c r="F77" s="62"/>
      <c r="G77"/>
      <c r="H77"/>
      <c r="I77" s="45"/>
      <c r="J77"/>
      <c r="K77"/>
    </row>
    <row r="78" spans="3:11" s="37" customFormat="1" ht="24" customHeight="1">
      <c r="C78" s="45"/>
      <c r="D78" s="45"/>
      <c r="F78" s="62"/>
      <c r="G78"/>
      <c r="H78"/>
      <c r="I78" s="45"/>
      <c r="J78"/>
      <c r="K78"/>
    </row>
    <row r="79" spans="3:11" s="37" customFormat="1" ht="24" customHeight="1">
      <c r="C79" s="45"/>
      <c r="D79" s="45"/>
      <c r="F79" s="62"/>
      <c r="G79"/>
      <c r="H79"/>
      <c r="I79" s="45"/>
      <c r="J79"/>
      <c r="K79"/>
    </row>
    <row r="80" spans="3:11" s="37" customFormat="1" ht="24" customHeight="1">
      <c r="C80" s="45"/>
      <c r="D80" s="45"/>
      <c r="F80" s="62"/>
      <c r="G80"/>
      <c r="H80"/>
      <c r="I80" s="45"/>
      <c r="J80"/>
      <c r="K80"/>
    </row>
    <row r="81" spans="3:11" s="37" customFormat="1" ht="24" customHeight="1">
      <c r="C81" s="45"/>
      <c r="D81" s="45"/>
      <c r="F81" s="62"/>
      <c r="G81"/>
      <c r="H81"/>
      <c r="I81" s="45"/>
      <c r="J81"/>
      <c r="K81"/>
    </row>
    <row r="82" spans="3:11" s="37" customFormat="1" ht="24" customHeight="1">
      <c r="C82" s="45"/>
      <c r="D82" s="45"/>
      <c r="F82" s="62"/>
      <c r="G82"/>
      <c r="H82"/>
      <c r="I82" s="45"/>
      <c r="J82"/>
      <c r="K82"/>
    </row>
    <row r="83" spans="3:11" s="37" customFormat="1" ht="24" customHeight="1">
      <c r="C83" s="45"/>
      <c r="D83" s="45"/>
      <c r="F83" s="62"/>
      <c r="G83"/>
      <c r="H83"/>
      <c r="I83" s="45"/>
      <c r="J83"/>
      <c r="K83"/>
    </row>
  </sheetData>
  <conditionalFormatting sqref="I2:I21">
    <cfRule type="containsText" dxfId="37" priority="1" operator="containsText" text="ENGAGÉE">
      <formula>NOT(ISERROR(SEARCH("ENGAGÉE",I2)))</formula>
    </cfRule>
    <cfRule type="containsText" dxfId="36" priority="2" operator="containsText" text="CONFIRMÉE">
      <formula>NOT(ISERROR(SEARCH("CONFIRMÉE",I2)))</formula>
    </cfRule>
    <cfRule type="containsText" dxfId="35" priority="3" operator="containsText" text="ANNULÉE ">
      <formula>NOT(ISERROR(SEARCH("ANNULÉE ",I2)))</formula>
    </cfRule>
  </conditionalFormatting>
  <dataValidations count="1">
    <dataValidation type="list" allowBlank="1" showInputMessage="1" showErrorMessage="1" sqref="I2:I21">
      <formula1>"ANNULÉE , CONFIRMÉE , ENGAGÉE 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liste_des_sites_hotellerie!$A$2:$A$15</xm:f>
          </x14:formula1>
          <xm:sqref>D2:D21</xm:sqref>
        </x14:dataValidation>
        <x14:dataValidation type="list" allowBlank="1" showInputMessage="1" showErrorMessage="1">
          <x14:formula1>
            <xm:f>liste_des_sites_hotellerie!$B$2:$B$15</xm:f>
          </x14:formula1>
          <xm:sqref>E2:E21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4"/>
  <sheetViews>
    <sheetView workbookViewId="0">
      <pane ySplit="1" topLeftCell="A2" activePane="bottomLeft" state="frozen"/>
      <selection pane="bottomLeft" activeCell="H1" sqref="H1"/>
    </sheetView>
  </sheetViews>
  <sheetFormatPr baseColWidth="10" defaultRowHeight="15"/>
  <cols>
    <col min="1" max="1" width="16" style="37" customWidth="1"/>
    <col min="2" max="2" width="16.7109375" style="37" customWidth="1"/>
    <col min="3" max="3" width="16.7109375" style="45" customWidth="1"/>
    <col min="4" max="4" width="18.7109375" style="37" customWidth="1"/>
    <col min="5" max="5" width="21.7109375" style="37" customWidth="1"/>
    <col min="6" max="6" width="19.7109375" customWidth="1"/>
    <col min="7" max="7" width="13.7109375" customWidth="1"/>
    <col min="8" max="8" width="19.7109375" customWidth="1"/>
    <col min="9" max="9" width="16.7109375" style="37" customWidth="1"/>
  </cols>
  <sheetData>
    <row r="1" spans="1:9" s="40" customFormat="1" ht="27" customHeight="1">
      <c r="A1" s="39" t="s">
        <v>31</v>
      </c>
      <c r="B1" s="39" t="s">
        <v>61</v>
      </c>
      <c r="C1" s="44" t="s">
        <v>62</v>
      </c>
      <c r="D1" s="48" t="s">
        <v>18</v>
      </c>
      <c r="E1" s="48" t="s">
        <v>63</v>
      </c>
      <c r="F1" s="39" t="s">
        <v>26</v>
      </c>
      <c r="G1" s="39" t="s">
        <v>27</v>
      </c>
      <c r="H1" s="39" t="s">
        <v>28</v>
      </c>
      <c r="I1" s="48" t="s">
        <v>25</v>
      </c>
    </row>
    <row r="2" spans="1:9" ht="24" customHeight="1">
      <c r="A2" s="37">
        <v>2019</v>
      </c>
      <c r="B2" s="47" t="s">
        <v>128</v>
      </c>
      <c r="C2" s="46" t="s">
        <v>129</v>
      </c>
      <c r="D2" s="46" t="s">
        <v>126</v>
      </c>
      <c r="E2" s="46" t="s">
        <v>127</v>
      </c>
      <c r="F2" s="58">
        <v>407.65</v>
      </c>
      <c r="G2" s="58">
        <v>39.43</v>
      </c>
      <c r="H2" s="58">
        <f t="shared" ref="H2:H8" si="0">+F2+G2</f>
        <v>447.08</v>
      </c>
      <c r="I2" s="37" t="s">
        <v>121</v>
      </c>
    </row>
    <row r="3" spans="1:9" ht="24" customHeight="1">
      <c r="A3" s="37">
        <v>2019</v>
      </c>
      <c r="B3" s="37" t="s">
        <v>48</v>
      </c>
      <c r="C3" s="46" t="s">
        <v>8</v>
      </c>
      <c r="D3" s="46" t="s">
        <v>50</v>
      </c>
      <c r="E3" s="46" t="s">
        <v>64</v>
      </c>
      <c r="F3" s="38">
        <v>1166.0999999999999</v>
      </c>
      <c r="G3" s="38">
        <v>116.61</v>
      </c>
      <c r="H3" s="38">
        <f t="shared" si="0"/>
        <v>1282.7099999999998</v>
      </c>
      <c r="I3" s="37" t="s">
        <v>100</v>
      </c>
    </row>
    <row r="4" spans="1:9" ht="24" customHeight="1">
      <c r="A4" s="37">
        <v>2019</v>
      </c>
      <c r="B4" s="47" t="s">
        <v>47</v>
      </c>
      <c r="C4" s="46" t="s">
        <v>122</v>
      </c>
      <c r="D4" s="46" t="s">
        <v>50</v>
      </c>
      <c r="E4" s="46" t="s">
        <v>64</v>
      </c>
      <c r="F4" s="58">
        <v>123.64</v>
      </c>
      <c r="G4" s="58">
        <v>12.36</v>
      </c>
      <c r="H4" s="58">
        <f t="shared" si="0"/>
        <v>136</v>
      </c>
      <c r="I4" s="37" t="s">
        <v>121</v>
      </c>
    </row>
    <row r="5" spans="1:9" ht="24" customHeight="1">
      <c r="A5" s="37">
        <v>2019</v>
      </c>
      <c r="B5" s="47" t="s">
        <v>53</v>
      </c>
      <c r="C5" s="46" t="s">
        <v>123</v>
      </c>
      <c r="D5" s="46" t="s">
        <v>50</v>
      </c>
      <c r="E5" s="46" t="s">
        <v>64</v>
      </c>
      <c r="F5" s="58">
        <v>572</v>
      </c>
      <c r="G5" s="58">
        <v>57.2</v>
      </c>
      <c r="H5" s="58">
        <f t="shared" si="0"/>
        <v>629.20000000000005</v>
      </c>
      <c r="I5" s="37" t="s">
        <v>121</v>
      </c>
    </row>
    <row r="6" spans="1:9" ht="24" customHeight="1">
      <c r="A6" s="37">
        <v>2019</v>
      </c>
      <c r="B6" s="47" t="s">
        <v>60</v>
      </c>
      <c r="C6" s="46" t="s">
        <v>8</v>
      </c>
      <c r="D6" s="46" t="s">
        <v>50</v>
      </c>
      <c r="E6" s="46" t="s">
        <v>64</v>
      </c>
      <c r="F6" s="58">
        <v>439.4</v>
      </c>
      <c r="G6" s="58">
        <v>43.94</v>
      </c>
      <c r="H6" s="58">
        <f t="shared" si="0"/>
        <v>483.34</v>
      </c>
      <c r="I6" s="37" t="s">
        <v>121</v>
      </c>
    </row>
    <row r="7" spans="1:9" ht="24" customHeight="1">
      <c r="A7" s="37">
        <v>2019</v>
      </c>
      <c r="B7" s="47" t="s">
        <v>124</v>
      </c>
      <c r="C7" s="46" t="s">
        <v>125</v>
      </c>
      <c r="D7" s="46" t="s">
        <v>19</v>
      </c>
      <c r="E7" s="46" t="s">
        <v>65</v>
      </c>
      <c r="F7" s="58">
        <v>240</v>
      </c>
      <c r="G7" s="58">
        <v>24</v>
      </c>
      <c r="H7" s="58">
        <f t="shared" si="0"/>
        <v>264</v>
      </c>
      <c r="I7" s="37" t="s">
        <v>121</v>
      </c>
    </row>
    <row r="8" spans="1:9" ht="24" customHeight="1">
      <c r="A8" s="37">
        <v>2019</v>
      </c>
      <c r="B8" s="47" t="s">
        <v>119</v>
      </c>
      <c r="C8" s="46" t="s">
        <v>120</v>
      </c>
      <c r="D8" s="46" t="s">
        <v>117</v>
      </c>
      <c r="E8" s="46" t="s">
        <v>118</v>
      </c>
      <c r="F8" s="38">
        <v>159.5</v>
      </c>
      <c r="G8" s="38">
        <v>0</v>
      </c>
      <c r="H8" s="38">
        <f t="shared" si="0"/>
        <v>159.5</v>
      </c>
      <c r="I8" s="37" t="s">
        <v>121</v>
      </c>
    </row>
    <row r="9" spans="1:9" ht="24" customHeight="1"/>
    <row r="10" spans="1:9" ht="24" customHeight="1">
      <c r="F10" s="62"/>
    </row>
    <row r="11" spans="1:9" ht="24" customHeight="1"/>
    <row r="12" spans="1:9" ht="24" customHeight="1"/>
    <row r="13" spans="1:9" ht="24" customHeight="1"/>
    <row r="14" spans="1:9" ht="24" customHeight="1"/>
    <row r="15" spans="1:9" ht="24" customHeight="1"/>
    <row r="16" spans="1:9" ht="24" customHeight="1"/>
    <row r="17" ht="24" customHeight="1"/>
    <row r="18" ht="24" customHeight="1"/>
    <row r="19" ht="24" customHeight="1"/>
    <row r="20" ht="24" customHeight="1"/>
    <row r="21" ht="24" customHeight="1"/>
    <row r="22" ht="24" customHeight="1"/>
    <row r="23" ht="24" customHeight="1"/>
    <row r="24" ht="24" customHeight="1"/>
    <row r="25" ht="24" customHeight="1"/>
    <row r="26" ht="24" customHeight="1"/>
    <row r="27" ht="24" customHeight="1"/>
    <row r="28" ht="24" customHeight="1"/>
    <row r="29" ht="24" customHeight="1"/>
    <row r="30" ht="24" customHeight="1"/>
    <row r="31" ht="24" customHeight="1"/>
    <row r="32" ht="24" customHeight="1"/>
    <row r="33" ht="24" customHeight="1"/>
    <row r="34" ht="24" customHeight="1"/>
    <row r="35" ht="24" customHeight="1"/>
    <row r="36" ht="24" customHeight="1"/>
    <row r="37" ht="24" customHeight="1"/>
    <row r="38" ht="24" customHeight="1"/>
    <row r="39" ht="24" customHeight="1"/>
    <row r="40" ht="24" customHeight="1"/>
    <row r="41" ht="24" customHeight="1"/>
    <row r="42" ht="24" customHeight="1"/>
    <row r="43" ht="24" customHeight="1"/>
    <row r="44" ht="24" customHeight="1"/>
    <row r="45" ht="24" customHeight="1"/>
    <row r="46" ht="24" customHeight="1"/>
    <row r="47" ht="24" customHeight="1"/>
    <row r="48" ht="24" customHeight="1"/>
    <row r="49" ht="24" customHeight="1"/>
    <row r="50" ht="24" customHeight="1"/>
    <row r="51" ht="24" customHeight="1"/>
    <row r="52" ht="24" customHeight="1"/>
    <row r="53" ht="24" customHeight="1"/>
    <row r="54" ht="24" customHeight="1"/>
    <row r="55" ht="24" customHeight="1"/>
    <row r="56" ht="24" customHeight="1"/>
    <row r="57" ht="24" customHeight="1"/>
    <row r="58" ht="24" customHeight="1"/>
    <row r="59" ht="24" customHeight="1"/>
    <row r="60" ht="24" customHeight="1"/>
    <row r="61" ht="24" customHeight="1"/>
    <row r="62" ht="24" customHeight="1"/>
    <row r="63" ht="24" customHeight="1"/>
    <row r="64" ht="24" customHeight="1"/>
    <row r="65" ht="24" customHeight="1"/>
    <row r="66" ht="24" customHeight="1"/>
    <row r="67" ht="24" customHeight="1"/>
    <row r="68" ht="24" customHeight="1"/>
    <row r="69" ht="24" customHeight="1"/>
    <row r="70" ht="24" customHeight="1"/>
    <row r="71" ht="24" customHeight="1"/>
    <row r="72" ht="24" customHeight="1"/>
    <row r="73" ht="24" customHeight="1"/>
    <row r="74" ht="24" customHeight="1"/>
    <row r="75" ht="24" customHeight="1"/>
    <row r="76" ht="24" customHeight="1"/>
    <row r="77" ht="24" customHeight="1"/>
    <row r="78" ht="24" customHeight="1"/>
    <row r="79" ht="24" customHeight="1"/>
    <row r="80" ht="24" customHeight="1"/>
    <row r="81" ht="24" customHeight="1"/>
    <row r="82" ht="24" customHeight="1"/>
    <row r="83" ht="24" customHeight="1"/>
    <row r="84" ht="24" customHeight="1"/>
  </sheetData>
  <conditionalFormatting sqref="I2:I8">
    <cfRule type="containsText" dxfId="24" priority="1" operator="containsText" text="ENGAGÉE">
      <formula>NOT(ISERROR(SEARCH("ENGAGÉE",I2)))</formula>
    </cfRule>
    <cfRule type="containsText" dxfId="23" priority="2" operator="containsText" text="CONFIRMÉE">
      <formula>NOT(ISERROR(SEARCH("CONFIRMÉE",I2)))</formula>
    </cfRule>
    <cfRule type="containsText" dxfId="22" priority="3" operator="containsText" text="ANNULÉE ">
      <formula>NOT(ISERROR(SEARCH("ANNULÉE ",I2)))</formula>
    </cfRule>
  </conditionalFormatting>
  <dataValidations count="1">
    <dataValidation type="list" allowBlank="1" showInputMessage="1" showErrorMessage="1" sqref="I2:I8">
      <formula1>"ANNULÉE , CONFIRMÉE , ENGAGÉE"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liste_des_sites_restauration!$A$2:$A$6</xm:f>
          </x14:formula1>
          <xm:sqref>D2:D8</xm:sqref>
        </x14:dataValidation>
        <x14:dataValidation type="list" allowBlank="1" showInputMessage="1" showErrorMessage="1">
          <x14:formula1>
            <xm:f>liste_des_sites_restauration!$B$2:$B$6</xm:f>
          </x14:formula1>
          <xm:sqref>E2:E8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2"/>
  <sheetViews>
    <sheetView zoomScale="90" zoomScaleNormal="90" workbookViewId="0">
      <pane ySplit="2" topLeftCell="A10" activePane="bottomLeft" state="frozen"/>
      <selection pane="bottomLeft" activeCell="A20" sqref="A20:J23"/>
    </sheetView>
  </sheetViews>
  <sheetFormatPr baseColWidth="10" defaultRowHeight="15"/>
  <cols>
    <col min="2" max="2" width="25.28515625" customWidth="1"/>
    <col min="3" max="3" width="17" customWidth="1"/>
    <col min="4" max="4" width="13.85546875" customWidth="1"/>
    <col min="5" max="5" width="22.7109375" customWidth="1"/>
    <col min="6" max="6" width="20.85546875" customWidth="1"/>
    <col min="7" max="7" width="16.140625" customWidth="1"/>
    <col min="11" max="11" width="12.5703125" customWidth="1"/>
  </cols>
  <sheetData>
    <row r="1" spans="1:13" ht="28.5" customHeight="1">
      <c r="A1" s="8" t="s">
        <v>33</v>
      </c>
      <c r="B1" s="8">
        <v>45</v>
      </c>
      <c r="D1" s="7"/>
      <c r="M1" s="16" t="s">
        <v>25</v>
      </c>
    </row>
    <row r="2" spans="1:13" ht="17.25" customHeight="1" thickBot="1">
      <c r="A2" s="102" t="s">
        <v>36</v>
      </c>
      <c r="B2" s="102"/>
      <c r="C2" s="9" t="s">
        <v>34</v>
      </c>
      <c r="D2" s="10">
        <v>43466</v>
      </c>
      <c r="E2" s="9" t="s">
        <v>35</v>
      </c>
      <c r="F2" s="10">
        <v>43636</v>
      </c>
      <c r="M2" s="16" t="s">
        <v>56</v>
      </c>
    </row>
    <row r="3" spans="1:13" ht="33.75" customHeight="1" thickBot="1">
      <c r="A3" s="4" t="s">
        <v>31</v>
      </c>
      <c r="B3" s="4" t="s">
        <v>30</v>
      </c>
      <c r="C3" s="4" t="s">
        <v>29</v>
      </c>
      <c r="D3" s="4" t="s">
        <v>32</v>
      </c>
      <c r="E3" s="5" t="s">
        <v>26</v>
      </c>
      <c r="F3" s="5" t="s">
        <v>27</v>
      </c>
      <c r="G3" s="5" t="s">
        <v>28</v>
      </c>
      <c r="H3" s="4" t="s">
        <v>25</v>
      </c>
      <c r="I3" s="6" t="s">
        <v>37</v>
      </c>
      <c r="J3" s="15" t="s">
        <v>24</v>
      </c>
      <c r="M3" s="16" t="s">
        <v>57</v>
      </c>
    </row>
    <row r="4" spans="1:13">
      <c r="A4" s="24" t="s">
        <v>0</v>
      </c>
      <c r="B4" s="24" t="s">
        <v>7</v>
      </c>
      <c r="C4" s="24" t="s">
        <v>8</v>
      </c>
      <c r="D4" s="25" t="s">
        <v>2</v>
      </c>
      <c r="E4" s="26">
        <v>1304</v>
      </c>
      <c r="F4" s="26">
        <v>130.4</v>
      </c>
      <c r="G4" s="26">
        <v>1434.4</v>
      </c>
      <c r="H4" s="25" t="s">
        <v>1</v>
      </c>
      <c r="I4" s="27" t="s">
        <v>38</v>
      </c>
      <c r="J4" s="1" t="s">
        <v>20</v>
      </c>
      <c r="M4" s="16" t="s">
        <v>58</v>
      </c>
    </row>
    <row r="5" spans="1:13">
      <c r="A5" s="28" t="s">
        <v>0</v>
      </c>
      <c r="B5" s="28" t="s">
        <v>14</v>
      </c>
      <c r="C5" s="28" t="s">
        <v>8</v>
      </c>
      <c r="D5" s="29" t="s">
        <v>2</v>
      </c>
      <c r="E5" s="30">
        <v>4138.2</v>
      </c>
      <c r="F5" s="30">
        <v>413.82</v>
      </c>
      <c r="G5" s="30">
        <v>4552.0200000000004</v>
      </c>
      <c r="H5" s="29" t="s">
        <v>1</v>
      </c>
      <c r="I5" s="31" t="s">
        <v>38</v>
      </c>
      <c r="J5" s="1" t="s">
        <v>20</v>
      </c>
      <c r="M5" s="16" t="s">
        <v>54</v>
      </c>
    </row>
    <row r="6" spans="1:13">
      <c r="A6" s="28" t="s">
        <v>0</v>
      </c>
      <c r="B6" s="28" t="s">
        <v>17</v>
      </c>
      <c r="C6" s="28" t="s">
        <v>8</v>
      </c>
      <c r="D6" s="29" t="s">
        <v>2</v>
      </c>
      <c r="E6" s="30">
        <v>125.1</v>
      </c>
      <c r="F6" s="30">
        <v>12.51</v>
      </c>
      <c r="G6" s="30">
        <v>137.61000000000001</v>
      </c>
      <c r="H6" s="29" t="s">
        <v>1</v>
      </c>
      <c r="I6" s="31" t="s">
        <v>39</v>
      </c>
      <c r="J6" s="1" t="s">
        <v>20</v>
      </c>
      <c r="M6" s="16" t="s">
        <v>59</v>
      </c>
    </row>
    <row r="7" spans="1:13">
      <c r="A7" s="24" t="s">
        <v>0</v>
      </c>
      <c r="B7" s="24" t="s">
        <v>17</v>
      </c>
      <c r="C7" s="24" t="s">
        <v>8</v>
      </c>
      <c r="D7" s="25" t="s">
        <v>2</v>
      </c>
      <c r="E7" s="26">
        <v>125.1</v>
      </c>
      <c r="F7" s="26">
        <v>12.51</v>
      </c>
      <c r="G7" s="26">
        <v>137.61000000000001</v>
      </c>
      <c r="H7" s="25" t="s">
        <v>1</v>
      </c>
      <c r="I7" s="31" t="s">
        <v>39</v>
      </c>
      <c r="J7" s="1" t="s">
        <v>20</v>
      </c>
      <c r="M7" s="16" t="s">
        <v>55</v>
      </c>
    </row>
    <row r="8" spans="1:13">
      <c r="A8" s="28" t="s">
        <v>0</v>
      </c>
      <c r="B8" s="28" t="s">
        <v>17</v>
      </c>
      <c r="C8" s="28" t="s">
        <v>8</v>
      </c>
      <c r="D8" s="29" t="s">
        <v>2</v>
      </c>
      <c r="E8" s="30">
        <v>14.9</v>
      </c>
      <c r="F8" s="30">
        <v>1.49</v>
      </c>
      <c r="G8" s="30">
        <v>16.39</v>
      </c>
      <c r="H8" s="29" t="s">
        <v>1</v>
      </c>
      <c r="I8" s="31" t="s">
        <v>39</v>
      </c>
      <c r="J8" s="1" t="s">
        <v>20</v>
      </c>
    </row>
    <row r="9" spans="1:13">
      <c r="A9" s="24" t="s">
        <v>0</v>
      </c>
      <c r="B9" s="24" t="s">
        <v>17</v>
      </c>
      <c r="C9" s="24" t="s">
        <v>8</v>
      </c>
      <c r="D9" s="25" t="s">
        <v>2</v>
      </c>
      <c r="E9" s="26">
        <v>15.9</v>
      </c>
      <c r="F9" s="26">
        <v>1.59</v>
      </c>
      <c r="G9" s="26">
        <v>17.489999999999998</v>
      </c>
      <c r="H9" s="25" t="s">
        <v>1</v>
      </c>
      <c r="I9" s="31" t="s">
        <v>39</v>
      </c>
      <c r="J9" s="1" t="s">
        <v>20</v>
      </c>
    </row>
    <row r="10" spans="1:13">
      <c r="A10" s="28" t="s">
        <v>0</v>
      </c>
      <c r="B10" s="28" t="s">
        <v>3</v>
      </c>
      <c r="C10" s="28" t="s">
        <v>4</v>
      </c>
      <c r="D10" s="29" t="s">
        <v>2</v>
      </c>
      <c r="E10" s="30">
        <v>68.19</v>
      </c>
      <c r="F10" s="30">
        <v>6.82</v>
      </c>
      <c r="G10" s="30">
        <v>75.010000000000005</v>
      </c>
      <c r="H10" s="29" t="s">
        <v>1</v>
      </c>
      <c r="I10" s="31" t="s">
        <v>38</v>
      </c>
      <c r="J10" s="3" t="s">
        <v>19</v>
      </c>
    </row>
    <row r="11" spans="1:13">
      <c r="A11" s="24" t="s">
        <v>0</v>
      </c>
      <c r="B11" s="24" t="s">
        <v>5</v>
      </c>
      <c r="C11" s="24" t="s">
        <v>6</v>
      </c>
      <c r="D11" s="25" t="s">
        <v>2</v>
      </c>
      <c r="E11" s="26">
        <v>368</v>
      </c>
      <c r="F11" s="26">
        <v>36.799999999999997</v>
      </c>
      <c r="G11" s="26">
        <v>404.8</v>
      </c>
      <c r="H11" s="25" t="s">
        <v>1</v>
      </c>
      <c r="I11" s="27" t="s">
        <v>38</v>
      </c>
      <c r="J11" s="3" t="s">
        <v>19</v>
      </c>
    </row>
    <row r="12" spans="1:13">
      <c r="A12" s="28" t="s">
        <v>0</v>
      </c>
      <c r="B12" s="28" t="s">
        <v>5</v>
      </c>
      <c r="C12" s="28" t="s">
        <v>6</v>
      </c>
      <c r="D12" s="29" t="s">
        <v>2</v>
      </c>
      <c r="E12" s="30">
        <v>26.1</v>
      </c>
      <c r="F12" s="30">
        <v>1.44</v>
      </c>
      <c r="G12" s="30">
        <v>27.54</v>
      </c>
      <c r="H12" s="29" t="s">
        <v>1</v>
      </c>
      <c r="I12" s="31" t="s">
        <v>38</v>
      </c>
      <c r="J12" s="3" t="s">
        <v>19</v>
      </c>
    </row>
    <row r="13" spans="1:13">
      <c r="A13" s="28" t="s">
        <v>0</v>
      </c>
      <c r="B13" s="28" t="s">
        <v>3</v>
      </c>
      <c r="C13" s="28" t="s">
        <v>4</v>
      </c>
      <c r="D13" s="29" t="s">
        <v>2</v>
      </c>
      <c r="E13" s="30">
        <v>22.72</v>
      </c>
      <c r="F13" s="30">
        <v>2.27</v>
      </c>
      <c r="G13" s="30">
        <v>24.99</v>
      </c>
      <c r="H13" s="29" t="s">
        <v>1</v>
      </c>
      <c r="I13" s="31" t="s">
        <v>39</v>
      </c>
      <c r="J13" s="3" t="s">
        <v>19</v>
      </c>
    </row>
    <row r="14" spans="1:13">
      <c r="A14" s="24" t="s">
        <v>0</v>
      </c>
      <c r="B14" s="24" t="s">
        <v>15</v>
      </c>
      <c r="C14" s="24" t="s">
        <v>16</v>
      </c>
      <c r="D14" s="25" t="s">
        <v>2</v>
      </c>
      <c r="E14" s="26">
        <v>142.19999999999999</v>
      </c>
      <c r="F14" s="26">
        <v>7.82</v>
      </c>
      <c r="G14" s="26">
        <v>150.02000000000001</v>
      </c>
      <c r="H14" s="25" t="s">
        <v>1</v>
      </c>
      <c r="I14" s="27" t="s">
        <v>39</v>
      </c>
      <c r="J14" s="3" t="s">
        <v>19</v>
      </c>
    </row>
    <row r="15" spans="1:13">
      <c r="A15" s="28" t="s">
        <v>0</v>
      </c>
      <c r="B15" s="28" t="s">
        <v>9</v>
      </c>
      <c r="C15" s="28" t="s">
        <v>10</v>
      </c>
      <c r="D15" s="29" t="s">
        <v>2</v>
      </c>
      <c r="E15" s="30">
        <v>456</v>
      </c>
      <c r="F15" s="30">
        <v>45.6</v>
      </c>
      <c r="G15" s="30">
        <v>501.6</v>
      </c>
      <c r="H15" s="29" t="s">
        <v>1</v>
      </c>
      <c r="I15" s="31" t="s">
        <v>38</v>
      </c>
      <c r="J15" s="2" t="s">
        <v>21</v>
      </c>
    </row>
    <row r="16" spans="1:13">
      <c r="A16" s="28" t="s">
        <v>0</v>
      </c>
      <c r="B16" s="28" t="s">
        <v>11</v>
      </c>
      <c r="C16" s="28" t="s">
        <v>12</v>
      </c>
      <c r="D16" s="29" t="s">
        <v>2</v>
      </c>
      <c r="E16" s="30">
        <v>830</v>
      </c>
      <c r="F16" s="30">
        <v>83</v>
      </c>
      <c r="G16" s="30">
        <v>913</v>
      </c>
      <c r="H16" s="29" t="s">
        <v>1</v>
      </c>
      <c r="I16" s="31" t="s">
        <v>38</v>
      </c>
      <c r="J16" s="2" t="s">
        <v>21</v>
      </c>
    </row>
    <row r="17" spans="1:10">
      <c r="A17" s="24" t="s">
        <v>0</v>
      </c>
      <c r="B17" s="24" t="s">
        <v>13</v>
      </c>
      <c r="C17" s="24" t="s">
        <v>10</v>
      </c>
      <c r="D17" s="25" t="s">
        <v>2</v>
      </c>
      <c r="E17" s="26">
        <v>270</v>
      </c>
      <c r="F17" s="26">
        <v>27</v>
      </c>
      <c r="G17" s="26">
        <v>297</v>
      </c>
      <c r="H17" s="25" t="s">
        <v>1</v>
      </c>
      <c r="I17" s="27" t="s">
        <v>38</v>
      </c>
      <c r="J17" s="2" t="s">
        <v>21</v>
      </c>
    </row>
    <row r="19" spans="1:10">
      <c r="A19" s="97" t="s">
        <v>49</v>
      </c>
      <c r="B19" s="97"/>
      <c r="C19" s="97"/>
      <c r="D19" s="97"/>
      <c r="E19" s="97"/>
      <c r="F19" s="97"/>
      <c r="G19" s="97"/>
      <c r="H19" s="97"/>
      <c r="I19" s="97"/>
      <c r="J19" s="97"/>
    </row>
    <row r="20" spans="1:10">
      <c r="A20" s="16">
        <v>2019</v>
      </c>
      <c r="B20" s="17" t="s">
        <v>48</v>
      </c>
      <c r="C20" s="18">
        <v>23490</v>
      </c>
      <c r="D20" s="19" t="s">
        <v>46</v>
      </c>
      <c r="E20" s="35">
        <v>1166.0999999999999</v>
      </c>
      <c r="F20" s="35">
        <v>116.61</v>
      </c>
      <c r="G20" s="35">
        <f>+E20+F20</f>
        <v>1282.7099999999998</v>
      </c>
      <c r="H20" s="19" t="s">
        <v>55</v>
      </c>
      <c r="I20" s="17" t="s">
        <v>39</v>
      </c>
      <c r="J20" s="19" t="s">
        <v>46</v>
      </c>
    </row>
    <row r="21" spans="1:10">
      <c r="A21" s="16">
        <v>2019</v>
      </c>
      <c r="B21" s="17" t="s">
        <v>47</v>
      </c>
      <c r="C21" s="20">
        <v>87630</v>
      </c>
      <c r="D21" s="19" t="s">
        <v>46</v>
      </c>
      <c r="E21" s="35">
        <v>123.64</v>
      </c>
      <c r="F21" s="35">
        <v>12.36</v>
      </c>
      <c r="G21" s="35">
        <f>+E21+F21</f>
        <v>136</v>
      </c>
      <c r="H21" s="19" t="s">
        <v>56</v>
      </c>
      <c r="I21" s="17" t="s">
        <v>39</v>
      </c>
      <c r="J21" s="19" t="s">
        <v>46</v>
      </c>
    </row>
    <row r="22" spans="1:10">
      <c r="A22" s="32">
        <v>2019</v>
      </c>
      <c r="B22" s="20" t="s">
        <v>53</v>
      </c>
      <c r="C22" s="20">
        <v>58406</v>
      </c>
      <c r="D22" s="33" t="s">
        <v>46</v>
      </c>
      <c r="E22" s="36">
        <v>572</v>
      </c>
      <c r="F22" s="36">
        <v>57.2</v>
      </c>
      <c r="G22" s="36">
        <v>629.20000000000005</v>
      </c>
      <c r="H22" s="33" t="s">
        <v>56</v>
      </c>
      <c r="I22" s="20" t="s">
        <v>39</v>
      </c>
      <c r="J22" s="33" t="s">
        <v>46</v>
      </c>
    </row>
    <row r="23" spans="1:10">
      <c r="A23" s="16">
        <v>2019</v>
      </c>
      <c r="B23" s="18" t="s">
        <v>60</v>
      </c>
      <c r="C23" s="18">
        <v>23490</v>
      </c>
      <c r="D23" s="16" t="s">
        <v>46</v>
      </c>
      <c r="E23" s="35">
        <v>439.4</v>
      </c>
      <c r="F23" s="35">
        <v>43.94</v>
      </c>
      <c r="G23" s="35">
        <v>483.34</v>
      </c>
      <c r="H23" s="16" t="s">
        <v>56</v>
      </c>
      <c r="I23" s="20" t="s">
        <v>39</v>
      </c>
      <c r="J23" s="16" t="s">
        <v>46</v>
      </c>
    </row>
    <row r="25" spans="1:10" ht="24" customHeight="1">
      <c r="C25" s="113" t="s">
        <v>44</v>
      </c>
      <c r="D25" s="113"/>
      <c r="E25" s="113"/>
      <c r="F25" s="95" t="s">
        <v>45</v>
      </c>
      <c r="G25" s="95"/>
    </row>
    <row r="26" spans="1:10">
      <c r="B26" s="103" t="s">
        <v>18</v>
      </c>
      <c r="C26" s="104" t="s">
        <v>22</v>
      </c>
      <c r="D26" s="107" t="s">
        <v>23</v>
      </c>
      <c r="E26" s="108"/>
      <c r="F26" s="96" t="s">
        <v>22</v>
      </c>
      <c r="G26" s="96" t="s">
        <v>23</v>
      </c>
    </row>
    <row r="27" spans="1:10">
      <c r="B27" s="103"/>
      <c r="C27" s="105"/>
      <c r="D27" s="109"/>
      <c r="E27" s="110"/>
      <c r="F27" s="96"/>
      <c r="G27" s="96"/>
    </row>
    <row r="28" spans="1:10">
      <c r="B28" s="103"/>
      <c r="C28" s="106"/>
      <c r="D28" s="111"/>
      <c r="E28" s="112"/>
      <c r="F28" s="96"/>
      <c r="G28" s="96"/>
    </row>
    <row r="29" spans="1:10" ht="27" customHeight="1">
      <c r="B29" s="11" t="s">
        <v>40</v>
      </c>
      <c r="C29" s="21">
        <f>SUM(E4,E5,E6:E9)</f>
        <v>5723.2</v>
      </c>
      <c r="D29" s="100">
        <f>SUM(G4,G5,G6:G9)</f>
        <v>6295.5199999999995</v>
      </c>
      <c r="E29" s="101"/>
      <c r="F29" s="34">
        <f>SUM(E20:E23)</f>
        <v>2301.14</v>
      </c>
      <c r="G29" s="34">
        <f>SUM(G20:G23)</f>
        <v>2531.25</v>
      </c>
    </row>
    <row r="30" spans="1:10" ht="27" customHeight="1">
      <c r="B30" s="12" t="s">
        <v>41</v>
      </c>
      <c r="C30" s="22">
        <f>SUM(E10:E14)</f>
        <v>627.21</v>
      </c>
      <c r="D30" s="100">
        <f>SUM(G10:G14)</f>
        <v>682.36</v>
      </c>
      <c r="E30" s="101"/>
      <c r="F30" s="34">
        <v>0</v>
      </c>
      <c r="G30" s="34">
        <v>0</v>
      </c>
    </row>
    <row r="31" spans="1:10" ht="27" customHeight="1">
      <c r="B31" s="13" t="s">
        <v>42</v>
      </c>
      <c r="C31" s="22">
        <f>SUM(E15:E17)</f>
        <v>1556</v>
      </c>
      <c r="D31" s="100">
        <f>SUM(G15:G17)</f>
        <v>1711.6</v>
      </c>
      <c r="E31" s="101"/>
      <c r="F31" s="34">
        <v>0</v>
      </c>
      <c r="G31" s="34">
        <v>0</v>
      </c>
    </row>
    <row r="32" spans="1:10" ht="27" customHeight="1">
      <c r="B32" s="14" t="s">
        <v>43</v>
      </c>
      <c r="C32" s="23">
        <f>SUM(C29:C31)</f>
        <v>7906.41</v>
      </c>
      <c r="D32" s="98">
        <f>SUM(D29:E31)</f>
        <v>8689.48</v>
      </c>
      <c r="E32" s="99"/>
      <c r="F32" s="34">
        <f>SUM(F29:F31)</f>
        <v>2301.14</v>
      </c>
      <c r="G32" s="34">
        <f>SUM(G29:G31)</f>
        <v>2531.25</v>
      </c>
    </row>
  </sheetData>
  <mergeCells count="13">
    <mergeCell ref="A2:B2"/>
    <mergeCell ref="D29:E29"/>
    <mergeCell ref="B26:B28"/>
    <mergeCell ref="C26:C28"/>
    <mergeCell ref="D26:E28"/>
    <mergeCell ref="C25:E25"/>
    <mergeCell ref="F25:G25"/>
    <mergeCell ref="F26:F28"/>
    <mergeCell ref="G26:G28"/>
    <mergeCell ref="A19:J19"/>
    <mergeCell ref="D32:E32"/>
    <mergeCell ref="D30:E30"/>
    <mergeCell ref="D31:E31"/>
  </mergeCells>
  <hyperlinks>
    <hyperlink ref="C10" r:id="rId1"/>
    <hyperlink ref="C11" r:id="rId2"/>
    <hyperlink ref="C12" r:id="rId3"/>
    <hyperlink ref="C4" r:id="rId4"/>
    <hyperlink ref="C15" r:id="rId5"/>
    <hyperlink ref="C16" r:id="rId6"/>
    <hyperlink ref="C17" r:id="rId7"/>
    <hyperlink ref="C5" r:id="rId8"/>
    <hyperlink ref="C13" r:id="rId9"/>
    <hyperlink ref="C14" r:id="rId10"/>
    <hyperlink ref="C6" r:id="rId11"/>
    <hyperlink ref="C7" r:id="rId12"/>
    <hyperlink ref="C8" r:id="rId13"/>
    <hyperlink ref="C9" r:id="rId14"/>
  </hyperlinks>
  <pageMargins left="0.70866141732283472" right="0.70866141732283472" top="0.35433070866141736" bottom="0.35433070866141736" header="0.31496062992125984" footer="0.31496062992125984"/>
  <pageSetup paperSize="9" scale="70" orientation="landscape" r:id="rId15"/>
  <drawing r:id="rId16"/>
  <tableParts count="1">
    <tablePart r:id="rId17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Q12"/>
  <sheetViews>
    <sheetView tabSelected="1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B6" sqref="B6"/>
    </sheetView>
  </sheetViews>
  <sheetFormatPr baseColWidth="10" defaultRowHeight="15"/>
  <cols>
    <col min="1" max="2" width="22.7109375" customWidth="1"/>
    <col min="3" max="3" width="17.140625" customWidth="1"/>
    <col min="4" max="4" width="17.7109375" customWidth="1"/>
    <col min="5" max="5" width="16.140625" customWidth="1"/>
    <col min="6" max="6" width="14.140625" customWidth="1"/>
    <col min="7" max="8" width="13.42578125" customWidth="1"/>
    <col min="9" max="9" width="15.7109375" customWidth="1"/>
    <col min="10" max="10" width="18.28515625" customWidth="1"/>
    <col min="11" max="11" width="18.42578125" customWidth="1"/>
    <col min="12" max="14" width="13.42578125" customWidth="1"/>
    <col min="15" max="16" width="13.5703125" customWidth="1"/>
  </cols>
  <sheetData>
    <row r="2" spans="1:17" ht="18.75">
      <c r="A2" s="37" t="s">
        <v>51</v>
      </c>
      <c r="B2" s="115"/>
      <c r="C2" s="115"/>
      <c r="D2" s="115"/>
    </row>
    <row r="4" spans="1:17" ht="30" customHeight="1">
      <c r="A4" s="114" t="s">
        <v>142</v>
      </c>
      <c r="B4" s="114"/>
      <c r="C4" s="114"/>
      <c r="D4" s="114"/>
      <c r="E4" s="114"/>
      <c r="F4" s="114"/>
      <c r="G4" s="114"/>
      <c r="H4" s="114"/>
      <c r="I4" s="114"/>
      <c r="J4" s="114"/>
      <c r="K4" s="114"/>
      <c r="L4" s="114"/>
      <c r="M4" s="114"/>
      <c r="N4" s="114"/>
      <c r="O4" s="114"/>
      <c r="P4" s="114"/>
      <c r="Q4" s="114"/>
    </row>
    <row r="5" spans="1:17" s="37" customFormat="1" ht="24" customHeight="1">
      <c r="A5" s="85" t="s">
        <v>24</v>
      </c>
      <c r="B5" s="86" t="s">
        <v>117</v>
      </c>
      <c r="C5" s="86" t="s">
        <v>71</v>
      </c>
      <c r="D5" s="86" t="s">
        <v>50</v>
      </c>
      <c r="E5" s="86" t="s">
        <v>134</v>
      </c>
      <c r="F5" s="86" t="s">
        <v>78</v>
      </c>
      <c r="G5" s="86" t="s">
        <v>19</v>
      </c>
      <c r="H5" s="86" t="s">
        <v>84</v>
      </c>
      <c r="I5" s="86" t="s">
        <v>86</v>
      </c>
      <c r="J5" s="86" t="s">
        <v>92</v>
      </c>
      <c r="K5" s="86" t="s">
        <v>96</v>
      </c>
      <c r="L5" s="86" t="s">
        <v>101</v>
      </c>
      <c r="M5" s="86" t="s">
        <v>105</v>
      </c>
      <c r="N5" s="86" t="s">
        <v>109</v>
      </c>
      <c r="O5" s="86" t="s">
        <v>21</v>
      </c>
      <c r="P5" s="86" t="s">
        <v>113</v>
      </c>
      <c r="Q5" s="87" t="s">
        <v>52</v>
      </c>
    </row>
    <row r="6" spans="1:17" s="37" customFormat="1" ht="24" customHeight="1">
      <c r="A6" s="88" t="s">
        <v>143</v>
      </c>
      <c r="B6" s="89">
        <f>SUMIFS(Tableau6[MONTANT HT],Tableau6[SITE],"LYON",Tableau6[STATUT],"ENGAGÉE")</f>
        <v>0</v>
      </c>
      <c r="C6" s="89"/>
      <c r="D6" s="89"/>
      <c r="E6" s="89"/>
      <c r="F6" s="89"/>
      <c r="G6" s="89"/>
      <c r="H6" s="89"/>
      <c r="I6" s="89"/>
      <c r="J6" s="89"/>
      <c r="K6" s="89"/>
      <c r="L6" s="89"/>
      <c r="M6" s="89"/>
      <c r="N6" s="89"/>
      <c r="O6" s="89"/>
      <c r="P6" s="89"/>
      <c r="Q6" s="90">
        <f>SUM(B6:P6)</f>
        <v>0</v>
      </c>
    </row>
    <row r="7" spans="1:17" s="37" customFormat="1" ht="24" customHeight="1">
      <c r="A7" s="88" t="s">
        <v>144</v>
      </c>
      <c r="B7" s="89"/>
      <c r="C7" s="89"/>
      <c r="D7" s="89"/>
      <c r="E7" s="89"/>
      <c r="F7" s="89"/>
      <c r="G7" s="89"/>
      <c r="H7" s="89"/>
      <c r="I7" s="89"/>
      <c r="J7" s="89"/>
      <c r="K7" s="89"/>
      <c r="L7" s="89"/>
      <c r="M7" s="89"/>
      <c r="N7" s="89"/>
      <c r="O7" s="89"/>
      <c r="P7" s="89"/>
      <c r="Q7" s="90">
        <f>SUM(B7:P7)</f>
        <v>0</v>
      </c>
    </row>
    <row r="8" spans="1:17" s="37" customFormat="1" ht="24" customHeight="1">
      <c r="A8" s="91" t="s">
        <v>145</v>
      </c>
      <c r="B8" s="92">
        <f>SUM($B$6:$B$7)</f>
        <v>0</v>
      </c>
      <c r="C8" s="92">
        <f>SUM($C$6:$C$7)</f>
        <v>0</v>
      </c>
      <c r="D8" s="92">
        <f>SUM($D$6:$D$7)</f>
        <v>0</v>
      </c>
      <c r="E8" s="92">
        <f>SUM($E$6:$E$7)</f>
        <v>0</v>
      </c>
      <c r="F8" s="92">
        <f>SUM($F$6:$F$7)</f>
        <v>0</v>
      </c>
      <c r="G8" s="92">
        <f>SUM($G$6:$G$7)</f>
        <v>0</v>
      </c>
      <c r="H8" s="93">
        <f>SUM($H$6:$H$7)</f>
        <v>0</v>
      </c>
      <c r="I8" s="92">
        <f>SUM($I$6:$I$7)</f>
        <v>0</v>
      </c>
      <c r="J8" s="92">
        <f>SUM($J$6:$J$7)</f>
        <v>0</v>
      </c>
      <c r="K8" s="92">
        <f>SUM($K$6:$K$7)</f>
        <v>0</v>
      </c>
      <c r="L8" s="92">
        <f>SUM($L$6:$L$7)</f>
        <v>0</v>
      </c>
      <c r="M8" s="92">
        <f>SUM($M$6:$M$7)</f>
        <v>0</v>
      </c>
      <c r="N8" s="92">
        <f>SUM($N$6:$N$7)</f>
        <v>0</v>
      </c>
      <c r="O8" s="93">
        <f>SUM($O$6:$O$7)</f>
        <v>0</v>
      </c>
      <c r="P8" s="92">
        <f>SUM($P$6:$P$7)</f>
        <v>0</v>
      </c>
      <c r="Q8" s="94">
        <f>SUM(B8:P8)</f>
        <v>0</v>
      </c>
    </row>
    <row r="12" spans="1:17">
      <c r="B12" s="65"/>
    </row>
  </sheetData>
  <mergeCells count="2">
    <mergeCell ref="A4:Q4"/>
    <mergeCell ref="B2:D2"/>
  </mergeCells>
  <conditionalFormatting sqref="A9:C9">
    <cfRule type="dataBar" priority="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{A8270A14-1446-4439-A73D-72C520ECE943}</x14:id>
        </ext>
      </extLst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A8270A14-1446-4439-A73D-72C520ECE94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A9:C9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G8"/>
  <sheetViews>
    <sheetView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C6" sqref="C6"/>
    </sheetView>
  </sheetViews>
  <sheetFormatPr baseColWidth="10" defaultRowHeight="15"/>
  <cols>
    <col min="1" max="1" width="22.7109375" customWidth="1"/>
    <col min="2" max="6" width="18.7109375" customWidth="1"/>
    <col min="7" max="7" width="13.7109375" customWidth="1"/>
  </cols>
  <sheetData>
    <row r="2" spans="1:7" ht="18.75">
      <c r="A2" s="37" t="s">
        <v>51</v>
      </c>
      <c r="B2" s="115"/>
      <c r="C2" s="115"/>
      <c r="D2" s="115"/>
    </row>
    <row r="4" spans="1:7" ht="30" customHeight="1">
      <c r="A4" s="114" t="s">
        <v>70</v>
      </c>
      <c r="B4" s="114"/>
      <c r="C4" s="114"/>
      <c r="D4" s="114"/>
      <c r="E4" s="114"/>
      <c r="F4" s="114"/>
      <c r="G4" s="114"/>
    </row>
    <row r="5" spans="1:7" s="37" customFormat="1" ht="24" customHeight="1">
      <c r="A5" s="54" t="s">
        <v>24</v>
      </c>
      <c r="B5" s="52" t="s">
        <v>117</v>
      </c>
      <c r="C5" s="52" t="s">
        <v>50</v>
      </c>
      <c r="D5" s="52" t="s">
        <v>19</v>
      </c>
      <c r="E5" s="52" t="s">
        <v>21</v>
      </c>
      <c r="F5" s="52" t="s">
        <v>126</v>
      </c>
      <c r="G5" s="53" t="s">
        <v>52</v>
      </c>
    </row>
    <row r="6" spans="1:7" s="37" customFormat="1" ht="24" customHeight="1">
      <c r="A6" s="49" t="s">
        <v>146</v>
      </c>
      <c r="B6" s="50">
        <f>+SUMIFS(Tableau2[MONTANT HT],Tableau2[SITE],"AIX-EN-PROVENCE",Tableau2[STATUT],"ENGAGÉE")</f>
        <v>159.5</v>
      </c>
      <c r="C6" s="50">
        <f>+SUMIFS(Tableau2[MONTANT HT],Tableau2[SITE],"DUNKERQUE",Tableau2[STATUT],"ENGAGÉE")</f>
        <v>1135.04</v>
      </c>
      <c r="D6" s="50">
        <f>+SUMIFS(Tableau2[MONTANT HT],Tableau2[SITE],"LILLE",Tableau2[STATUT],"ENGAGÉE")</f>
        <v>240</v>
      </c>
      <c r="E6" s="50">
        <f>+SUMIFS(Tableau2[MONTANT HT],Tableau2[SITE],"PARIS",Tableau2[STATUT],"ENGAGÉE")</f>
        <v>0</v>
      </c>
      <c r="F6" s="50">
        <f>+SUMIFS(Tableau2[MONTANT HT],Tableau2[SITE],"VALENCIENNES",Tableau2[STATUT],"ENGAGÉE")</f>
        <v>407.65</v>
      </c>
      <c r="G6" s="51">
        <f>SUM(B6:F6)</f>
        <v>1942.19</v>
      </c>
    </row>
    <row r="7" spans="1:7" s="37" customFormat="1" ht="24" customHeight="1">
      <c r="A7" s="49" t="s">
        <v>144</v>
      </c>
      <c r="B7" s="50">
        <f>SUMIFS(Tableau2[MONTANT HT],Tableau2[SITE],"AIX-EN-PROVENCE",Tableau2[STATUT],"CONFIRMÉE")</f>
        <v>0</v>
      </c>
      <c r="C7" s="50">
        <f>SUMIFS(Tableau2[MONTANT HT],Tableau2[SITE],"DUNKERQUE",Tableau2[STATUT],"CONFIRMÉE")</f>
        <v>0</v>
      </c>
      <c r="D7" s="50">
        <f>SUMIFS(Tableau2[MONTANT HT],Tableau2[SITE],"LILLE",Tableau2[STATUT],"CONFIRMÉE")</f>
        <v>0</v>
      </c>
      <c r="E7" s="50">
        <f>SUMIFS(Tableau2[MONTANT HT],Tableau2[SITE],"PARIS",Tableau2[STATUT],"CONFIRMÉE")</f>
        <v>0</v>
      </c>
      <c r="F7" s="50">
        <f>SUMIFS(Tableau2[MONTANT HT],Tableau2[SITE],"VALENCIENNES",Tableau2[STATUT],"CONFIRMÉE")</f>
        <v>0</v>
      </c>
      <c r="G7" s="51">
        <f>SUM(B7:F7)</f>
        <v>0</v>
      </c>
    </row>
    <row r="8" spans="1:7" ht="24" customHeight="1">
      <c r="A8" s="61" t="s">
        <v>147</v>
      </c>
      <c r="B8" s="60">
        <f>SUM($B$6:$B$7)</f>
        <v>159.5</v>
      </c>
      <c r="C8" s="60">
        <f>SUM($C$6:$C$7)</f>
        <v>1135.04</v>
      </c>
      <c r="D8" s="60">
        <f>SUM($D$6:$D$7)</f>
        <v>240</v>
      </c>
      <c r="E8" s="60">
        <f>SUM($E$6:$E$7)</f>
        <v>0</v>
      </c>
      <c r="F8" s="60">
        <f>SUM($F$6:$F$7)</f>
        <v>407.65</v>
      </c>
      <c r="G8" s="59">
        <f>SUM(B8:F8)</f>
        <v>1942.19</v>
      </c>
    </row>
  </sheetData>
  <mergeCells count="2">
    <mergeCell ref="A4:G4"/>
    <mergeCell ref="B2:D2"/>
  </mergeCells>
  <conditionalFormatting sqref="A9:B9">
    <cfRule type="dataBar" priority="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{22D66241-E3C0-4128-93BE-8D8E96440A96}</x14:id>
        </ext>
      </extLst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22D66241-E3C0-4128-93BE-8D8E96440A9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A9:B9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Pages>0</Pages>
  <Words>0</Words>
  <Characters>0</Characters>
  <Application>Microsoft Excel</Application>
  <DocSecurity>0</DocSecurity>
  <Lines>0</Lines>
  <Paragraphs>0</Paragraphs>
  <Slides>0</Slides>
  <Notes>0</Notes>
  <HiddenSlides>0</HiddenSlides>
  <MMClips>0</MMClips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9</vt:i4>
      </vt:variant>
    </vt:vector>
  </HeadingPairs>
  <TitlesOfParts>
    <vt:vector size="16" baseType="lpstr">
      <vt:lpstr>liste_des_sites_restauration</vt:lpstr>
      <vt:lpstr>liste_des_sites_hotellerie</vt:lpstr>
      <vt:lpstr>cmd_par_site_HEB</vt:lpstr>
      <vt:lpstr>cmd_par_site_REST</vt:lpstr>
      <vt:lpstr>6851.45_par_site</vt:lpstr>
      <vt:lpstr>suivi_cout_site_HEB</vt:lpstr>
      <vt:lpstr>suivi_cout_site_REST</vt:lpstr>
      <vt:lpstr>cmd_par_site_HEB!CAT_APPROV</vt:lpstr>
      <vt:lpstr>liste_des_sites_hotellerie!CAT_APPROV</vt:lpstr>
      <vt:lpstr>suivi_cout_site_HEB!CAT_APPROV</vt:lpstr>
      <vt:lpstr>CAT_APPROV</vt:lpstr>
      <vt:lpstr>ENGHEB</vt:lpstr>
      <vt:lpstr>liste_des_sites_hotellerie!SITES</vt:lpstr>
      <vt:lpstr>suivi_cout_site_HEB!SITES</vt:lpstr>
      <vt:lpstr>SITES</vt:lpstr>
      <vt:lpstr>cmd_par_site_HEB!SITES_HEB</vt:lpstr>
    </vt:vector>
  </TitlesOfParts>
  <LinksUpToDate>false</LinksUpToDate>
  <CharactersWithSpaces>0</CharactersWithSpaces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WALET Mickael</dc:creator>
  <cp:lastModifiedBy>Utilisateur Windows</cp:lastModifiedBy>
  <cp:lastPrinted>2019-06-25T12:52:37Z</cp:lastPrinted>
  <dcterms:created xsi:type="dcterms:W3CDTF">2019-08-05T08:19:41Z</dcterms:created>
  <dcterms:modified xsi:type="dcterms:W3CDTF">2019-08-27T07:13:36Z</dcterms:modified>
</cp:coreProperties>
</file>

<file path=docProps/core0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/>
</file>