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19657\Desktop\"/>
    </mc:Choice>
  </mc:AlternateContent>
  <bookViews>
    <workbookView xWindow="0" yWindow="0" windowWidth="28800" windowHeight="12135"/>
  </bookViews>
  <sheets>
    <sheet name="DMR" sheetId="1" r:id="rId1"/>
  </sheets>
  <externalReferences>
    <externalReference r:id="rId2"/>
  </externalReferences>
  <definedNames>
    <definedName name="Agent46">[1]Base!$O$2:$O$7</definedName>
    <definedName name="Agent81">[1]Base!$Q$2:$Q$6</definedName>
    <definedName name="Agent82">[1]Base!$M$2:$M$10</definedName>
    <definedName name="ALIM_TERRAIN">[1]Base!$D$5:$D$8</definedName>
    <definedName name="Branchement">[1]Base!$K$7:$K$14</definedName>
    <definedName name="CABLE_A">[1]Base!$I$25:$I$30</definedName>
    <definedName name="CABLE_B">[1]Base!$I$32:$I$36</definedName>
    <definedName name="CAS">[1]Base!$D$10:$D$18</definedName>
    <definedName name="CC">[1]Base!$J$7:$J$11</definedName>
    <definedName name="Coffret_Type2">[1]Base!$J$13:$J$17</definedName>
    <definedName name="communes46">[1]Communes!$G$2:$G$342</definedName>
    <definedName name="Communes81">[1]Communes!$A$201:$A$202</definedName>
    <definedName name="Communes82">[1]Communes!$A$2:$A$197</definedName>
    <definedName name="Comptage">[1]Base!$K$16:$K$20</definedName>
    <definedName name="Energie">[1]Base!$C$5:$C$7</definedName>
    <definedName name="Implantation">[1]Base!$I$6:$I$8</definedName>
    <definedName name="mail_agent">[1]Base!$M$3:$N$10</definedName>
    <definedName name="par_qui">[1]Base!$G$6:$G$9</definedName>
    <definedName name="point_racc_reseau">[1]Base!$H$6:$H$20</definedName>
    <definedName name="Tableau">DMR!$A$11:$N$79</definedName>
    <definedName name="Technique">[1]Base!$E$5:$E$8</definedName>
    <definedName name="Terrassement">[1]Base!$I$13:$I$23</definedName>
    <definedName name="Type">[1]Base!#REF!</definedName>
    <definedName name="Type2">[1]Base!$F$5:$F$7</definedName>
    <definedName name="Usage">[1]Base!$B$5:$B$10</definedName>
    <definedName name="Voiries46">[1]Communes!$G$3:$K$342</definedName>
    <definedName name="Voiries81">[1]Communes!$A$201:$E$202</definedName>
    <definedName name="Voiries82">[1]Communes!$A$3:$E$197</definedName>
    <definedName name="_xlnm.Print_Area" localSheetId="0">DMR!$A$1:$N$88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3" i="1" l="1"/>
  <c r="M70" i="1"/>
  <c r="H69" i="1"/>
  <c r="C69" i="1"/>
  <c r="C68" i="1"/>
  <c r="H67" i="1"/>
  <c r="H66" i="1"/>
  <c r="C64" i="1"/>
  <c r="C62" i="1"/>
  <c r="M56" i="1"/>
  <c r="H56" i="1"/>
  <c r="H55" i="1"/>
  <c r="H51" i="1"/>
  <c r="H50" i="1"/>
  <c r="H49" i="1"/>
  <c r="H48" i="1"/>
  <c r="H45" i="1"/>
  <c r="C45" i="1"/>
  <c r="H44" i="1"/>
  <c r="C43" i="1"/>
  <c r="C38" i="1"/>
  <c r="H37" i="1"/>
  <c r="C37" i="1"/>
  <c r="M36" i="1"/>
  <c r="H36" i="1"/>
  <c r="C36" i="1"/>
  <c r="H35" i="1"/>
  <c r="C35" i="1"/>
  <c r="H34" i="1"/>
  <c r="M33" i="1"/>
  <c r="C31" i="1"/>
  <c r="C27" i="1"/>
  <c r="C17" i="1"/>
  <c r="C16" i="1"/>
  <c r="C15" i="1"/>
  <c r="C14" i="1"/>
  <c r="C13" i="1"/>
  <c r="E8" i="1"/>
  <c r="A8" i="1"/>
  <c r="E4" i="1"/>
  <c r="A4" i="1"/>
  <c r="A3" i="1"/>
</calcChain>
</file>

<file path=xl/sharedStrings.xml><?xml version="1.0" encoding="utf-8"?>
<sst xmlns="http://schemas.openxmlformats.org/spreadsheetml/2006/main" count="410" uniqueCount="351">
  <si>
    <t>Demande de Matériel (DMR)</t>
  </si>
  <si>
    <t>Livraison à 26 jours</t>
  </si>
  <si>
    <t>SUPPORTS</t>
  </si>
  <si>
    <t>COFFRETS  S20</t>
  </si>
  <si>
    <t>COMPTAGES</t>
  </si>
  <si>
    <t>Référence</t>
  </si>
  <si>
    <t>Qté</t>
  </si>
  <si>
    <t>Désignation</t>
  </si>
  <si>
    <t>S5807179</t>
  </si>
  <si>
    <t>Bois 9m/140</t>
  </si>
  <si>
    <t>S6980021</t>
  </si>
  <si>
    <t>Coffret S20 vide</t>
  </si>
  <si>
    <t>S4074038</t>
  </si>
  <si>
    <t>CBE mono</t>
  </si>
  <si>
    <t>S5807280</t>
  </si>
  <si>
    <t>Bois 10m/190</t>
  </si>
  <si>
    <t>S6980026</t>
  </si>
  <si>
    <t>Porte s20 sans BTR</t>
  </si>
  <si>
    <t>S4074138</t>
  </si>
  <si>
    <t>CBE tri</t>
  </si>
  <si>
    <t>S5807281</t>
  </si>
  <si>
    <t>Bois 11m/190</t>
  </si>
  <si>
    <t>S6980035</t>
  </si>
  <si>
    <t>Socle simple S20</t>
  </si>
  <si>
    <t>S6981276</t>
  </si>
  <si>
    <t>Kit Production CBE ( Photovoltaique)</t>
  </si>
  <si>
    <t>S5807382</t>
  </si>
  <si>
    <t>Bois 12m/255</t>
  </si>
  <si>
    <t>S6980036</t>
  </si>
  <si>
    <t>Socle double S20</t>
  </si>
  <si>
    <t>S6941273</t>
  </si>
  <si>
    <t>Adaptateur CC TJ/TB (entraxe 160)</t>
  </si>
  <si>
    <t>S5807383</t>
  </si>
  <si>
    <t>Bois 13m/255</t>
  </si>
  <si>
    <t>S6980041</t>
  </si>
  <si>
    <t>Couvercle S20</t>
  </si>
  <si>
    <t>S6941272</t>
  </si>
  <si>
    <t>Adaptateur CC TJ/TB (entraxe 115)</t>
  </si>
  <si>
    <t>S6820009</t>
  </si>
  <si>
    <t>Console</t>
  </si>
  <si>
    <t>S6980132</t>
  </si>
  <si>
    <t>Pan S20 mono/tri 90A mono</t>
  </si>
  <si>
    <t>LINKY</t>
  </si>
  <si>
    <t>S6857418</t>
  </si>
  <si>
    <t>Collier fixat. C.N.V</t>
  </si>
  <si>
    <t>S6980136</t>
  </si>
  <si>
    <t>Module arrivée C/C monotri</t>
  </si>
  <si>
    <t>S6825051</t>
  </si>
  <si>
    <t>Ens. support alignement</t>
  </si>
  <si>
    <t>S6980137</t>
  </si>
  <si>
    <t>Module départ pan mono/tri</t>
  </si>
  <si>
    <t>S4074061</t>
  </si>
  <si>
    <r>
      <t xml:space="preserve">Compteur MONO </t>
    </r>
    <r>
      <rPr>
        <b/>
        <sz val="12"/>
        <color indexed="17"/>
        <rFont val="Arial"/>
        <family val="2"/>
      </rPr>
      <t>LINKY G1</t>
    </r>
  </si>
  <si>
    <t>RACCORDS</t>
  </si>
  <si>
    <t>S6980138</t>
  </si>
  <si>
    <t xml:space="preserve">fond de cuve S20 mono/tri  </t>
  </si>
  <si>
    <t>S4074062</t>
  </si>
  <si>
    <r>
      <t>Compteur  TRI</t>
    </r>
    <r>
      <rPr>
        <b/>
        <sz val="12"/>
        <color indexed="17"/>
        <rFont val="Arial"/>
        <family val="2"/>
      </rPr>
      <t xml:space="preserve"> LINKY G1</t>
    </r>
  </si>
  <si>
    <t>S6980326</t>
  </si>
  <si>
    <t>Pan. amov. S20 client type 2 tri</t>
  </si>
  <si>
    <t>S4074060</t>
  </si>
  <si>
    <r>
      <t xml:space="preserve">Compteur MONO </t>
    </r>
    <r>
      <rPr>
        <b/>
        <sz val="12"/>
        <color indexed="17"/>
        <rFont val="Arial"/>
        <family val="2"/>
      </rPr>
      <t>LINKY G3</t>
    </r>
  </si>
  <si>
    <t>S6726081</t>
  </si>
  <si>
    <t>Emb. Perfo. Noir</t>
  </si>
  <si>
    <t>S6980336</t>
  </si>
  <si>
    <t>Borne substitu compt mono</t>
  </si>
  <si>
    <t>S4074058</t>
  </si>
  <si>
    <r>
      <t xml:space="preserve">Compteur TRI </t>
    </r>
    <r>
      <rPr>
        <b/>
        <sz val="12"/>
        <color indexed="17"/>
        <rFont val="Arial"/>
        <family val="2"/>
      </rPr>
      <t>LINKY G3</t>
    </r>
  </si>
  <si>
    <t>S6726082</t>
  </si>
  <si>
    <t>Emb. Perfo. Bleu</t>
  </si>
  <si>
    <t>S6980337</t>
  </si>
  <si>
    <t>Borne substitu compteur tri</t>
  </si>
  <si>
    <t>S6981290</t>
  </si>
  <si>
    <t>Platine KIT HAUT / BAS MONO</t>
  </si>
  <si>
    <t>S6732111</t>
  </si>
  <si>
    <t>Burndy 25/25</t>
  </si>
  <si>
    <t>COFFRETS  S22</t>
  </si>
  <si>
    <t>DISJONCTEURS</t>
  </si>
  <si>
    <t>S6732129</t>
  </si>
  <si>
    <t>Burndy 25/25M</t>
  </si>
  <si>
    <t>S6732130</t>
  </si>
  <si>
    <t>Burndy 25/35M</t>
  </si>
  <si>
    <t>S6980495</t>
  </si>
  <si>
    <t>C/C mono de remplacement</t>
  </si>
  <si>
    <t>S6930044</t>
  </si>
  <si>
    <t>Mono 15-45</t>
  </si>
  <si>
    <t>S6737508</t>
  </si>
  <si>
    <t>Connecteur BRT Alu nu</t>
  </si>
  <si>
    <t>S6980429</t>
  </si>
  <si>
    <t>S22 haut  "cpt + disjt"</t>
  </si>
  <si>
    <t>S6930045</t>
  </si>
  <si>
    <t>Mono 30-60</t>
  </si>
  <si>
    <t>S6737504</t>
  </si>
  <si>
    <t>Raccord  CU nu</t>
  </si>
  <si>
    <t>S6980471</t>
  </si>
  <si>
    <t>Equip. Tri S22</t>
  </si>
  <si>
    <t>S6930048</t>
  </si>
  <si>
    <t>Mono 60-90</t>
  </si>
  <si>
    <t>S6737631</t>
  </si>
  <si>
    <t>CT 25</t>
  </si>
  <si>
    <t>S6980492</t>
  </si>
  <si>
    <t xml:space="preserve">Grille S22 &amp; S20 </t>
  </si>
  <si>
    <t>S6930056</t>
  </si>
  <si>
    <t>Tri 10-30</t>
  </si>
  <si>
    <t>S6737640</t>
  </si>
  <si>
    <t>CT 70</t>
  </si>
  <si>
    <t>S6980511</t>
  </si>
  <si>
    <t>Ferrure fixation sur poteau</t>
  </si>
  <si>
    <t>S6930057</t>
  </si>
  <si>
    <t>Tri 30-60</t>
  </si>
  <si>
    <t>CABLES</t>
  </si>
  <si>
    <t>PANNEAUX</t>
  </si>
  <si>
    <t>S6930061</t>
  </si>
  <si>
    <t>Mono 15-45 S</t>
  </si>
  <si>
    <t>S6930062</t>
  </si>
  <si>
    <t>Mono 30-60 S</t>
  </si>
  <si>
    <t>S4837300</t>
  </si>
  <si>
    <t>Cable téléreport ivoire 100m</t>
  </si>
  <si>
    <t>S6981155</t>
  </si>
  <si>
    <t>Pan. CBE mono cpt/dis</t>
  </si>
  <si>
    <t>S6930063</t>
  </si>
  <si>
    <t>Mono 60-90 S</t>
  </si>
  <si>
    <t>S6125074</t>
  </si>
  <si>
    <t>Tors. 2x25 Couronne100m</t>
  </si>
  <si>
    <t>S6981210</t>
  </si>
  <si>
    <t>Pan. CBE mono cc/cpt/dis</t>
  </si>
  <si>
    <t>S6930066</t>
  </si>
  <si>
    <t>Tri 10-30 S</t>
  </si>
  <si>
    <t>S6125117</t>
  </si>
  <si>
    <t>Tors. 4x25 Couronne 80m</t>
  </si>
  <si>
    <t>S6981220</t>
  </si>
  <si>
    <t>Pan. CBE tri cpt/dis</t>
  </si>
  <si>
    <t>S6930067</t>
  </si>
  <si>
    <t>Tri 30-60 S</t>
  </si>
  <si>
    <t>S6148108</t>
  </si>
  <si>
    <t>HN 2x35 250m</t>
  </si>
  <si>
    <t>S6981222</t>
  </si>
  <si>
    <t>Pan. CBE tri cc/cpt/dis</t>
  </si>
  <si>
    <t>S6931011</t>
  </si>
  <si>
    <t>Mono  15-45  non différentiel</t>
  </si>
  <si>
    <t>S6148162</t>
  </si>
  <si>
    <t>HN 4x35  250m</t>
  </si>
  <si>
    <t>S4449171</t>
  </si>
  <si>
    <t>Rail fixation cbe mono</t>
  </si>
  <si>
    <t>S6931012</t>
  </si>
  <si>
    <t>Mono 30-60  non différentiel</t>
  </si>
  <si>
    <t>S6125077</t>
  </si>
  <si>
    <t>Tors 2x25 +1x1,5 Cour. 100m</t>
  </si>
  <si>
    <t>S6981277</t>
  </si>
  <si>
    <t>Tableau adapt. CBE tri/mono</t>
  </si>
  <si>
    <t>S6931015</t>
  </si>
  <si>
    <t>Mono  60-90  non différentiel</t>
  </si>
  <si>
    <t>S6125119</t>
  </si>
  <si>
    <t>Tors 4x25 +1x1,5 Cour. 80m</t>
  </si>
  <si>
    <t>S6981292</t>
  </si>
  <si>
    <t>Panneau CC Conso et Prod Mono</t>
  </si>
  <si>
    <t>S6931020</t>
  </si>
  <si>
    <t>Tri 10-30    non différentiel</t>
  </si>
  <si>
    <t>DIVERS</t>
  </si>
  <si>
    <t>Platine CGV Type 2 Production</t>
  </si>
  <si>
    <t>S6931023</t>
  </si>
  <si>
    <t>Tri 30-60    non différentiel</t>
  </si>
  <si>
    <t xml:space="preserve">BORNES CIBE </t>
  </si>
  <si>
    <t xml:space="preserve">  CC + FUSIBLES</t>
  </si>
  <si>
    <t>S6798211</t>
  </si>
  <si>
    <t>E 4 R      Nouveau cable</t>
  </si>
  <si>
    <t>S6798212</t>
  </si>
  <si>
    <t>E2 et 4R thermo extérieure</t>
  </si>
  <si>
    <t>S6980802</t>
  </si>
  <si>
    <t xml:space="preserve">Borne CIBE mono 2x60 A </t>
  </si>
  <si>
    <t>S6940036</t>
  </si>
  <si>
    <t>CC bipo 90A</t>
  </si>
  <si>
    <t>S6798214</t>
  </si>
  <si>
    <t>E 2 R      Nouveau cable</t>
  </si>
  <si>
    <t>S6980805</t>
  </si>
  <si>
    <t xml:space="preserve">Borne CIBE mono 60 A </t>
  </si>
  <si>
    <t>S6940038</t>
  </si>
  <si>
    <t>CC tétra 60A</t>
  </si>
  <si>
    <t>S6798302</t>
  </si>
  <si>
    <t>E 4 R   thermo retract 4 fils</t>
  </si>
  <si>
    <t>S6980915</t>
  </si>
  <si>
    <r>
      <t>B. CIBE T2 CABLEE + L</t>
    </r>
    <r>
      <rPr>
        <b/>
        <sz val="12"/>
        <color indexed="17"/>
        <rFont val="Arial"/>
        <family val="2"/>
      </rPr>
      <t>G1</t>
    </r>
    <r>
      <rPr>
        <sz val="12"/>
        <color indexed="8"/>
        <rFont val="Arial"/>
        <family val="2"/>
      </rPr>
      <t xml:space="preserve"> + DISJ </t>
    </r>
  </si>
  <si>
    <t>S6940070</t>
  </si>
  <si>
    <t>Porte fusible torsadé</t>
  </si>
  <si>
    <t>S6798316</t>
  </si>
  <si>
    <t>E 2 R   thermo retract 2 fils</t>
  </si>
  <si>
    <t>S6980916</t>
  </si>
  <si>
    <r>
      <t>ENS 2 B. CIBE T2 MONO CABLEE L</t>
    </r>
    <r>
      <rPr>
        <b/>
        <sz val="12"/>
        <color indexed="17"/>
        <rFont val="Arial"/>
        <family val="2"/>
      </rPr>
      <t>G1</t>
    </r>
  </si>
  <si>
    <t>S6942634</t>
  </si>
  <si>
    <t>AD 45 cylindrique</t>
  </si>
  <si>
    <t>S6827144</t>
  </si>
  <si>
    <t>Plaque queue de cochon</t>
  </si>
  <si>
    <t>S6980918</t>
  </si>
  <si>
    <r>
      <t>B. CIBE T2 CABLEE + L</t>
    </r>
    <r>
      <rPr>
        <b/>
        <sz val="12"/>
        <color indexed="17"/>
        <rFont val="Arial"/>
        <family val="2"/>
      </rPr>
      <t>G3</t>
    </r>
  </si>
  <si>
    <t>S6942638</t>
  </si>
  <si>
    <t>AD 60 cylindrique</t>
  </si>
  <si>
    <t>S6827207</t>
  </si>
  <si>
    <t>Crochet ancr. Q de C BQC</t>
  </si>
  <si>
    <t>S6980919</t>
  </si>
  <si>
    <r>
      <t>ENS 2 BO CIBE T2 MONO CABLEE L</t>
    </r>
    <r>
      <rPr>
        <b/>
        <sz val="12"/>
        <color indexed="17"/>
        <rFont val="Arial"/>
        <family val="2"/>
      </rPr>
      <t>G3</t>
    </r>
  </si>
  <si>
    <t>S6942669</t>
  </si>
  <si>
    <t>Neutre cylindrique</t>
  </si>
  <si>
    <t>S6827239</t>
  </si>
  <si>
    <t>BQC boulon queue de cochon</t>
  </si>
  <si>
    <t>S6980811</t>
  </si>
  <si>
    <t>Borne CIBE Type 2 MONO</t>
  </si>
  <si>
    <t>S6943512</t>
  </si>
  <si>
    <t>Neutre taille OO (couteau)</t>
  </si>
  <si>
    <t>S6827260</t>
  </si>
  <si>
    <t xml:space="preserve">Queue cochon  + cheville </t>
  </si>
  <si>
    <t>S6980813</t>
  </si>
  <si>
    <t xml:space="preserve">Borne CIBE Grand volume Type 2 Tri  </t>
  </si>
  <si>
    <t>S6943513</t>
  </si>
  <si>
    <t>AD 60 taille OO (couteau)</t>
  </si>
  <si>
    <t>S6828030</t>
  </si>
  <si>
    <t>Renvoi d'angle</t>
  </si>
  <si>
    <t>S6980824</t>
  </si>
  <si>
    <t>Porte borne cibe sans téléreport</t>
  </si>
  <si>
    <t>S6943514</t>
  </si>
  <si>
    <t>AD 45 taille OO (couteau)</t>
  </si>
  <si>
    <t>S6828208</t>
  </si>
  <si>
    <t>Etau rond</t>
  </si>
  <si>
    <t>COFFRETS CIBE</t>
  </si>
  <si>
    <t>S6943520</t>
  </si>
  <si>
    <t>AD 90 taille OO (couteau)</t>
  </si>
  <si>
    <t>S6828214</t>
  </si>
  <si>
    <t>Etau plat</t>
  </si>
  <si>
    <t xml:space="preserve">BRANCHEMENTS COLLECTIFS </t>
  </si>
  <si>
    <t>S6828504</t>
  </si>
  <si>
    <t>PA CR25     pince réglable</t>
  </si>
  <si>
    <t>S6980887</t>
  </si>
  <si>
    <t xml:space="preserve">Coffret CIBE mono 2x60 A </t>
  </si>
  <si>
    <t>S6830626</t>
  </si>
  <si>
    <t>Hampe de 3m</t>
  </si>
  <si>
    <t>S6980890</t>
  </si>
  <si>
    <t xml:space="preserve">Coffret CIBE MONO 60 A </t>
  </si>
  <si>
    <t>S6902149</t>
  </si>
  <si>
    <t xml:space="preserve"> Nid d'abeille</t>
  </si>
  <si>
    <t>S6830621</t>
  </si>
  <si>
    <t>Hampe de 2m</t>
  </si>
  <si>
    <t>S6980870</t>
  </si>
  <si>
    <t>Porte coffret cibe avec téléreport</t>
  </si>
  <si>
    <t>S6902428</t>
  </si>
  <si>
    <t>Distrib 200 A  d'étage niveau</t>
  </si>
  <si>
    <t>S6831140</t>
  </si>
  <si>
    <t>Bras scellement 350</t>
  </si>
  <si>
    <t>COMPTAGE dans coffret CIBE</t>
  </si>
  <si>
    <t>S6940524</t>
  </si>
  <si>
    <t>Ens  mono 60 A pour distrib</t>
  </si>
  <si>
    <t>S6831142</t>
  </si>
  <si>
    <t>Bras scellement 700</t>
  </si>
  <si>
    <t>S6940525</t>
  </si>
  <si>
    <t>Ens tri 60 A pour distrib</t>
  </si>
  <si>
    <t>S6831144</t>
  </si>
  <si>
    <t>Bras scellement 1350</t>
  </si>
  <si>
    <t>S6980854</t>
  </si>
  <si>
    <t>Porte coffret cibe SANS téléreport</t>
  </si>
  <si>
    <t>S6940411</t>
  </si>
  <si>
    <t>Neutre triple sectionnable avec patte</t>
  </si>
  <si>
    <t>S6834057</t>
  </si>
  <si>
    <t>Ensemble plaque bride 55</t>
  </si>
  <si>
    <t>S6980897</t>
  </si>
  <si>
    <r>
      <t xml:space="preserve">Coffret Cibe vide </t>
    </r>
    <r>
      <rPr>
        <sz val="11"/>
        <rFont val="Arial"/>
        <family val="2"/>
      </rPr>
      <t>sans panneau</t>
    </r>
    <r>
      <rPr>
        <b/>
        <sz val="11"/>
        <rFont val="Arial"/>
        <family val="2"/>
      </rPr>
      <t xml:space="preserve"> SEIFFEL</t>
    </r>
  </si>
  <si>
    <t>S6940508</t>
  </si>
  <si>
    <t>CC unip. 60A</t>
  </si>
  <si>
    <t>S6880540</t>
  </si>
  <si>
    <t>Prot.40 aéro-sout (gris)</t>
  </si>
  <si>
    <t>S6980876</t>
  </si>
  <si>
    <t>Serrure rectangle</t>
  </si>
  <si>
    <t>S6771704</t>
  </si>
  <si>
    <t>Emb RMBT Tri (non fusiblé)</t>
  </si>
  <si>
    <t>S6880572</t>
  </si>
  <si>
    <t>Prot.40 aéro-sout (ivoire)</t>
  </si>
  <si>
    <t>S6980836</t>
  </si>
  <si>
    <t xml:space="preserve">Platine type 2 </t>
  </si>
  <si>
    <t>S6771706</t>
  </si>
  <si>
    <t xml:space="preserve">Emb RMBT Mono </t>
  </si>
  <si>
    <t>S6880562</t>
  </si>
  <si>
    <t>Prot. 40 aéro-sout (marron)</t>
  </si>
  <si>
    <t>ACCESSOIRES CIBE</t>
  </si>
  <si>
    <t>S6771708</t>
  </si>
  <si>
    <t>Emb RMBT TRI</t>
  </si>
  <si>
    <t>S6880542</t>
  </si>
  <si>
    <t>Prot. 60 aéro-sout (gris)</t>
  </si>
  <si>
    <t>S6772101</t>
  </si>
  <si>
    <t>RMBT REMMO 300 + jeu de barres</t>
  </si>
  <si>
    <t>S6880573</t>
  </si>
  <si>
    <t>Prot.60aéro-sout (ivoire)</t>
  </si>
  <si>
    <t>S6980882</t>
  </si>
  <si>
    <t>Kit tri 60A (coffret / borne cibe)</t>
  </si>
  <si>
    <t>S6772110</t>
  </si>
  <si>
    <t>RMBT REMMO 450 + jeu de barres</t>
  </si>
  <si>
    <t>S6880563</t>
  </si>
  <si>
    <t>Prot.60 aéro-sout (marron)</t>
  </si>
  <si>
    <t>S6980818</t>
  </si>
  <si>
    <t>Grille de repiquage Brt borne + coffret</t>
  </si>
  <si>
    <t>JONCTION BT SOUT</t>
  </si>
  <si>
    <t>S6910155</t>
  </si>
  <si>
    <t>Goulotte 1m</t>
  </si>
  <si>
    <t>S6980819</t>
  </si>
  <si>
    <t>Grille étoilement Cibe</t>
  </si>
  <si>
    <t>Article</t>
  </si>
  <si>
    <t>S6910322</t>
  </si>
  <si>
    <t>Pied de goulotte</t>
  </si>
  <si>
    <t>S6980878</t>
  </si>
  <si>
    <t>Platine double C/C 60 A mono</t>
  </si>
  <si>
    <t>S6790183</t>
  </si>
  <si>
    <t xml:space="preserve">Boite DDI BT  double D coque </t>
  </si>
  <si>
    <t>S6980074</t>
  </si>
  <si>
    <t>Cablette liaison bleue</t>
  </si>
  <si>
    <t>S6980879</t>
  </si>
  <si>
    <t>Platine C/C 60 A mono</t>
  </si>
  <si>
    <t>S6790253</t>
  </si>
  <si>
    <t xml:space="preserve">Boite DDC BT  double D coque </t>
  </si>
  <si>
    <t>S6980075</t>
  </si>
  <si>
    <t>Cablette liaison noire</t>
  </si>
  <si>
    <t>S6980880</t>
  </si>
  <si>
    <t>Platine mono 90 A  Coffret ou Borne</t>
  </si>
  <si>
    <t>S6790193</t>
  </si>
  <si>
    <t>Boite câble papier DDI/ CPI</t>
  </si>
  <si>
    <t>S6018246</t>
  </si>
  <si>
    <t>FIL H07 VK 16² NOIR (100m)</t>
  </si>
  <si>
    <t>MARQUEURS GEO</t>
  </si>
  <si>
    <t>S6790113</t>
  </si>
  <si>
    <t>Jonction de réparation câble brt 35²</t>
  </si>
  <si>
    <t>S6018248</t>
  </si>
  <si>
    <t>FIL H07 VK 16² BLEU (100m)</t>
  </si>
  <si>
    <t>S5963560</t>
  </si>
  <si>
    <t>Kit de Mise à la terre</t>
  </si>
  <si>
    <t>S1743700</t>
  </si>
  <si>
    <t>Plombs (vert) (1 pqt = 500 u)</t>
  </si>
  <si>
    <t>S6888356</t>
  </si>
  <si>
    <r>
      <t xml:space="preserve">Marqueur géo. RDetec </t>
    </r>
    <r>
      <rPr>
        <sz val="10"/>
        <rFont val="Arial"/>
        <family val="2"/>
      </rPr>
      <t>(Riom &amp;Tse)</t>
    </r>
  </si>
  <si>
    <t>TERRE</t>
  </si>
  <si>
    <t>A COMMANDER</t>
  </si>
  <si>
    <t>S5910063</t>
  </si>
  <si>
    <t>Cablette cuivre 29² (100m)</t>
  </si>
  <si>
    <t>S6988941</t>
  </si>
  <si>
    <t>Kit tarif jaune / tarif bleu (Depagne)</t>
  </si>
  <si>
    <t>S5980195</t>
  </si>
  <si>
    <t>Piquet de terre 1,5m</t>
  </si>
  <si>
    <t>S6988942</t>
  </si>
  <si>
    <t>Kit tarif jaune / tarif bleu (Michaud)</t>
  </si>
  <si>
    <t>S6707750</t>
  </si>
  <si>
    <t>Cosses pour mesure</t>
  </si>
  <si>
    <t>S6902651</t>
  </si>
  <si>
    <t>SPCM protect.° 200A avec 2 déri. 35</t>
  </si>
  <si>
    <t>S6018272</t>
  </si>
  <si>
    <t>Cablette isolée 25mm²</t>
  </si>
  <si>
    <t>S5983188</t>
  </si>
  <si>
    <t>Raccordement sur piquet 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</si>
</sst>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rgb="FFFF0000"/>
      <name val="Arial"/>
      <family val="2"/>
    </font>
    <font>
      <sz val="11"/>
      <name val="Arial"/>
      <family val="2"/>
    </font>
    <font>
      <b/>
      <sz val="12"/>
      <color indexed="17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  <font>
      <b/>
      <sz val="11"/>
      <name val="Arial"/>
      <family val="2"/>
    </font>
    <font>
      <sz val="12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4BD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99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0" fontId="1" fillId="0" borderId="0" xfId="1"/>
    <xf numFmtId="1" fontId="1" fillId="0" borderId="0" xfId="1" applyNumberForma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1" fontId="5" fillId="0" borderId="3" xfId="1" applyNumberFormat="1" applyFont="1" applyBorder="1" applyAlignment="1">
      <alignment horizontal="center" vertical="center"/>
    </xf>
    <xf numFmtId="1" fontId="5" fillId="0" borderId="4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1" fontId="7" fillId="0" borderId="5" xfId="1" applyNumberFormat="1" applyFont="1" applyBorder="1" applyAlignment="1">
      <alignment horizontal="center" vertical="center" wrapText="1"/>
    </xf>
    <xf numFmtId="1" fontId="7" fillId="0" borderId="3" xfId="1" applyNumberFormat="1" applyFont="1" applyBorder="1" applyAlignment="1">
      <alignment horizontal="center" vertical="center" wrapText="1"/>
    </xf>
    <xf numFmtId="1" fontId="7" fillId="0" borderId="4" xfId="1" applyNumberFormat="1" applyFont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/>
    </xf>
    <xf numFmtId="1" fontId="7" fillId="0" borderId="6" xfId="1" applyNumberFormat="1" applyFont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" fontId="7" fillId="0" borderId="7" xfId="1" applyNumberFormat="1" applyFont="1" applyBorder="1" applyAlignment="1">
      <alignment horizontal="center" vertical="center" wrapText="1"/>
    </xf>
    <xf numFmtId="1" fontId="7" fillId="0" borderId="8" xfId="1" applyNumberFormat="1" applyFont="1" applyBorder="1" applyAlignment="1">
      <alignment horizontal="center" vertical="center"/>
    </xf>
    <xf numFmtId="1" fontId="7" fillId="0" borderId="9" xfId="1" applyNumberFormat="1" applyFont="1" applyBorder="1" applyAlignment="1">
      <alignment horizontal="center" vertical="center" wrapText="1"/>
    </xf>
    <xf numFmtId="1" fontId="7" fillId="0" borderId="8" xfId="1" applyNumberFormat="1" applyFont="1" applyBorder="1" applyAlignment="1">
      <alignment horizontal="center" vertical="center" wrapText="1"/>
    </xf>
    <xf numFmtId="1" fontId="7" fillId="0" borderId="10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left" vertical="center"/>
    </xf>
    <xf numFmtId="0" fontId="8" fillId="0" borderId="3" xfId="2" applyNumberFormat="1" applyFont="1" applyFill="1" applyBorder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horizontal="left" vertical="center"/>
    </xf>
    <xf numFmtId="0" fontId="8" fillId="0" borderId="0" xfId="2" applyNumberFormat="1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10" fillId="4" borderId="12" xfId="2" applyFont="1" applyFill="1" applyBorder="1" applyAlignment="1">
      <alignment horizontal="center" vertical="center"/>
    </xf>
    <xf numFmtId="0" fontId="10" fillId="4" borderId="13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0" fontId="3" fillId="0" borderId="0" xfId="1" applyFont="1"/>
    <xf numFmtId="0" fontId="10" fillId="4" borderId="12" xfId="2" applyNumberFormat="1" applyFont="1" applyFill="1" applyBorder="1" applyAlignment="1">
      <alignment horizontal="center" vertical="center"/>
    </xf>
    <xf numFmtId="0" fontId="10" fillId="4" borderId="13" xfId="2" applyNumberFormat="1" applyFont="1" applyFill="1" applyBorder="1" applyAlignment="1">
      <alignment horizontal="center" vertical="center"/>
    </xf>
    <xf numFmtId="0" fontId="10" fillId="4" borderId="14" xfId="2" applyNumberFormat="1" applyFont="1" applyFill="1" applyBorder="1" applyAlignment="1">
      <alignment horizontal="center" vertical="center"/>
    </xf>
    <xf numFmtId="0" fontId="3" fillId="0" borderId="0" xfId="1" applyFont="1" applyFill="1" applyBorder="1"/>
    <xf numFmtId="0" fontId="9" fillId="5" borderId="15" xfId="2" applyFont="1" applyFill="1" applyBorder="1" applyAlignment="1">
      <alignment horizontal="center" vertical="center"/>
    </xf>
    <xf numFmtId="0" fontId="9" fillId="5" borderId="15" xfId="2" applyNumberFormat="1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9" fillId="0" borderId="0" xfId="2" applyFont="1" applyBorder="1" applyAlignment="1">
      <alignment horizontal="left" vertical="center"/>
    </xf>
    <xf numFmtId="0" fontId="6" fillId="3" borderId="15" xfId="2" applyFont="1" applyFill="1" applyBorder="1" applyAlignment="1">
      <alignment horizontal="center" vertical="center"/>
    </xf>
    <xf numFmtId="0" fontId="6" fillId="3" borderId="15" xfId="2" applyFont="1" applyFill="1" applyBorder="1" applyAlignment="1">
      <alignment horizontal="left" vertical="center"/>
    </xf>
    <xf numFmtId="0" fontId="9" fillId="0" borderId="15" xfId="2" applyFont="1" applyBorder="1" applyAlignment="1">
      <alignment horizontal="center" vertical="center"/>
    </xf>
    <xf numFmtId="0" fontId="11" fillId="6" borderId="15" xfId="2" applyFont="1" applyFill="1" applyBorder="1" applyAlignment="1">
      <alignment horizontal="center" vertical="center"/>
    </xf>
    <xf numFmtId="0" fontId="9" fillId="0" borderId="15" xfId="2" applyFont="1" applyBorder="1" applyAlignment="1">
      <alignment horizontal="left" vertical="center"/>
    </xf>
    <xf numFmtId="0" fontId="9" fillId="0" borderId="15" xfId="2" applyNumberFormat="1" applyFont="1" applyBorder="1" applyAlignment="1">
      <alignment horizontal="left" vertical="center"/>
    </xf>
    <xf numFmtId="0" fontId="11" fillId="3" borderId="15" xfId="2" applyFont="1" applyFill="1" applyBorder="1" applyAlignment="1">
      <alignment horizontal="center" vertical="center"/>
    </xf>
    <xf numFmtId="0" fontId="12" fillId="0" borderId="0" xfId="2" applyFont="1" applyBorder="1" applyAlignment="1">
      <alignment horizontal="left" vertical="center"/>
    </xf>
    <xf numFmtId="0" fontId="12" fillId="0" borderId="15" xfId="2" applyFont="1" applyBorder="1" applyAlignment="1">
      <alignment horizontal="left" vertical="center"/>
    </xf>
    <xf numFmtId="0" fontId="10" fillId="7" borderId="12" xfId="2" applyNumberFormat="1" applyFont="1" applyFill="1" applyBorder="1" applyAlignment="1">
      <alignment horizontal="center" vertical="center"/>
    </xf>
    <xf numFmtId="0" fontId="10" fillId="7" borderId="13" xfId="2" applyNumberFormat="1" applyFont="1" applyFill="1" applyBorder="1" applyAlignment="1">
      <alignment horizontal="center" vertical="center"/>
    </xf>
    <xf numFmtId="0" fontId="10" fillId="7" borderId="14" xfId="2" applyNumberFormat="1" applyFont="1" applyFill="1" applyBorder="1" applyAlignment="1">
      <alignment horizontal="center" vertical="center"/>
    </xf>
    <xf numFmtId="1" fontId="9" fillId="0" borderId="15" xfId="2" applyNumberFormat="1" applyFont="1" applyBorder="1" applyAlignment="1">
      <alignment horizontal="center" vertical="center"/>
    </xf>
    <xf numFmtId="0" fontId="11" fillId="8" borderId="15" xfId="2" applyFont="1" applyFill="1" applyBorder="1" applyAlignment="1">
      <alignment horizontal="center" vertical="center"/>
    </xf>
    <xf numFmtId="0" fontId="6" fillId="9" borderId="15" xfId="2" applyFont="1" applyFill="1" applyBorder="1" applyAlignment="1">
      <alignment horizontal="center" vertical="center"/>
    </xf>
    <xf numFmtId="2" fontId="11" fillId="6" borderId="15" xfId="2" applyNumberFormat="1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11" fillId="2" borderId="15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left" vertical="center"/>
    </xf>
    <xf numFmtId="0" fontId="3" fillId="0" borderId="0" xfId="1" applyFont="1" applyFill="1"/>
    <xf numFmtId="0" fontId="14" fillId="0" borderId="15" xfId="2" applyFont="1" applyBorder="1" applyAlignment="1">
      <alignment horizontal="center" vertical="center"/>
    </xf>
    <xf numFmtId="0" fontId="11" fillId="6" borderId="15" xfId="2" applyNumberFormat="1" applyFont="1" applyFill="1" applyBorder="1" applyAlignment="1">
      <alignment horizontal="center" vertical="center"/>
    </xf>
    <xf numFmtId="0" fontId="9" fillId="8" borderId="15" xfId="2" applyFont="1" applyFill="1" applyBorder="1" applyAlignment="1">
      <alignment horizontal="left" vertical="center"/>
    </xf>
    <xf numFmtId="0" fontId="9" fillId="0" borderId="15" xfId="2" applyFont="1" applyFill="1" applyBorder="1" applyAlignment="1">
      <alignment horizontal="left" vertical="center"/>
    </xf>
    <xf numFmtId="0" fontId="9" fillId="0" borderId="15" xfId="2" applyNumberFormat="1" applyFont="1" applyBorder="1" applyAlignment="1">
      <alignment horizontal="center" vertical="center"/>
    </xf>
    <xf numFmtId="0" fontId="15" fillId="0" borderId="15" xfId="1" applyFont="1" applyBorder="1"/>
    <xf numFmtId="0" fontId="9" fillId="8" borderId="15" xfId="2" applyFont="1" applyFill="1" applyBorder="1" applyAlignment="1">
      <alignment horizontal="center" vertical="center"/>
    </xf>
    <xf numFmtId="0" fontId="11" fillId="10" borderId="15" xfId="2" applyFont="1" applyFill="1" applyBorder="1" applyAlignment="1">
      <alignment horizontal="center" vertical="center"/>
    </xf>
    <xf numFmtId="0" fontId="11" fillId="9" borderId="15" xfId="2" applyFont="1" applyFill="1" applyBorder="1" applyAlignment="1">
      <alignment horizontal="center" vertical="center"/>
    </xf>
    <xf numFmtId="0" fontId="18" fillId="0" borderId="15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9" fillId="6" borderId="15" xfId="2" applyFont="1" applyFill="1" applyBorder="1" applyAlignment="1">
      <alignment horizontal="left" vertical="center"/>
    </xf>
    <xf numFmtId="0" fontId="3" fillId="11" borderId="1" xfId="1" applyFont="1" applyFill="1" applyBorder="1" applyAlignment="1">
      <alignment horizontal="center"/>
    </xf>
    <xf numFmtId="0" fontId="3" fillId="11" borderId="2" xfId="1" applyFont="1" applyFill="1" applyBorder="1" applyAlignment="1">
      <alignment horizontal="center"/>
    </xf>
    <xf numFmtId="0" fontId="3" fillId="11" borderId="16" xfId="1" applyFont="1" applyFill="1" applyBorder="1" applyAlignment="1">
      <alignment horizontal="center"/>
    </xf>
    <xf numFmtId="0" fontId="1" fillId="0" borderId="0" xfId="1" applyFont="1" applyFill="1" applyBorder="1" applyAlignment="1"/>
    <xf numFmtId="0" fontId="17" fillId="3" borderId="15" xfId="2" applyFont="1" applyFill="1" applyBorder="1" applyAlignment="1">
      <alignment horizontal="left" vertical="center"/>
    </xf>
    <xf numFmtId="0" fontId="3" fillId="0" borderId="1" xfId="1" applyFont="1" applyBorder="1"/>
    <xf numFmtId="0" fontId="3" fillId="0" borderId="17" xfId="1" applyFont="1" applyBorder="1"/>
    <xf numFmtId="0" fontId="3" fillId="0" borderId="16" xfId="1" applyFont="1" applyBorder="1"/>
    <xf numFmtId="0" fontId="9" fillId="0" borderId="18" xfId="2" applyFont="1" applyBorder="1" applyAlignment="1">
      <alignment horizontal="center" vertical="center"/>
    </xf>
    <xf numFmtId="0" fontId="11" fillId="0" borderId="18" xfId="2" applyFont="1" applyFill="1" applyBorder="1" applyAlignment="1">
      <alignment horizontal="center" vertical="center"/>
    </xf>
    <xf numFmtId="0" fontId="12" fillId="0" borderId="15" xfId="2" applyFont="1" applyFill="1" applyBorder="1" applyAlignment="1">
      <alignment horizontal="left" vertical="center"/>
    </xf>
    <xf numFmtId="0" fontId="11" fillId="0" borderId="15" xfId="2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0" fontId="6" fillId="0" borderId="15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left" vertical="center"/>
    </xf>
    <xf numFmtId="0" fontId="1" fillId="0" borderId="0" xfId="1" applyFill="1" applyBorder="1"/>
    <xf numFmtId="1" fontId="9" fillId="0" borderId="15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EB%20TABLETTE/CEB-C5-GRAND-PUBLIC-RAC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dis"/>
      <sheetName val="Sécurité"/>
      <sheetName val="DMR"/>
      <sheetName val="Base"/>
      <sheetName val="Calculette"/>
      <sheetName val="TYPE 1"/>
      <sheetName val="PANNEAUX"/>
      <sheetName val="CIBE MONO"/>
      <sheetName val="Communes"/>
      <sheetName val="CIBE TRI"/>
      <sheetName val="CONVENTIONS S"/>
      <sheetName val="CONVENTIONS A"/>
      <sheetName val="B2000"/>
      <sheetName val="BOITE SOUT"/>
    </sheetNames>
    <sheetDataSet>
      <sheetData sheetId="0">
        <row r="6">
          <cell r="H6" t="str">
            <v>MOLINARI Alexandre</v>
          </cell>
        </row>
        <row r="8">
          <cell r="F8" t="str">
            <v>OSR :</v>
          </cell>
          <cell r="G8" t="str">
            <v> </v>
          </cell>
          <cell r="I8" t="str">
            <v> </v>
          </cell>
        </row>
        <row r="14">
          <cell r="L14" t="str">
            <v> </v>
          </cell>
        </row>
        <row r="15">
          <cell r="L15" t="str">
            <v> </v>
          </cell>
        </row>
        <row r="16">
          <cell r="L16" t="str">
            <v> </v>
          </cell>
        </row>
        <row r="17">
          <cell r="L17" t="str">
            <v> </v>
          </cell>
        </row>
        <row r="18">
          <cell r="Q18" t="str">
            <v> </v>
          </cell>
        </row>
        <row r="19">
          <cell r="M19" t="str">
            <v> </v>
          </cell>
          <cell r="P19" t="str">
            <v> </v>
          </cell>
          <cell r="Q19" t="str">
            <v> </v>
          </cell>
        </row>
        <row r="22">
          <cell r="L22" t="str">
            <v> </v>
          </cell>
          <cell r="P22" t="str">
            <v> </v>
          </cell>
        </row>
        <row r="23">
          <cell r="L23" t="str">
            <v> </v>
          </cell>
        </row>
        <row r="60">
          <cell r="D60" t="str">
            <v> </v>
          </cell>
        </row>
      </sheetData>
      <sheetData sheetId="1"/>
      <sheetData sheetId="2"/>
      <sheetData sheetId="3">
        <row r="3">
          <cell r="M3" t="str">
            <v>CHADUC Alain</v>
          </cell>
          <cell r="O3" t="str">
            <v>COLMAGRO Régine</v>
          </cell>
          <cell r="Q3" t="str">
            <v>DESCLAUX Gil</v>
          </cell>
        </row>
        <row r="4">
          <cell r="M4" t="str">
            <v>DELMAS Thibault</v>
          </cell>
          <cell r="N4" t="str">
            <v xml:space="preserve">MOAR MONTAUBAN - erdf-urenordmp-82@erdf.fr
Thibault DELMAS         TEL 05 63 21 80 59
</v>
          </cell>
          <cell r="O4" t="str">
            <v>BEAUDELOT Benjamin</v>
          </cell>
          <cell r="Q4" t="str">
            <v>LORENZI Albert</v>
          </cell>
        </row>
        <row r="5">
          <cell r="B5" t="str">
            <v> </v>
          </cell>
          <cell r="C5" t="str">
            <v> </v>
          </cell>
          <cell r="D5" t="str">
            <v> </v>
          </cell>
          <cell r="E5" t="str">
            <v> </v>
          </cell>
          <cell r="F5" t="str">
            <v> </v>
          </cell>
          <cell r="M5" t="str">
            <v>FIGUIN Jean-Louis</v>
          </cell>
          <cell r="N5" t="str">
            <v xml:space="preserve">MOAR MONTAUBAN - erdf-urenordmp-82@erdf.fr
FIGUIN Jean Louis     TEL 05 63 21 80 59
</v>
          </cell>
          <cell r="O5" t="str">
            <v>DESTREL Thibault</v>
          </cell>
          <cell r="Q5" t="str">
            <v>LOUPIAS Bernard</v>
          </cell>
        </row>
        <row r="6">
          <cell r="B6" t="str">
            <v>Ajout d'un compteur dans colonne</v>
          </cell>
          <cell r="C6" t="str">
            <v>12 KVA monophasé</v>
          </cell>
          <cell r="D6" t="str">
            <v>Branchement complet</v>
          </cell>
          <cell r="E6" t="str">
            <v>Aérien</v>
          </cell>
          <cell r="F6" t="str">
            <v>Type 1</v>
          </cell>
          <cell r="G6" t="str">
            <v> </v>
          </cell>
          <cell r="H6" t="str">
            <v> </v>
          </cell>
          <cell r="I6" t="str">
            <v> </v>
          </cell>
          <cell r="M6" t="str">
            <v>GINESTET Arnaud</v>
          </cell>
          <cell r="N6" t="str">
            <v xml:space="preserve">MOAR MONTAUBAN – erdf-urenordmp-82@erdf.fr
GINESTET Arnaud       TEL 05 63 21 80 59
</v>
          </cell>
          <cell r="O6" t="str">
            <v>JOAQUIM Emilie</v>
          </cell>
          <cell r="Q6" t="str">
            <v>TOURAND Didier</v>
          </cell>
        </row>
        <row r="7">
          <cell r="B7" t="str">
            <v>Ajout injection sur branchement existant</v>
          </cell>
          <cell r="C7" t="str">
            <v>36 KVA triphasé</v>
          </cell>
          <cell r="D7" t="str">
            <v>Dérivation seule</v>
          </cell>
          <cell r="E7" t="str">
            <v>Aéro-souterrain</v>
          </cell>
          <cell r="F7" t="str">
            <v>Type 2</v>
          </cell>
          <cell r="G7" t="str">
            <v>Electification rural</v>
          </cell>
          <cell r="H7" t="str">
            <v>Boite Souterraine</v>
          </cell>
          <cell r="I7" t="str">
            <v>Implantation d'un support bois</v>
          </cell>
          <cell r="J7" t="str">
            <v> </v>
          </cell>
          <cell r="K7" t="str">
            <v> </v>
          </cell>
          <cell r="M7" t="str">
            <v>LASCOUX Cédric</v>
          </cell>
          <cell r="N7" t="str">
            <v xml:space="preserve">MOAR MONTAUBAN - erdf-urenordmp-82@erdf.fr
LASCOUX Cédrik         TEL 05 63 21 80 59
</v>
          </cell>
          <cell r="O7" t="str">
            <v>SOUPERBIE Manuel</v>
          </cell>
        </row>
        <row r="8">
          <cell r="B8" t="str">
            <v>Individuel injection</v>
          </cell>
          <cell r="D8" t="str">
            <v>Viabilisation</v>
          </cell>
          <cell r="E8" t="str">
            <v>Souterrain</v>
          </cell>
          <cell r="G8" t="str">
            <v>Enedis</v>
          </cell>
          <cell r="H8" t="str">
            <v>Boitier sur Façade (nid d'abeille)</v>
          </cell>
          <cell r="I8" t="str">
            <v>Implantation d'un support sous réseau</v>
          </cell>
          <cell r="J8" t="str">
            <v>Borne CIBE 60 A</v>
          </cell>
          <cell r="K8" t="str">
            <v>Dépose de la dérivation individuelle</v>
          </cell>
          <cell r="M8" t="str">
            <v>MOLINARI Alexandre</v>
          </cell>
          <cell r="N8" t="str">
            <v xml:space="preserve">MOAR MONTAUBAN - erdf-urenordmp-82@erdf.fr
MOLINARI Alexandre  TEL 05 63 21 80 59
</v>
          </cell>
        </row>
        <row r="9">
          <cell r="B9" t="str">
            <v>Individuel injection et soutirage</v>
          </cell>
          <cell r="G9" t="str">
            <v>Non</v>
          </cell>
          <cell r="H9" t="str">
            <v>Coffret branchement (Double CCI)</v>
          </cell>
          <cell r="J9" t="str">
            <v>Coffret CIBE mono 60A</v>
          </cell>
          <cell r="K9" t="str">
            <v>Dépose du branchement aérien en totalité</v>
          </cell>
          <cell r="M9" t="str">
            <v>PUECH Ludovic</v>
          </cell>
        </row>
        <row r="10">
          <cell r="B10" t="str">
            <v>Individuel soutirage</v>
          </cell>
          <cell r="H10" t="str">
            <v>Coffret branchement (Grille de repiquage)</v>
          </cell>
          <cell r="J10" t="str">
            <v>Ensemble 2 bornes CIBE T2</v>
          </cell>
          <cell r="K10" t="str">
            <v>Dépose du branchement aéro-souterrain en totalité</v>
          </cell>
          <cell r="M10" t="str">
            <v>RAYNAUD Geoffrey</v>
          </cell>
          <cell r="N10" t="str">
            <v xml:space="preserve">MOAR MONTAUBAN - erdf-urenordmp-82@erdf.fr
RAYNAUD Geoffrey TEL 05 63 21 80 59
</v>
          </cell>
        </row>
        <row r="11">
          <cell r="D11" t="str">
            <v>Déplacement de la liaison privative souterraine</v>
          </cell>
          <cell r="H11" t="str">
            <v>Coffret réseau (grille Etoilement)</v>
          </cell>
          <cell r="J11" t="str">
            <v>Module REMBT</v>
          </cell>
          <cell r="K11" t="str">
            <v>Dépose du branchement souterrain en totalité</v>
          </cell>
        </row>
        <row r="12">
          <cell r="D12" t="str">
            <v xml:space="preserve">Déplacement du tableau de comptage </v>
          </cell>
          <cell r="H12" t="str">
            <v>Coffret réseau (grille fausse coupure)</v>
          </cell>
          <cell r="K12" t="str">
            <v>Dépose du coffret existant</v>
          </cell>
        </row>
        <row r="13">
          <cell r="D13" t="str">
            <v>Modification aéro-souterrain</v>
          </cell>
          <cell r="H13" t="str">
            <v>Coffret réseau (REMBT)</v>
          </cell>
          <cell r="I13" t="str">
            <v> </v>
          </cell>
          <cell r="J13" t="str">
            <v> </v>
          </cell>
          <cell r="K13" t="str">
            <v>Dépose du panneau de comptage</v>
          </cell>
        </row>
        <row r="14">
          <cell r="D14" t="str">
            <v>Modification d'un branchement aérien</v>
          </cell>
          <cell r="H14" t="str">
            <v>Distributeur d'immeuble</v>
          </cell>
          <cell r="I14" t="str">
            <v>Type 1</v>
          </cell>
          <cell r="J14" t="str">
            <v>Borne CIBE mono type 2</v>
          </cell>
          <cell r="K14" t="str">
            <v>Dépose d'une partie du branchement aérien</v>
          </cell>
        </row>
        <row r="15">
          <cell r="D15" t="str">
            <v>Modification d'un branchement souterrain</v>
          </cell>
          <cell r="H15" t="str">
            <v>Manchons de branchement</v>
          </cell>
          <cell r="I15" t="str">
            <v>Type 2</v>
          </cell>
          <cell r="J15" t="str">
            <v>Borne CIBE pré équipé mono type 2</v>
          </cell>
        </row>
        <row r="16">
          <cell r="D16" t="str">
            <v>Passage d'un branchement aérien en aéro-souterrain ou souterrain</v>
          </cell>
          <cell r="H16" t="str">
            <v>Réseau Façade</v>
          </cell>
          <cell r="I16" t="str">
            <v>Type 2 Bis</v>
          </cell>
          <cell r="J16" t="str">
            <v>Borne CIBE Tri Type 2</v>
          </cell>
          <cell r="K16" t="str">
            <v> </v>
          </cell>
        </row>
        <row r="17">
          <cell r="D17" t="str">
            <v>Remplacement panneau de comptage</v>
          </cell>
          <cell r="H17" t="str">
            <v>Support Béton</v>
          </cell>
          <cell r="I17" t="str">
            <v>Type 1 et 2</v>
          </cell>
          <cell r="J17" t="str">
            <v xml:space="preserve">Coffret S20 Type 2 </v>
          </cell>
          <cell r="K17" t="str">
            <v>Dépose du coffret et du support</v>
          </cell>
        </row>
        <row r="18">
          <cell r="D18" t="str">
            <v>Suppression de branchement</v>
          </cell>
          <cell r="H18" t="str">
            <v>Support Bois</v>
          </cell>
          <cell r="I18" t="str">
            <v>Type 1 et 2 Bis</v>
          </cell>
          <cell r="K18" t="str">
            <v>Dépose du coffret et panneau de comptage</v>
          </cell>
        </row>
        <row r="19">
          <cell r="H19" t="str">
            <v>Support Mixte</v>
          </cell>
          <cell r="I19" t="str">
            <v>Type 1,2 et 2 Bis</v>
          </cell>
          <cell r="K19" t="str">
            <v>Dépose du coffret existant</v>
          </cell>
        </row>
        <row r="20">
          <cell r="H20" t="str">
            <v>Transformateur en haut du poteau (H61)</v>
          </cell>
          <cell r="I20" t="str">
            <v>Fonçage</v>
          </cell>
          <cell r="K20" t="str">
            <v>Dépose du panneau de comptage</v>
          </cell>
        </row>
        <row r="21">
          <cell r="I21" t="str">
            <v>Fonçage et type 1</v>
          </cell>
        </row>
        <row r="22">
          <cell r="I22" t="str">
            <v>Fonçage et type 2</v>
          </cell>
        </row>
        <row r="23">
          <cell r="I23" t="str">
            <v>Fonçage et type 1 et 2</v>
          </cell>
        </row>
        <row r="25">
          <cell r="I25" t="str">
            <v> </v>
          </cell>
        </row>
        <row r="26">
          <cell r="I26" t="str">
            <v>HN 4x35</v>
          </cell>
        </row>
        <row r="27">
          <cell r="I27" t="str">
            <v>HN 2x35</v>
          </cell>
        </row>
        <row r="28">
          <cell r="I28" t="str">
            <v>4x25</v>
          </cell>
        </row>
        <row r="29">
          <cell r="I29" t="str">
            <v>2x25</v>
          </cell>
        </row>
        <row r="30">
          <cell r="I30" t="str">
            <v>4x25/4x35</v>
          </cell>
        </row>
        <row r="32">
          <cell r="I32" t="str">
            <v> </v>
          </cell>
        </row>
        <row r="33">
          <cell r="I33" t="str">
            <v>HN 4x35</v>
          </cell>
        </row>
        <row r="34">
          <cell r="I34" t="str">
            <v>HN 2x35</v>
          </cell>
        </row>
        <row r="35">
          <cell r="I35" t="str">
            <v>4x25</v>
          </cell>
        </row>
        <row r="36">
          <cell r="I36" t="str">
            <v>2x25</v>
          </cell>
        </row>
        <row r="121">
          <cell r="B121" t="str">
            <v>4x25</v>
          </cell>
          <cell r="F121">
            <v>0</v>
          </cell>
        </row>
        <row r="123">
          <cell r="B123">
            <v>0</v>
          </cell>
        </row>
        <row r="132">
          <cell r="B132">
            <v>0</v>
          </cell>
          <cell r="F132">
            <v>0</v>
          </cell>
        </row>
      </sheetData>
      <sheetData sheetId="4"/>
      <sheetData sheetId="5"/>
      <sheetData sheetId="6"/>
      <sheetData sheetId="7"/>
      <sheetData sheetId="8">
        <row r="3">
          <cell r="A3" t="str">
            <v>Albefeuille Lagarde</v>
          </cell>
          <cell r="B3" t="str">
            <v>SPIE CITY NETWORKS</v>
          </cell>
          <cell r="C3" t="str">
            <v>commune.albefeuillelagarde@wanadoo.fr</v>
          </cell>
          <cell r="D3" t="str">
            <v>SParant@ville-montauban.fr 05 63 22 12 00</v>
          </cell>
          <cell r="E3" t="str">
            <v>MONTAUBAN
subdi.montauban@ledepartement82.fr</v>
          </cell>
          <cell r="G3" t="str">
            <v>Albas</v>
          </cell>
          <cell r="I3" t="str">
            <v>mairiealbas@wanadoo.fr</v>
          </cell>
        </row>
        <row r="4">
          <cell r="A4" t="str">
            <v>Albias</v>
          </cell>
          <cell r="B4" t="str">
            <v xml:space="preserve">SPIE BATIGNOLLES </v>
          </cell>
          <cell r="C4" t="str">
            <v>mairie-albias@info82.com</v>
          </cell>
          <cell r="D4" t="str">
            <v> Non Concernée</v>
          </cell>
          <cell r="E4" t="str">
            <v>ST-ANTONIN-NOBLE-VAL
subdi.st_antonin@ledepartement82.fr</v>
          </cell>
          <cell r="G4" t="str">
            <v>Albiac</v>
          </cell>
          <cell r="I4" t="str">
            <v>mairie.2.albiac@wanadoo.fr</v>
          </cell>
        </row>
        <row r="5">
          <cell r="A5" t="str">
            <v>Angeville</v>
          </cell>
          <cell r="B5" t="str">
            <v>CITEL</v>
          </cell>
          <cell r="C5" t="str">
            <v>mairie.angeville.82@wanadoo.fr</v>
          </cell>
          <cell r="D5" t="str">
            <v xml:space="preserve"> Non Concernée</v>
          </cell>
          <cell r="E5" t="str">
            <v>CASTELSARRASIN 
subdi.castel@ledépartement82.fr/ René Julia: 06.76.22.34.01  rene.julia@ledepartement82.fr</v>
          </cell>
          <cell r="G5" t="str">
            <v>Alvignac</v>
          </cell>
          <cell r="I5" t="str">
            <v>mairie-alvignac@wanadoo.fr</v>
          </cell>
        </row>
        <row r="6">
          <cell r="A6" t="str">
            <v>Asques</v>
          </cell>
          <cell r="B6" t="str">
            <v>CITEL</v>
          </cell>
          <cell r="C6" t="str">
            <v>mairie-asques@info82.com</v>
          </cell>
          <cell r="D6" t="str">
            <v>contact@cc-lomagne82.fr</v>
          </cell>
          <cell r="E6" t="str">
            <v>CASTELSARRASIN 
subdi.castel@ledépartement82.fr/ René Julia: 06.76.22.34.01  rene.julia@ledepartement82.fr</v>
          </cell>
          <cell r="G6" t="str">
            <v>Anglars</v>
          </cell>
          <cell r="I6" t="str">
            <v>mairie.anglars.46120@wanadoo.fr</v>
          </cell>
        </row>
        <row r="7">
          <cell r="A7" t="str">
            <v>Aucamville</v>
          </cell>
          <cell r="B7" t="str">
            <v>CITEL</v>
          </cell>
          <cell r="C7" t="str">
            <v>mairie-aucamville@info82.com</v>
          </cell>
          <cell r="D7" t="str">
            <v>Non Concernée</v>
          </cell>
          <cell r="E7" t="str">
            <v>CASTELSARRASIN 
subdi.castel@ledépartement82.fr/ René Julia: 06.76.22.34.01  rene.julia@ledepartement82.fr</v>
          </cell>
          <cell r="G7" t="str">
            <v>Anglars Juillac</v>
          </cell>
          <cell r="I7" t="str">
            <v>mairieanglarsjuillac@wanadoo.fr</v>
          </cell>
        </row>
        <row r="8">
          <cell r="A8" t="str">
            <v>Auterive</v>
          </cell>
          <cell r="B8" t="str">
            <v>CITEL</v>
          </cell>
          <cell r="C8" t="str">
            <v>mairie-auterive@info82.com</v>
          </cell>
          <cell r="D8" t="str">
            <v>Non Concernée</v>
          </cell>
          <cell r="E8" t="str">
            <v>CASTELSARRASIN 
subdi.castel@ledépartement82.fr/ René Julia: 06.76.22.34.01  rene.julia@ledepartement82.fr</v>
          </cell>
          <cell r="G8" t="str">
            <v>Anglars Nozac</v>
          </cell>
          <cell r="I8" t="str">
            <v>mairie.nozac@wanadoo.fr</v>
          </cell>
        </row>
        <row r="9">
          <cell r="A9" t="str">
            <v>Auty</v>
          </cell>
          <cell r="B9" t="str">
            <v>SPIE CITY NETWORKS</v>
          </cell>
          <cell r="C9" t="str">
            <v>mairie-auty@info82.com</v>
          </cell>
          <cell r="D9" t="str">
            <v>Non Concernée</v>
          </cell>
          <cell r="E9" t="str">
            <v>ST-ANTONIN-NOBLE-VAL
subdi.st_antonin@ledepartement82.fr</v>
          </cell>
          <cell r="G9" t="str">
            <v>Arcambal</v>
          </cell>
          <cell r="I9" t="str">
            <v>mairie.arcambal@wanadoo.fr</v>
          </cell>
        </row>
        <row r="10">
          <cell r="A10" t="str">
            <v>Auvillar</v>
          </cell>
          <cell r="B10" t="str">
            <v>SPIE CITY NETWORKS</v>
          </cell>
          <cell r="C10" t="str">
            <v>mairie-auvillar@info82.com</v>
          </cell>
          <cell r="D10" t="str">
            <v>info@cc-deuxrives.fr 05 63 29 92 00 Mme PICO PAREDES Silvia  silvia.picoparedes@cc-deuxrives.fr 0627135820</v>
          </cell>
          <cell r="E10" t="str">
            <v>VALENCE D'AGEN
subdi.valence@ledepartement82.fr</v>
          </cell>
          <cell r="G10" t="str">
            <v>Assier</v>
          </cell>
          <cell r="I10" t="str">
            <v>assier.mairie@wanadoo.fr</v>
          </cell>
        </row>
        <row r="11">
          <cell r="A11" t="str">
            <v>Balignac</v>
          </cell>
          <cell r="B11" t="str">
            <v>CITEL</v>
          </cell>
          <cell r="C11" t="str">
            <v>mairie-balignac@info82.com</v>
          </cell>
          <cell r="D11" t="str">
            <v>Non Concernée</v>
          </cell>
          <cell r="E11" t="str">
            <v>CASTELSARRASIN 
subdi.castel@ledépartement82.fr/ René Julia: 06.76.22.34.01  rene.julia@ledepartement82.fr</v>
          </cell>
          <cell r="G11" t="str">
            <v>Aujols</v>
          </cell>
          <cell r="I11" t="str">
            <v>mairie.aujols@orange.fr</v>
          </cell>
        </row>
        <row r="12">
          <cell r="A12" t="str">
            <v>Bardigues</v>
          </cell>
          <cell r="B12" t="str">
            <v>SPIE CITY NETWORKS</v>
          </cell>
          <cell r="C12" t="str">
            <v>mairie-bardigues@info82.com</v>
          </cell>
          <cell r="D12" t="str">
            <v>info@cc-deuxrives.fr 05 63 29 92 00 Mme PICO PAREDES Silvia  silvia.picoparedes@cc-deuxrives.fr 0627135820</v>
          </cell>
          <cell r="E12" t="str">
            <v>CASTELSARRASIN 
subdi.castel@ledépartement82.fr/ René Julia: 06.76.22.34.01  rene.julia@ledepartement82.fr</v>
          </cell>
          <cell r="G12" t="str">
            <v>Autoire</v>
          </cell>
          <cell r="I12" t="str">
            <v>mairie.autoire@wanadoo.fr</v>
          </cell>
        </row>
        <row r="13">
          <cell r="A13" t="str">
            <v>Barry d Islemade</v>
          </cell>
          <cell r="B13" t="str">
            <v>SPIE CITY NETWORKS</v>
          </cell>
          <cell r="C13" t="str">
            <v>mairie-barrydislemade@info82.com</v>
          </cell>
          <cell r="D13" t="str">
            <v>Non Concernée</v>
          </cell>
          <cell r="E13" t="str">
            <v>CASTELSARRASIN 
subdi.castel@ledépartement82.fr/ René Julia: 06.76.22.34.01  rene.julia@ledepartement82.fr</v>
          </cell>
          <cell r="G13" t="str">
            <v>Aynac</v>
          </cell>
          <cell r="I13" t="str">
            <v>mairie-aynac@wanadoo.fr</v>
          </cell>
        </row>
        <row r="14">
          <cell r="A14" t="str">
            <v>Beaumont de Lomagne</v>
          </cell>
          <cell r="B14" t="str">
            <v>CITEL</v>
          </cell>
          <cell r="C14" t="str">
            <v>mairie-beaumont.de.lomagne@info82.com</v>
          </cell>
          <cell r="D14" t="str">
            <v>contact@cc-lomagne82.fr</v>
          </cell>
          <cell r="E14" t="str">
            <v>CASTELSARRASIN 
subdi.castel@ledépartement82.fr/ René Julia: 06.76.22.34.01  rene.julia@ledepartement82.fr</v>
          </cell>
          <cell r="G14" t="str">
            <v>Bach</v>
          </cell>
          <cell r="I14" t="str">
            <v>mairie.bach@wanadoo.fr</v>
          </cell>
        </row>
        <row r="15">
          <cell r="A15" t="str">
            <v>Beaupuy</v>
          </cell>
          <cell r="B15" t="str">
            <v>CITEL</v>
          </cell>
          <cell r="C15" t="str">
            <v>mairie-beaupuy@info82.com</v>
          </cell>
          <cell r="D15" t="str">
            <v>Non Concernée</v>
          </cell>
          <cell r="E15" t="str">
            <v>CASTELSARRASIN 
subdi.castel@ledépartement82.fr/ René Julia: 06.76.22.34.01  rene.julia@ledepartement82.fr</v>
          </cell>
          <cell r="G15" t="str">
            <v>Bagat en Quercy</v>
          </cell>
          <cell r="I15" t="str">
            <v>mairiebagat@free.fr</v>
          </cell>
        </row>
        <row r="16">
          <cell r="A16" t="str">
            <v>Belbeze</v>
          </cell>
          <cell r="B16" t="str">
            <v>CITEL</v>
          </cell>
          <cell r="C16" t="str">
            <v>mairie-belbese@info82.com</v>
          </cell>
          <cell r="D16" t="str">
            <v>contact@cc-lomagne82.fr</v>
          </cell>
          <cell r="E16" t="str">
            <v>CASTELSARRASIN 
subdi.castel@ledépartement82.fr/ René Julia: 06.76.22.34.01  rene.julia@ledepartement82.fr</v>
          </cell>
          <cell r="G16" t="str">
            <v>Bagnac sur Cele</v>
          </cell>
          <cell r="I16" t="str">
            <v>mairie-de-bagnac-sur-cele@wanadoo.fr</v>
          </cell>
        </row>
        <row r="17">
          <cell r="A17" t="str">
            <v>Belveze</v>
          </cell>
          <cell r="B17" t="str">
            <v>SPIE CITY NETWORK</v>
          </cell>
          <cell r="C17" t="str">
            <v>mairie-belveze@info82.com</v>
          </cell>
          <cell r="D17" t="str">
            <v>accueil@cdc-psq.fr d.cure@cdc-psq.fr 05 63 94 64 78</v>
          </cell>
          <cell r="E17" t="str">
            <v>VALENCE D'AGEN
subdi.valence@ledepartement82.fr</v>
          </cell>
          <cell r="G17" t="str">
            <v>Baladou</v>
          </cell>
          <cell r="I17" t="str">
            <v>baladou.cne@wanadoo.fr</v>
          </cell>
        </row>
        <row r="18">
          <cell r="A18" t="str">
            <v>Bessens</v>
          </cell>
          <cell r="B18" t="str">
            <v>CITEL</v>
          </cell>
          <cell r="C18" t="str">
            <v>mairie-bessens@info82.com</v>
          </cell>
          <cell r="D18" t="str">
            <v>cdc-grisolles.villebrumier@info82.com 05 63 30 03 31</v>
          </cell>
          <cell r="E18" t="str">
            <v>MONTAUBAN
subdi.montauban@ledepartement82.fr</v>
          </cell>
          <cell r="G18" t="str">
            <v>Bannes</v>
          </cell>
          <cell r="I18" t="str">
            <v>mairiebanneslot@wanadoo.fr</v>
          </cell>
        </row>
        <row r="19">
          <cell r="A19" t="str">
            <v>Bioule</v>
          </cell>
          <cell r="B19" t="str">
            <v xml:space="preserve">SPIE BATIGNOLLES </v>
          </cell>
          <cell r="C19" t="str">
            <v>mairie-bioule@info82.com</v>
          </cell>
          <cell r="D19" t="str">
            <v>Non Concernée</v>
          </cell>
          <cell r="E19" t="str">
            <v>ST-ANTONIN-NOBLE-VAL
subdi.st_antonin@ledepartement82.fr</v>
          </cell>
          <cell r="G19" t="str">
            <v>Beaumat</v>
          </cell>
        </row>
        <row r="20">
          <cell r="A20" t="str">
            <v>Boudou</v>
          </cell>
          <cell r="B20" t="str">
            <v>SPIE CITY NETWORK</v>
          </cell>
          <cell r="C20" t="str">
            <v>mairie-boudou@info82.com</v>
          </cell>
          <cell r="D20" t="str">
            <v>Non Concernée</v>
          </cell>
          <cell r="E20" t="str">
            <v>VALENCE D'AGEN
subdi.valence@ledepartement82.fr</v>
          </cell>
          <cell r="G20" t="str">
            <v>Beauregard</v>
          </cell>
          <cell r="I20" t="str">
            <v>mairie.beauregard@wanadoo.fr</v>
          </cell>
        </row>
        <row r="21">
          <cell r="A21" t="str">
            <v>Bouillac</v>
          </cell>
          <cell r="B21" t="str">
            <v>CITEL</v>
          </cell>
          <cell r="C21" t="str">
            <v>mairie-bouillac@info82.com</v>
          </cell>
          <cell r="D21" t="str">
            <v>Non Concernée</v>
          </cell>
          <cell r="E21" t="str">
            <v>CASTELSARRASIN 
subdi.castel@ledépartement82.fr/ René Julia: 06.76.22.34.01  rene.julia@ledepartement82.fr</v>
          </cell>
          <cell r="G21" t="str">
            <v>Beduer</v>
          </cell>
          <cell r="I21" t="str">
            <v>mairie.beduer@wanadoo.fr</v>
          </cell>
        </row>
        <row r="22">
          <cell r="A22" t="str">
            <v>Bouloc</v>
          </cell>
          <cell r="B22" t="str">
            <v>SPIE CITY NETWORK</v>
          </cell>
          <cell r="C22" t="str">
            <v>mairie-bouloc@info82.com</v>
          </cell>
          <cell r="D22" t="str">
            <v>accueil@cdc-psq.fr d.cure@cdc-psq.fr 05 63 94 64 78</v>
          </cell>
          <cell r="E22" t="str">
            <v>VALENCE D'AGEN
subdi.valence@ledepartement82.fr</v>
          </cell>
          <cell r="G22" t="str">
            <v>Belaye</v>
          </cell>
          <cell r="I22" t="str">
            <v>mairiebelaye@wanadoo.fr</v>
          </cell>
        </row>
        <row r="23">
          <cell r="A23" t="str">
            <v>Bourg de Visa</v>
          </cell>
          <cell r="B23" t="str">
            <v>SPIE CITY NETWORK</v>
          </cell>
          <cell r="C23" t="str">
            <v>mairie-bourgdevisa@info82.com</v>
          </cell>
          <cell r="D23" t="str">
            <v>accueil@cdc-psq.fr d.cure@cdc-psq.fr 05 63 94 64 78</v>
          </cell>
          <cell r="E23" t="str">
            <v>VALENCE D'AGEN
subdi.valence@ledepartement82.fr</v>
          </cell>
          <cell r="G23" t="str">
            <v>Belfort du Quercy</v>
          </cell>
          <cell r="I23" t="str">
            <v>mairie.belfort@wanadoo.fr</v>
          </cell>
        </row>
        <row r="24">
          <cell r="A24" t="str">
            <v>Bourret</v>
          </cell>
          <cell r="B24" t="str">
            <v>CITEL</v>
          </cell>
          <cell r="C24" t="str">
            <v>mairie-bourret@info82.com</v>
          </cell>
          <cell r="D24" t="str">
            <v>Non Concernée</v>
          </cell>
          <cell r="E24" t="str">
            <v>CASTELSARRASIN 
subdi.castel@ledépartement82.fr/ René Julia: 06.76.22.34.01  rene.julia@ledepartement82.fr</v>
          </cell>
          <cell r="G24" t="str">
            <v>Belmont Bretenoux</v>
          </cell>
          <cell r="I24" t="str">
            <v>belmont.bretenoux@wanadoo.fr</v>
          </cell>
        </row>
        <row r="25">
          <cell r="A25" t="str">
            <v>Brassac</v>
          </cell>
          <cell r="B25" t="str">
            <v>SPIE CITY NETWORKS</v>
          </cell>
          <cell r="C25" t="str">
            <v>mairie-brassac@info82.com</v>
          </cell>
          <cell r="D25" t="str">
            <v>accueil@cdc-psq.fr d.cure@cdc-psq.fr 05 63 94 64 78</v>
          </cell>
          <cell r="E25" t="str">
            <v>VALENCE D'AGEN
subdi.valence@ledepartement82.fr</v>
          </cell>
          <cell r="G25" t="str">
            <v>Belmont Sainte Foi</v>
          </cell>
          <cell r="I25" t="str">
            <v>belmontsaintefoi@wanadoo.fr</v>
          </cell>
        </row>
        <row r="26">
          <cell r="A26" t="str">
            <v>Bressols</v>
          </cell>
          <cell r="B26" t="str">
            <v>CITEL</v>
          </cell>
          <cell r="C26" t="str">
            <v>mairie.bressols@wanadoo.fr</v>
          </cell>
          <cell r="D26" t="str">
            <v>SParant@ville-montauban.fr 05 63 22 12 00</v>
          </cell>
          <cell r="E26" t="str">
            <v>MONTAUBAN
subdi.montauban@ledepartement82.fr</v>
          </cell>
          <cell r="G26" t="str">
            <v>Belmontet</v>
          </cell>
          <cell r="I26" t="str">
            <v>mairie.belmontet@wanadoo.fr</v>
          </cell>
        </row>
        <row r="27">
          <cell r="A27" t="str">
            <v>Bruniquel</v>
          </cell>
          <cell r="B27" t="str">
            <v xml:space="preserve">SPIE BATIGNOLLES </v>
          </cell>
          <cell r="C27" t="str">
            <v>commune-de-bruniquel@wanadoo.fr</v>
          </cell>
          <cell r="D27" t="str">
            <v>Non Concernée</v>
          </cell>
          <cell r="E27" t="str">
            <v>ST-ANTONIN-NOBLE-VAL
subdi.st_antonin@ledepartement82.fr</v>
          </cell>
          <cell r="G27" t="str">
            <v>Berganty</v>
          </cell>
          <cell r="I27" t="str">
            <v>mairie.berganty@wanadoo.fr</v>
          </cell>
        </row>
        <row r="28">
          <cell r="A28" t="str">
            <v>Campsas</v>
          </cell>
          <cell r="B28" t="str">
            <v>CITEL</v>
          </cell>
          <cell r="C28" t="str">
            <v>mairie-campas@info82.fr</v>
          </cell>
          <cell r="D28" t="str">
            <v>cdc-grisolles.villebrumier@info82.com 05 63 30 03 31 Mme PICO PAREDES Silvia  silvia.picoparedes@cc-deuxrives.fr 0627135820</v>
          </cell>
          <cell r="E28" t="str">
            <v>CASTELSARRASIN 
subdi.castel@ledépartement82.fr/ René Julia: 06.76.22.34.01  rene.julia@ledepartement82.fr</v>
          </cell>
          <cell r="G28" t="str">
            <v>Bessonies</v>
          </cell>
          <cell r="I28" t="str">
            <v>bessonies.mairie@libertysurf.fr</v>
          </cell>
        </row>
        <row r="29">
          <cell r="A29" t="str">
            <v>Canals</v>
          </cell>
          <cell r="B29" t="str">
            <v>CITEL</v>
          </cell>
          <cell r="C29" t="str">
            <v>mairie-canals@info82.com</v>
          </cell>
          <cell r="D29" t="str">
            <v>cdc-grisolles.villebrumier@info82.com 05 63 30 03 31 Mme PICO PAREDES Silvia  silvia.picoparedes@cc-deuxrives.fr 0627135820</v>
          </cell>
          <cell r="E29" t="str">
            <v>CASTELSARRASIN 
subdi.castel@ledépartement82.fr/ René Julia: 06.76.22.34.01  rene.julia@ledepartement82.fr</v>
          </cell>
          <cell r="G29" t="str">
            <v>Betaille</v>
          </cell>
          <cell r="I29" t="str">
            <v>mairie-betaille@info46.fr</v>
          </cell>
        </row>
        <row r="30">
          <cell r="A30" t="str">
            <v>Castanet</v>
          </cell>
          <cell r="B30" t="str">
            <v xml:space="preserve">SPIE BATIGNOLLES </v>
          </cell>
          <cell r="C30" t="str">
            <v>mairie-castanet@info82.com</v>
          </cell>
          <cell r="D30" t="str">
            <v>Non Concernée</v>
          </cell>
          <cell r="E30" t="str">
            <v>ST-ANTONIN-NOBLE-VAL
subdi.st_antonin@ledepartement82.fr</v>
          </cell>
          <cell r="G30" t="str">
            <v>Biars sur Cere</v>
          </cell>
          <cell r="I30" t="str">
            <v>mairiebiars@wanadoo.fr</v>
          </cell>
        </row>
        <row r="31">
          <cell r="A31" t="str">
            <v>Castelferrus</v>
          </cell>
          <cell r="B31" t="str">
            <v>CITEL</v>
          </cell>
          <cell r="C31" t="str">
            <v>mairie-castelferrus@info82.com</v>
          </cell>
          <cell r="D31" t="str">
            <v>Non Concernée</v>
          </cell>
          <cell r="E31" t="str">
            <v>CASTELSARRASIN 
subdi.castel@ledépartement82.fr/ René Julia: 06.76.22.34.01  rene.julia@ledepartement82.fr</v>
          </cell>
          <cell r="G31" t="str">
            <v>Bio</v>
          </cell>
          <cell r="I31" t="str">
            <v>mairie.bio@wanadoo.fr</v>
          </cell>
        </row>
        <row r="32">
          <cell r="A32" t="str">
            <v>Castelmayran</v>
          </cell>
          <cell r="B32" t="str">
            <v>CITEL</v>
          </cell>
          <cell r="C32" t="str">
            <v>mairie-castelmayran@info82.com</v>
          </cell>
          <cell r="D32" t="str">
            <v>Non Concernée</v>
          </cell>
          <cell r="E32" t="str">
            <v>CASTELSARRASIN 
subdi.castel@ledépartement82.fr/ René Julia: 06.76.22.34.01  rene.julia@ledepartement82.fr</v>
          </cell>
          <cell r="G32" t="str">
            <v>Blars</v>
          </cell>
          <cell r="I32" t="str">
            <v>mairie.blars@orange.fr</v>
          </cell>
        </row>
        <row r="33">
          <cell r="A33" t="str">
            <v>Castelsagrat</v>
          </cell>
          <cell r="B33" t="str">
            <v>SPIE CITY NETWORKS</v>
          </cell>
          <cell r="C33" t="str">
            <v>mairie-castelsagrat@info82.com</v>
          </cell>
          <cell r="D33" t="str">
            <v>info@cc-deuxrives.fr 05 63 29 92 00 Mme PICO PAREDES Silvia  silvia.picoparedes@cc-deuxrives.fr 0627135820</v>
          </cell>
          <cell r="E33" t="str">
            <v>VALENCE D'AGEN
subdi.valence@ledepartement82.fr</v>
          </cell>
          <cell r="G33" t="str">
            <v>Boissieres</v>
          </cell>
          <cell r="I33" t="str">
            <v>mairie.de.boissieres@wanadoo.fr</v>
          </cell>
        </row>
        <row r="34">
          <cell r="A34" t="str">
            <v>Castelsarrasin</v>
          </cell>
          <cell r="B34" t="str">
            <v>SPIE CITY NETWORKS</v>
          </cell>
          <cell r="C34" t="str">
            <v>mairie@ville-castelsarrasin.fr</v>
          </cell>
          <cell r="D34" t="str">
            <v>Non Concernée</v>
          </cell>
          <cell r="E34" t="str">
            <v>CASTELSARRASIN 
subdi.castel@ledépartement82.fr/ René Julia: 06.76.22.34.01  rene.julia@ledepartement82.fr</v>
          </cell>
          <cell r="G34" t="str">
            <v>Boussac</v>
          </cell>
          <cell r="I34" t="str">
            <v>boussac.mairie@wanadoo.fr</v>
          </cell>
        </row>
        <row r="35">
          <cell r="A35" t="str">
            <v>Castera Bouzet</v>
          </cell>
          <cell r="B35" t="str">
            <v>CITEL</v>
          </cell>
          <cell r="C35" t="str">
            <v>mairie-castera.bouzer@info82.com</v>
          </cell>
          <cell r="D35" t="str">
            <v>contact@cc-lomagne82.fr</v>
          </cell>
          <cell r="E35" t="str">
            <v>CASTELSARRASIN 
subdi.castel@ledépartement82.fr/ René Julia: 06.76.22.34.01  rene.julia@ledepartement82.fr</v>
          </cell>
          <cell r="G35" t="str">
            <v>Bouzies</v>
          </cell>
          <cell r="I35" t="str">
            <v>communedebouzies@wanadoo.fr</v>
          </cell>
        </row>
        <row r="36">
          <cell r="A36" t="str">
            <v>Caumont</v>
          </cell>
          <cell r="B36" t="str">
            <v>CITEL</v>
          </cell>
          <cell r="C36" t="str">
            <v>mairie.caumont82@wanadoo.fr</v>
          </cell>
          <cell r="D36" t="str">
            <v>Non Concernée</v>
          </cell>
          <cell r="E36" t="str">
            <v>CASTELSARRASIN 
subdi.castel@ledépartement82.fr/ René Julia: 06.76.22.34.01  rene.julia@ledepartement82.fr</v>
          </cell>
          <cell r="G36" t="str">
            <v>Brengues</v>
          </cell>
          <cell r="I36" t="str">
            <v>mairie.brengues@wanadoo.fr</v>
          </cell>
        </row>
        <row r="37">
          <cell r="A37" t="str">
            <v>Caussade</v>
          </cell>
          <cell r="B37" t="str">
            <v xml:space="preserve">SPIE BATIGNOLLES </v>
          </cell>
          <cell r="C37" t="str">
            <v>secretariat@mairie-caussade.com</v>
          </cell>
          <cell r="D37" t="str">
            <v>Non Concernée</v>
          </cell>
          <cell r="E37" t="str">
            <v>ST-ANTONIN-NOBLE-VAL
subdi.st_antonin@ledepartement82.fr</v>
          </cell>
          <cell r="G37" t="str">
            <v>Bretenoux</v>
          </cell>
          <cell r="I37" t="str">
            <v>mairie.de.bretenoux@wanadoo.fr</v>
          </cell>
        </row>
        <row r="38">
          <cell r="A38" t="str">
            <v>Caylus</v>
          </cell>
          <cell r="B38" t="str">
            <v xml:space="preserve">SPIE BATIGNOLLES </v>
          </cell>
          <cell r="C38" t="str">
            <v>mairie@caylus.com</v>
          </cell>
          <cell r="D38" t="str">
            <v>Non Concernée</v>
          </cell>
          <cell r="E38" t="str">
            <v>ST-ANTONIN-NOBLE-VAL
subdi.st_antonin@ledepartement82.fr</v>
          </cell>
          <cell r="G38" t="str">
            <v>Cabrerets</v>
          </cell>
          <cell r="I38" t="str">
            <v>maipech@free.fr</v>
          </cell>
        </row>
        <row r="39">
          <cell r="A39" t="str">
            <v>Cayrac</v>
          </cell>
          <cell r="B39" t="str">
            <v xml:space="preserve">SPIE BATIGNOLLES </v>
          </cell>
          <cell r="C39" t="str">
            <v>mairie-cayrac@info82.com</v>
          </cell>
          <cell r="D39" t="str">
            <v>Non Concernée</v>
          </cell>
          <cell r="E39" t="str">
            <v>ST-ANTONIN-NOBLE-VAL
subdi.st_antonin@ledepartement82.fr</v>
          </cell>
          <cell r="G39" t="str">
            <v>Cadrieu</v>
          </cell>
          <cell r="I39" t="str">
            <v>cadrieu.mairie@wanadoo.fr</v>
          </cell>
        </row>
        <row r="40">
          <cell r="A40" t="str">
            <v>Cayriech</v>
          </cell>
          <cell r="B40" t="str">
            <v xml:space="preserve">SPIE BATIGNOLLES </v>
          </cell>
          <cell r="C40" t="str">
            <v>mairie-cayriech@info82.com</v>
          </cell>
          <cell r="D40" t="str">
            <v>Non Concernée</v>
          </cell>
          <cell r="E40" t="str">
            <v>ST-ANTONIN-NOBLE-VAL
subdi.st_antonin@ledepartement82.fr</v>
          </cell>
          <cell r="G40" t="str">
            <v>Cahors</v>
          </cell>
          <cell r="I40" t="str">
            <v>jmcavaille@mairie-cahors.fr</v>
          </cell>
        </row>
        <row r="41">
          <cell r="A41" t="str">
            <v>Cazals 82</v>
          </cell>
          <cell r="B41" t="str">
            <v xml:space="preserve">SPIE BATIGNOLLES </v>
          </cell>
          <cell r="C41" t="str">
            <v>mairie-cazals@info82.com</v>
          </cell>
          <cell r="D41" t="str">
            <v>Non Concernée</v>
          </cell>
          <cell r="E41" t="str">
            <v>ST-ANTONIN-NOBLE-VAL
subdi.st_antonin@ledepartement82.fr</v>
          </cell>
          <cell r="G41" t="str">
            <v>Cahus</v>
          </cell>
          <cell r="I41" t="str">
            <v>mairie.cahus@wanadoo.fr</v>
          </cell>
        </row>
        <row r="42">
          <cell r="A42" t="str">
            <v>Cazes Mondenard</v>
          </cell>
          <cell r="B42" t="str">
            <v>SPIE CITY NETWORKS</v>
          </cell>
          <cell r="C42" t="str">
            <v>mairie-cazes.mondenard@info82.com</v>
          </cell>
          <cell r="D42" t="str">
            <v>accueil@cdc-psq.fr d.cure@cdc-psq.fr 05 63 94 64 78</v>
          </cell>
          <cell r="E42" t="str">
            <v>VALENCE D'AGEN
subdi.valence@ledepartement82.fr</v>
          </cell>
          <cell r="G42" t="str">
            <v>Caillac</v>
          </cell>
          <cell r="I42" t="str">
            <v>commune.de.caillac@wanadoo.fr</v>
          </cell>
        </row>
        <row r="43">
          <cell r="A43" t="str">
            <v>Comberouger</v>
          </cell>
          <cell r="B43" t="str">
            <v>CITEL</v>
          </cell>
          <cell r="C43" t="str">
            <v>mairie-camberouger@info82.com</v>
          </cell>
          <cell r="D43" t="str">
            <v>Non Concernée</v>
          </cell>
          <cell r="E43" t="str">
            <v>CASTELSARRASIN 
subdi.castel@ledépartement82.fr/ René Julia: 06.76.22.34.01  rene.julia@ledepartement82.fr</v>
          </cell>
          <cell r="G43" t="str">
            <v>Cajarc</v>
          </cell>
          <cell r="I43" t="str">
            <v>mairie.cajarc@wanadoo.fr</v>
          </cell>
        </row>
        <row r="44">
          <cell r="A44" t="str">
            <v>Corbarieu</v>
          </cell>
          <cell r="B44" t="str">
            <v xml:space="preserve">SPIE BATIGNOLLES </v>
          </cell>
          <cell r="C44" t="str">
            <v>mairie-corbarieu@info82.com</v>
          </cell>
          <cell r="D44" t="str">
            <v>SParant@ville-montauban.fr 05 63 22 12 00</v>
          </cell>
          <cell r="E44" t="str">
            <v>MONTAUBAN
subdi.montauban@ledepartement82.fr</v>
          </cell>
          <cell r="G44" t="str">
            <v>Calamane</v>
          </cell>
          <cell r="I44" t="str">
            <v>mairie-de-calamane@wanadoo.fr</v>
          </cell>
        </row>
        <row r="45">
          <cell r="A45" t="str">
            <v>Cordes Tolosannes</v>
          </cell>
          <cell r="B45" t="str">
            <v>CITEL</v>
          </cell>
          <cell r="C45" t="str">
            <v>mairie-cordes.tolosannes@info82.com</v>
          </cell>
          <cell r="D45" t="str">
            <v>Non Concernée</v>
          </cell>
          <cell r="E45" t="str">
            <v>CASTELSARRASIN 
subdi.castel@ledépartement82.fr/ René Julia: 06.76.22.34.01  rene.julia@ledepartement82.fr</v>
          </cell>
          <cell r="G45" t="str">
            <v>Cales</v>
          </cell>
          <cell r="I45" t="str">
            <v>mairie.cales@wanadoo.fr</v>
          </cell>
        </row>
        <row r="46">
          <cell r="A46" t="str">
            <v>Coutures</v>
          </cell>
          <cell r="B46" t="str">
            <v>CITEL</v>
          </cell>
          <cell r="C46" t="str">
            <v>mairie-coutures@info82.ccom</v>
          </cell>
          <cell r="D46" t="str">
            <v>Non Concernée</v>
          </cell>
          <cell r="E46" t="str">
            <v>CASTELSARRASIN 
subdi.castel@ledépartement82.fr/ René Julia: 06.76.22.34.01  rene.julia@ledepartement82.fr</v>
          </cell>
          <cell r="G46" t="str">
            <v>Calviac</v>
          </cell>
          <cell r="I46" t="str">
            <v>mairie.calviac.46@wanadoo.fr</v>
          </cell>
        </row>
        <row r="47">
          <cell r="A47" t="str">
            <v>Cumont</v>
          </cell>
          <cell r="B47" t="str">
            <v>CITEL</v>
          </cell>
          <cell r="C47" t="str">
            <v>mairie-cumont@info82.com</v>
          </cell>
          <cell r="D47" t="str">
            <v>contact@cc-lomagne82.fr</v>
          </cell>
          <cell r="E47" t="str">
            <v>CASTELSARRASIN 
subdi.castel@ledépartement82.fr/ René Julia: 06.76.22.34.01  rene.julia@ledepartement82.fr</v>
          </cell>
          <cell r="G47" t="str">
            <v>Calvignac</v>
          </cell>
          <cell r="I47" t="str">
            <v>mairiedecalvignac@wanadoo.fr</v>
          </cell>
        </row>
        <row r="48">
          <cell r="A48" t="str">
            <v>Dieupentale</v>
          </cell>
          <cell r="B48" t="str">
            <v>CITEL</v>
          </cell>
          <cell r="C48" t="str">
            <v>mairie-dieupentale@info82.com</v>
          </cell>
          <cell r="D48" t="str">
            <v>cdc-grisolles.villebrumier@info82.com 05 63 30 03 31</v>
          </cell>
          <cell r="E48" t="str">
            <v>CASTELSARRASIN 
subdi.castel@ledépartement82.fr/ René Julia: 06.76.22.34.01  rene.julia@ledepartement82.fr</v>
          </cell>
          <cell r="G48" t="str">
            <v>Cambayrac</v>
          </cell>
          <cell r="I48" t="str">
            <v>cambayrac@orange.fr</v>
          </cell>
        </row>
        <row r="49">
          <cell r="A49" t="str">
            <v>Donzac</v>
          </cell>
          <cell r="B49" t="str">
            <v>SPIE CITY NETWORKS</v>
          </cell>
          <cell r="C49" t="str">
            <v>mairie-donzac@info82.com</v>
          </cell>
          <cell r="D49" t="str">
            <v>info@cc-deuxrives.fr 05 63 29 92 00 Mme PICO PAREDES Silvia  silvia.picoparedes@cc-deuxrives.fr 0627135820</v>
          </cell>
          <cell r="E49" t="str">
            <v>VALENCE D'AGEN
subdi.valence@ledepartement82.fr</v>
          </cell>
          <cell r="G49" t="str">
            <v>Cambes</v>
          </cell>
          <cell r="I49" t="str">
            <v>mairie.cambes@wanadoo.fr</v>
          </cell>
        </row>
        <row r="50">
          <cell r="A50" t="str">
            <v>Dunes</v>
          </cell>
          <cell r="B50" t="str">
            <v>SPIE CITY NETWORKS</v>
          </cell>
          <cell r="C50" t="str">
            <v>mairie-dunes@info82.com</v>
          </cell>
          <cell r="D50" t="str">
            <v>info@cc-deuxrives.fr 05 63 29 92 00 Mme PICO PAREDES Silvia  silvia.picoparedes@cc-deuxrives.fr 0627135820</v>
          </cell>
          <cell r="E50" t="str">
            <v>VALENCE D'AGEN
subdi.valence@ledepartement82.fr</v>
          </cell>
          <cell r="G50" t="str">
            <v>Camboulit</v>
          </cell>
          <cell r="I50" t="str">
            <v>camboulit.mairie@wanadoo.fr</v>
          </cell>
        </row>
        <row r="51">
          <cell r="A51" t="str">
            <v>Durfort Lacapelette</v>
          </cell>
          <cell r="B51" t="str">
            <v>SPIE CITY NETWORKS</v>
          </cell>
          <cell r="C51" t="str">
            <v>ville-durfort@info82.com</v>
          </cell>
          <cell r="D51" t="str">
            <v>Non Concernée</v>
          </cell>
          <cell r="E51" t="str">
            <v>VALENCE D'AGEN
subdi.valence@ledepartement82.fr</v>
          </cell>
          <cell r="G51" t="str">
            <v>Camburat</v>
          </cell>
          <cell r="I51" t="str">
            <v>mairie.camburat@wanadoo.fr</v>
          </cell>
        </row>
        <row r="52">
          <cell r="A52" t="str">
            <v>Escatalens</v>
          </cell>
          <cell r="B52" t="str">
            <v>CITEL</v>
          </cell>
          <cell r="C52" t="str">
            <v>mairie-escatalens@info82.com</v>
          </cell>
          <cell r="D52" t="str">
            <v>grandsudtarnetgaronne@info82.com 05 63 27 57 16</v>
          </cell>
          <cell r="E52" t="str">
            <v>CASTELSARRASIN 
subdi.castel@ledépartement82.fr/ René Julia: 06.76.22.34.01  rene.julia@ledepartement82.fr</v>
          </cell>
          <cell r="G52" t="str">
            <v>Caniac du Causse</v>
          </cell>
          <cell r="I52" t="str">
            <v>mairie.caniacducausse@wanadoo.fr</v>
          </cell>
        </row>
        <row r="53">
          <cell r="A53" t="str">
            <v>Escazeaux</v>
          </cell>
          <cell r="B53" t="str">
            <v>CITEL</v>
          </cell>
          <cell r="C53" t="str">
            <v>mairie-escazeaux@info82.com</v>
          </cell>
          <cell r="D53" t="str">
            <v>Non Concernée</v>
          </cell>
          <cell r="E53" t="str">
            <v>CASTELSARRASIN 
subdi.castel@ledépartement82.fr/ René Julia: 06.76.22.34.01  rene.julia@ledepartement82.fr</v>
          </cell>
          <cell r="G53" t="str">
            <v>Capdenac</v>
          </cell>
          <cell r="I53" t="str">
            <v>mairie-capdenac-lot@wanadoo.fr</v>
          </cell>
        </row>
        <row r="54">
          <cell r="A54" t="str">
            <v>Espalais</v>
          </cell>
          <cell r="B54" t="str">
            <v>SPIE CITY NETWORKS</v>
          </cell>
          <cell r="C54" t="str">
            <v>mairie-espalais@info82.com</v>
          </cell>
          <cell r="D54" t="str">
            <v>info@cc-deuxrives.fr 05 63 29 92 00 Mme PICO PAREDES Silvia  silvia.picoparedes@cc-deuxrives.fr 0627135820</v>
          </cell>
          <cell r="E54" t="str">
            <v>VALENCE D'AGEN
subdi.valence@ledepartement82.fr</v>
          </cell>
          <cell r="G54" t="str">
            <v>Carayac</v>
          </cell>
          <cell r="I54" t="str">
            <v>mairiecarayac@wanadoo.fr</v>
          </cell>
        </row>
        <row r="55">
          <cell r="A55" t="str">
            <v>Esparsac</v>
          </cell>
          <cell r="B55" t="str">
            <v>CITEL</v>
          </cell>
          <cell r="C55" t="str">
            <v>mairie-esparsac@info82.com</v>
          </cell>
          <cell r="D55" t="str">
            <v>contact@cc-lomagne82.fr</v>
          </cell>
          <cell r="E55" t="str">
            <v>CASTELSARRASIN 
subdi.castel@ledépartement82.fr/ René Julia: 06.76.22.34.01  rene.julia@ledepartement82.fr</v>
          </cell>
          <cell r="G55" t="str">
            <v>Cardaillac</v>
          </cell>
          <cell r="I55" t="str">
            <v>mairie-de-cardaillac@wanadoo.fr</v>
          </cell>
        </row>
        <row r="56">
          <cell r="A56" t="str">
            <v>Espinas</v>
          </cell>
          <cell r="B56" t="str">
            <v xml:space="preserve">SPIE BATIGNOLLES </v>
          </cell>
          <cell r="C56" t="str">
            <v>mairie-espinas@info82.com</v>
          </cell>
          <cell r="D56" t="str">
            <v>Non Concernée</v>
          </cell>
          <cell r="E56" t="str">
            <v>ST-ANTONIN-NOBLE-VAL
subdi.st_antonin@ledepartement82.fr</v>
          </cell>
          <cell r="G56" t="str">
            <v>Carennac</v>
          </cell>
          <cell r="I56" t="str">
            <v>mairie-carennac@info46.fr</v>
          </cell>
        </row>
        <row r="57">
          <cell r="A57" t="str">
            <v>Fabas</v>
          </cell>
          <cell r="B57" t="str">
            <v>CITEL</v>
          </cell>
          <cell r="C57" t="str">
            <v>mairie-fabas@info82.com</v>
          </cell>
          <cell r="D57" t="str">
            <v>cdc-grisolles.villebrumier@info82.com 05 63 30 03 31</v>
          </cell>
          <cell r="E57" t="str">
            <v>CASTELSARRASIN 
subdi.castel@ledépartement82.fr/ René Julia: 06.76.22.34.01  rene.julia@ledepartement82.fr</v>
          </cell>
          <cell r="G57" t="str">
            <v>Carlucet</v>
          </cell>
          <cell r="I57" t="str">
            <v>carlucet.mairie@orange.fr</v>
          </cell>
        </row>
        <row r="58">
          <cell r="A58" t="str">
            <v>Fajolles 82</v>
          </cell>
          <cell r="B58" t="str">
            <v>CITEL</v>
          </cell>
          <cell r="C58" t="str">
            <v>mairie-fajolles@e-kiwi.fr</v>
          </cell>
          <cell r="D58" t="str">
            <v>Non Concernée</v>
          </cell>
          <cell r="E58" t="str">
            <v>CASTELSARRASIN 
subdi.castel@ledépartement82.fr/ René Julia: 06.76.22.34.01  rene.julia@ledepartement82.fr</v>
          </cell>
          <cell r="G58" t="str">
            <v>Carnac Rouffiac</v>
          </cell>
          <cell r="I58" t="str">
            <v>mairie.carnac.rouffiac@wanadoo.fr</v>
          </cell>
        </row>
        <row r="59">
          <cell r="A59" t="str">
            <v>Faudoas</v>
          </cell>
          <cell r="B59" t="str">
            <v>CITEL</v>
          </cell>
          <cell r="C59" t="str">
            <v>mairie-faudoas@info82.com</v>
          </cell>
          <cell r="D59" t="str">
            <v>contact@cc-lomagne82.fr</v>
          </cell>
          <cell r="E59" t="str">
            <v>CASTELSARRASIN 
subdi.castel@ledépartement82.fr/ René Julia: 06.76.22.34.01  rene.julia@ledepartement82.fr</v>
          </cell>
          <cell r="G59" t="str">
            <v>Cassagnes</v>
          </cell>
          <cell r="I59" t="str">
            <v>cassagnes.mairie@wanadoo.fr</v>
          </cell>
        </row>
        <row r="60">
          <cell r="A60" t="str">
            <v>Fauroux</v>
          </cell>
          <cell r="B60" t="str">
            <v>SPIE CITY NETWORKS</v>
          </cell>
          <cell r="C60" t="str">
            <v>mairie-fauroux@info82.com</v>
          </cell>
          <cell r="D60" t="str">
            <v>accueil@cdc-psq.fr d.cure@cdc-psq.fr 05 63 94 64 78</v>
          </cell>
          <cell r="E60" t="str">
            <v>VALENCE D'AGEN
subdi.valence@ledepartement82.fr</v>
          </cell>
          <cell r="G60" t="str">
            <v>Castelfranc</v>
          </cell>
          <cell r="I60" t="str">
            <v>mairie.castelfranc@wanadoo.fr</v>
          </cell>
        </row>
        <row r="61">
          <cell r="A61" t="str">
            <v>Feneyrols</v>
          </cell>
          <cell r="B61" t="str">
            <v xml:space="preserve">SPIE BATIGNOLLES </v>
          </cell>
          <cell r="C61" t="str">
            <v>mairie-feneyrols@club-internet.fr</v>
          </cell>
          <cell r="D61" t="str">
            <v>Non Concernée</v>
          </cell>
          <cell r="E61" t="str">
            <v>ST-ANTONIN-NOBLE-VAL
subdi.st_antonin@ledepartement82.fr</v>
          </cell>
          <cell r="G61" t="str">
            <v>Castelnau Montratier</v>
          </cell>
          <cell r="I61" t="str">
            <v>mairiecastelnau@wanadoo.fr</v>
          </cell>
        </row>
        <row r="62">
          <cell r="A62" t="str">
            <v>Finhan</v>
          </cell>
          <cell r="B62" t="str">
            <v>CITEL</v>
          </cell>
          <cell r="C62" t="str">
            <v>mairie-finhan@info82.com</v>
          </cell>
          <cell r="D62" t="str">
            <v>grandsudtarnetgaronne@info82.com 05 63 27 57 16</v>
          </cell>
          <cell r="E62" t="str">
            <v>MONTAUBAN
subdi.montauban@ledepartement82.fr</v>
          </cell>
          <cell r="G62" t="str">
            <v>Catus</v>
          </cell>
          <cell r="I62" t="str">
            <v>mairie-de-catus@wanadoo.fr</v>
          </cell>
        </row>
        <row r="63">
          <cell r="A63" t="str">
            <v>Garganvillar</v>
          </cell>
          <cell r="B63" t="str">
            <v>CITEL</v>
          </cell>
          <cell r="C63" t="str">
            <v>mairie-garganvillar@info82.com</v>
          </cell>
          <cell r="D63" t="str">
            <v>Non Concernée</v>
          </cell>
          <cell r="E63" t="str">
            <v>CASTELSARRASIN 
subdi.castel@ledépartement82.fr/ René Julia: 06.76.22.34.01  rene.julia@ledepartement82.fr</v>
          </cell>
          <cell r="G63" t="str">
            <v>Cavagnac</v>
          </cell>
          <cell r="I63" t="str">
            <v>mairie.cavagnac@wanadoo.fr</v>
          </cell>
        </row>
        <row r="64">
          <cell r="A64" t="str">
            <v>Garies</v>
          </cell>
          <cell r="B64" t="str">
            <v>CITEL</v>
          </cell>
          <cell r="C64" t="str">
            <v>mairie-de-garies@info82.com</v>
          </cell>
          <cell r="D64" t="str">
            <v>contact@cc-lomagne82.fr</v>
          </cell>
          <cell r="E64" t="str">
            <v>CASTELSARRASIN 
subdi.castel@ledépartement82.fr/ René Julia: 06.76.22.34.01  rene.julia@ledepartement82.fr</v>
          </cell>
          <cell r="G64" t="str">
            <v>Cazals 46</v>
          </cell>
          <cell r="I64" t="str">
            <v>mairiecazals@wanadoo.fr</v>
          </cell>
        </row>
        <row r="65">
          <cell r="A65" t="str">
            <v>Gasques</v>
          </cell>
          <cell r="B65" t="str">
            <v>SPIE CITY NETWORK</v>
          </cell>
          <cell r="C65" t="str">
            <v>mairie-gasques@info82.com</v>
          </cell>
          <cell r="D65" t="str">
            <v>info@cc-deuxrives.fr 05 63 29 92 00 Mme PICO PAREDES Silvia  silvia.picoparedes@cc-deuxrives.fr 0627135820</v>
          </cell>
          <cell r="E65" t="str">
            <v>VALENCE D'AGEN
subdi.valence@ledepartement82.fr</v>
          </cell>
          <cell r="G65" t="str">
            <v>Cazillac</v>
          </cell>
          <cell r="I65" t="str">
            <v>cazillac.cne@orange.fr</v>
          </cell>
        </row>
        <row r="66">
          <cell r="A66" t="str">
            <v>Genebrieres</v>
          </cell>
          <cell r="B66" t="str">
            <v xml:space="preserve">SPIE BATIGNOLLES </v>
          </cell>
          <cell r="C66" t="str">
            <v>mairie-genebrieres@info82.com</v>
          </cell>
          <cell r="D66" t="str">
            <v>Non Concernée</v>
          </cell>
          <cell r="E66" t="str">
            <v>MONTAUBAN
subdi.montauban@ledepartement82.fr</v>
          </cell>
          <cell r="G66" t="str">
            <v>Cenevieres</v>
          </cell>
          <cell r="I66" t="str">
            <v>mairie.cenevieres@wanadoo.fr</v>
          </cell>
        </row>
        <row r="67">
          <cell r="A67" t="str">
            <v>Gensac</v>
          </cell>
          <cell r="B67" t="str">
            <v>CITEL</v>
          </cell>
          <cell r="C67" t="str">
            <v>mairie-gensac@info82.com</v>
          </cell>
          <cell r="D67" t="str">
            <v>contact@cc-lomagne82.fr</v>
          </cell>
          <cell r="E67" t="str">
            <v>CASTELSARRASIN 
subdi.castel@ledépartement82.fr/ René Julia: 06.76.22.34.01  rene.julia@ledepartement82.fr</v>
          </cell>
          <cell r="G67" t="str">
            <v>Cezac</v>
          </cell>
          <cell r="I67" t="str">
            <v>mairie.cezac@wanadoo.fr</v>
          </cell>
        </row>
        <row r="68">
          <cell r="A68" t="str">
            <v>Gimat</v>
          </cell>
          <cell r="B68" t="str">
            <v>CITEL</v>
          </cell>
          <cell r="C68" t="str">
            <v>mairie-gimat@info82.com</v>
          </cell>
          <cell r="D68" t="str">
            <v>contact@cc-lomagne82.fr</v>
          </cell>
          <cell r="E68" t="str">
            <v>CASTELSARRASIN 
subdi.castel@ledépartement82.fr/ René Julia: 06.76.22.34.01  rene.julia@ledepartement82.fr</v>
          </cell>
          <cell r="G68" t="str">
            <v>Cieurac</v>
          </cell>
          <cell r="I68" t="str">
            <v>mairiecieurac@wanadoo.fr</v>
          </cell>
        </row>
        <row r="69">
          <cell r="A69" t="str">
            <v>Ginals</v>
          </cell>
          <cell r="B69" t="str">
            <v xml:space="preserve">SPIE BATIGNOLLES </v>
          </cell>
          <cell r="C69" t="str">
            <v>mairie.ginals.82@orange.fr</v>
          </cell>
          <cell r="D69" t="str">
            <v>Non Concernée</v>
          </cell>
          <cell r="E69" t="str">
            <v>ST-ANTONIN-NOBLE-VAL
subdi.st_antonin@ledepartement82.fr</v>
          </cell>
          <cell r="G69" t="str">
            <v>Comiac</v>
          </cell>
          <cell r="I69" t="str">
            <v>mairie.comiac@wanadoo.fr</v>
          </cell>
        </row>
        <row r="70">
          <cell r="A70" t="str">
            <v>Glatens</v>
          </cell>
          <cell r="B70" t="str">
            <v>CITEL</v>
          </cell>
          <cell r="C70" t="str">
            <v>mairie-glatens@info82.com</v>
          </cell>
          <cell r="D70" t="str">
            <v>contact@cc-lomagne82.fr</v>
          </cell>
          <cell r="E70" t="str">
            <v>CASTELSARRASIN 
subdi.castel@ledépartement82.fr/ René Julia: 06.76.22.34.01  rene.julia@ledepartement82.fr</v>
          </cell>
          <cell r="G70" t="str">
            <v>Concores</v>
          </cell>
          <cell r="I70" t="str">
            <v>mairie.concores@wanadoo.fr</v>
          </cell>
        </row>
        <row r="71">
          <cell r="A71" t="str">
            <v>Goas</v>
          </cell>
          <cell r="B71" t="str">
            <v>CITEL</v>
          </cell>
          <cell r="C71" t="str">
            <v>mairie-goas@info82.com</v>
          </cell>
          <cell r="D71" t="str">
            <v>contact@cc-lomagne82.fr</v>
          </cell>
          <cell r="E71" t="str">
            <v>CASTELSARRASIN 
subdi.castel@ledépartement82.fr/ René Julia: 06.76.22.34.01  rene.julia@ledepartement82.fr</v>
          </cell>
          <cell r="G71" t="str">
            <v>Concots</v>
          </cell>
          <cell r="I71" t="str">
            <v>mairie.concots@wanadoo.fr</v>
          </cell>
        </row>
        <row r="72">
          <cell r="A72" t="str">
            <v>Golfech</v>
          </cell>
          <cell r="B72" t="str">
            <v>SPIE CITY NETWORKS</v>
          </cell>
          <cell r="C72" t="str">
            <v>mairie-golfech@info82.com</v>
          </cell>
          <cell r="D72" t="str">
            <v>info@cc-deuxrives.fr 05 63 29 92 00 Mme PICO PAREDES Silvia  silvia.picoparedes@cc-deuxrives.fr 0627135820</v>
          </cell>
          <cell r="E72" t="str">
            <v>VALENCE D'AGEN
subdi.valence@ledepartement82.fr</v>
          </cell>
          <cell r="G72" t="str">
            <v>Condat</v>
          </cell>
          <cell r="I72" t="str">
            <v>commune.condat@wanadoo.fr</v>
          </cell>
        </row>
        <row r="73">
          <cell r="A73" t="str">
            <v>Goudourville</v>
          </cell>
          <cell r="B73" t="str">
            <v>SPIE CITY NETWORKS</v>
          </cell>
          <cell r="C73" t="str">
            <v>mairie-goudourville@info82.com</v>
          </cell>
          <cell r="D73" t="str">
            <v>info@cc-deuxrives.fr 05 63 29 92 00 Mme PICO PAREDES Silvia  silvia.picoparedes@cc-deuxrives.fr 0627135820</v>
          </cell>
          <cell r="E73" t="str">
            <v>VALENCE D'AGEN
subdi.valence@ledepartement82.fr</v>
          </cell>
          <cell r="G73" t="str">
            <v>Corn</v>
          </cell>
          <cell r="I73" t="str">
            <v>mairiedecorn@wanadoo.fr</v>
          </cell>
        </row>
        <row r="74">
          <cell r="A74" t="str">
            <v>Gramont</v>
          </cell>
          <cell r="B74" t="str">
            <v>CITEL</v>
          </cell>
          <cell r="C74" t="str">
            <v>mairie-gramont@info82.com</v>
          </cell>
          <cell r="D74" t="str">
            <v>contact@cc-lomagne82.fr</v>
          </cell>
          <cell r="E74" t="str">
            <v>CASTELSARRASIN 
subdi.castel@ledépartement82.fr/ René Julia: 06.76.22.34.01  rene.julia@ledepartement82.fr</v>
          </cell>
          <cell r="G74" t="str">
            <v>Cornac</v>
          </cell>
          <cell r="I74" t="str">
            <v>mairie-cornac@info46.fr</v>
          </cell>
        </row>
        <row r="75">
          <cell r="A75" t="str">
            <v>Grisolles</v>
          </cell>
          <cell r="B75" t="str">
            <v>CITEL</v>
          </cell>
          <cell r="C75" t="str">
            <v>mairie-grisolles-urba@info82.com</v>
          </cell>
          <cell r="D75" t="str">
            <v>cdc-grisolles.villebrumier@info82.com 05 63 30 03 31</v>
          </cell>
          <cell r="E75" t="str">
            <v>CASTELSARRASIN 
subdi.castel@ledépartement82.fr/ René Julia: 06.76.22.34.01  rene.julia@ledepartement82.fr</v>
          </cell>
          <cell r="G75" t="str">
            <v>Cours</v>
          </cell>
          <cell r="I75" t="str">
            <v>mairiecours@wanadoo.fr</v>
          </cell>
        </row>
        <row r="76">
          <cell r="A76" t="str">
            <v>L Honor de Cos</v>
          </cell>
          <cell r="B76" t="str">
            <v>SPIE CITY NETWORK</v>
          </cell>
          <cell r="C76" t="str">
            <v>com.lhonordecos@wanadoo.fr</v>
          </cell>
          <cell r="D76" t="str">
            <v>s.ferrarini@cc-payslafrancaisain.fr 05 63 65 91 90</v>
          </cell>
          <cell r="E76" t="str">
            <v>ST-ANTONIN-NOBLE-VAL
subdi.st_antonin@ledepartement82.fr</v>
          </cell>
          <cell r="G76" t="str">
            <v>Couzou</v>
          </cell>
          <cell r="I76" t="str">
            <v>mairie.couzou@wanadoo.fr</v>
          </cell>
        </row>
        <row r="77">
          <cell r="A77" t="str">
            <v>La Salvetat Belmontet</v>
          </cell>
          <cell r="B77" t="str">
            <v xml:space="preserve">SPIE BATIGNOLLES </v>
          </cell>
          <cell r="C77" t="str">
            <v>mairie-la.salvetat.belmontet@info82.com</v>
          </cell>
          <cell r="D77" t="str">
            <v>Non Concernée</v>
          </cell>
          <cell r="E77" t="str">
            <v>MONTAUBAN
subdi.montauban@ledepartement82.fr</v>
          </cell>
          <cell r="G77" t="str">
            <v>Cras</v>
          </cell>
          <cell r="I77" t="str">
            <v>mairiedecras@wanadoo.fr</v>
          </cell>
        </row>
        <row r="78">
          <cell r="A78" t="str">
            <v>La Ville Dieu du Temple</v>
          </cell>
          <cell r="B78" t="str">
            <v>CITEL</v>
          </cell>
          <cell r="C78" t="str">
            <v>mairie-la.ville.dieu.du.temple@info82.com</v>
          </cell>
          <cell r="D78" t="str">
            <v>Non Concernée</v>
          </cell>
          <cell r="E78" t="str">
            <v>CASTELSARRASIN 
subdi.castel@ledépartement82.fr/ René Julia: 06.76.22.34.01  rene.julia@ledepartement82.fr</v>
          </cell>
          <cell r="G78" t="str">
            <v>Crayssac</v>
          </cell>
          <cell r="I78" t="str">
            <v>mairie-de-crayssac@wanadoo.fr</v>
          </cell>
        </row>
        <row r="79">
          <cell r="A79" t="str">
            <v>Labarthe</v>
          </cell>
          <cell r="B79" t="str">
            <v>SPIE CITY NETWORKS</v>
          </cell>
          <cell r="C79" t="str">
            <v>mairie-labarthe@info82.com</v>
          </cell>
          <cell r="D79" t="str">
            <v>s.ferrarini@cc-payslafrancaisain.fr 05 63 65 91 90</v>
          </cell>
          <cell r="E79" t="str">
            <v>VALENCE D'AGEN
subdi.valence@ledepartement82.fr</v>
          </cell>
          <cell r="G79" t="str">
            <v>Cregols</v>
          </cell>
          <cell r="I79" t="str">
            <v>mairie.cregols@wanadoo.fr</v>
          </cell>
        </row>
        <row r="80">
          <cell r="A80" t="str">
            <v>Labastide de Penne</v>
          </cell>
          <cell r="B80" t="str">
            <v xml:space="preserve">SPIE BATIGNOLLES </v>
          </cell>
          <cell r="C80" t="str">
            <v>mairie-labastide.de.penne@info82.com</v>
          </cell>
          <cell r="D80" t="str">
            <v>Non Concernée</v>
          </cell>
          <cell r="E80" t="str">
            <v>ST-ANTONIN-NOBLE-VAL
subdi.st_antonin@ledepartement82.fr</v>
          </cell>
          <cell r="G80" t="str">
            <v>Cremps</v>
          </cell>
          <cell r="I80" t="str">
            <v>cremps@wanadoo.fr</v>
          </cell>
        </row>
        <row r="81">
          <cell r="A81" t="str">
            <v>Labastide du Temple</v>
          </cell>
          <cell r="B81" t="str">
            <v>SPIE CITY NETWORKS</v>
          </cell>
          <cell r="C81" t="str">
            <v>mairie-labastide.du.temple@info82.com</v>
          </cell>
          <cell r="D81" t="str">
            <v>Non Concernée</v>
          </cell>
          <cell r="E81" t="str">
            <v>CASTELSARRASIN 
subdi.castel@ledépartement82.fr/ René Julia: 06.76.22.34.01  rene.julia@ledepartement82.fr</v>
          </cell>
          <cell r="G81" t="str">
            <v>Cressensac</v>
          </cell>
          <cell r="I81" t="str">
            <v>cressensac@free.fr</v>
          </cell>
        </row>
        <row r="82">
          <cell r="A82" t="str">
            <v>Labastide Saint Pierre</v>
          </cell>
          <cell r="B82" t="str">
            <v>CITEL</v>
          </cell>
          <cell r="C82" t="str">
            <v>mairie@labastide-st-pierre.fr</v>
          </cell>
          <cell r="D82" t="str">
            <v>cdc-grisolles.villebrumier@info82.com 05 63 30 03 31</v>
          </cell>
          <cell r="E82" t="str">
            <v>MONTAUBAN
subdi.montauban@ledepartement82.fr</v>
          </cell>
          <cell r="G82" t="str">
            <v>Creysse</v>
          </cell>
          <cell r="I82" t="str">
            <v>mairie.creysse@wanadoo.fr</v>
          </cell>
        </row>
        <row r="83">
          <cell r="A83" t="str">
            <v>Labourgade</v>
          </cell>
          <cell r="B83" t="str">
            <v>CITEL</v>
          </cell>
          <cell r="C83" t="str">
            <v>mairie-labourgade@info82.com</v>
          </cell>
          <cell r="D83" t="str">
            <v>Non Concernée</v>
          </cell>
          <cell r="E83" t="str">
            <v>CASTELSARRASIN 
subdi.castel@ledépartement82.fr/ René Julia: 06.76.22.34.01  rene.julia@ledepartement82.fr</v>
          </cell>
          <cell r="G83" t="str">
            <v>Cuzac</v>
          </cell>
          <cell r="I83" t="str">
            <v>cuzac.mairie@wanadoo.fr</v>
          </cell>
        </row>
        <row r="84">
          <cell r="A84" t="str">
            <v>Lacapelle Livron</v>
          </cell>
          <cell r="B84" t="str">
            <v xml:space="preserve">SPIE BATIGNOLLES </v>
          </cell>
          <cell r="C84" t="str">
            <v>mairie-lacapelle.livron@info82.com</v>
          </cell>
          <cell r="D84" t="str">
            <v>Non Concernée</v>
          </cell>
          <cell r="E84" t="str">
            <v>ST-ANTONIN-NOBLE-VAL
subdi.st_antonin@ledepartement82.fr</v>
          </cell>
          <cell r="G84" t="str">
            <v>Cuzance</v>
          </cell>
          <cell r="I84" t="str">
            <v>mairie.cuzance@wanadoo.fr</v>
          </cell>
        </row>
        <row r="85">
          <cell r="A85" t="str">
            <v>Lachapelle</v>
          </cell>
          <cell r="B85" t="str">
            <v>CITEL</v>
          </cell>
          <cell r="C85" t="str">
            <v>mairie-lachapelle@info82.com</v>
          </cell>
          <cell r="D85" t="str">
            <v>contact@cc-lomagne82.fr</v>
          </cell>
          <cell r="E85" t="str">
            <v>CASTELSARRASIN 
subdi.castel@ledépartement82.fr/ René Julia: 06.76.22.34.01  rene.julia@ledepartement82.fr</v>
          </cell>
          <cell r="G85" t="str">
            <v>Degagnac</v>
          </cell>
          <cell r="I85" t="str">
            <v>mairie-de-degagnac46@orange.fr</v>
          </cell>
        </row>
        <row r="86">
          <cell r="A86" t="str">
            <v>Lacour</v>
          </cell>
          <cell r="B86" t="str">
            <v>SPIE CITY NETWORK</v>
          </cell>
          <cell r="C86" t="str">
            <v>mairie-lacourt.de.visa@info82.com</v>
          </cell>
          <cell r="D86" t="str">
            <v>accueil@cdc-psq.fr d.cure@cdc-psq.fr 05 63 94 64 78</v>
          </cell>
          <cell r="E86" t="str">
            <v>VALENCE D'AGEN
subdi.valence@ledepartement82.fr</v>
          </cell>
          <cell r="G86" t="str">
            <v>Douelle</v>
          </cell>
          <cell r="I86" t="str">
            <v>mairiedouelle@orange.fr</v>
          </cell>
        </row>
        <row r="87">
          <cell r="A87" t="str">
            <v>Lacourt Saint Pierre</v>
          </cell>
          <cell r="B87" t="str">
            <v>CITEL</v>
          </cell>
          <cell r="C87" t="str">
            <v>mairie-lacourt.saint.pierre@info82.com</v>
          </cell>
          <cell r="D87" t="str">
            <v>grandsudtarnetgaronne@info82.com 05 63 27 57 16</v>
          </cell>
          <cell r="E87" t="str">
            <v>MONTAUBAN
subdi.montauban@ledepartement82.fr</v>
          </cell>
          <cell r="G87" t="str">
            <v>Duravel</v>
          </cell>
          <cell r="I87" t="str">
            <v>mairie.duravel@wanadoo.fr</v>
          </cell>
        </row>
        <row r="88">
          <cell r="A88" t="str">
            <v>Lafitte</v>
          </cell>
          <cell r="B88" t="str">
            <v>CITEL</v>
          </cell>
          <cell r="C88" t="str">
            <v>mairie-lafitte@info82.com</v>
          </cell>
          <cell r="D88" t="str">
            <v>Non Concernée</v>
          </cell>
          <cell r="E88" t="str">
            <v>CASTELSARRASIN 
subdi.castel@ledépartement82.fr/ René Julia: 06.76.22.34.01  rene.julia@ledepartement82.fr</v>
          </cell>
          <cell r="G88" t="str">
            <v>Durbans</v>
          </cell>
          <cell r="I88" t="str">
            <v>mairie.durbans@wanadoo.fr</v>
          </cell>
        </row>
        <row r="89">
          <cell r="A89" t="str">
            <v>Lafrançaise</v>
          </cell>
          <cell r="B89" t="str">
            <v>SPIE CITY NETWORKS</v>
          </cell>
          <cell r="C89" t="str">
            <v>mairie-lafrancaise@info82.com</v>
          </cell>
          <cell r="D89" t="str">
            <v>s.ferrarini@cc-payslafrancaisain.fr</v>
          </cell>
          <cell r="E89" t="str">
            <v>VALENCE D'AGEN
subdi.valence@ledepartement82.fr</v>
          </cell>
          <cell r="G89" t="str">
            <v>Escamps</v>
          </cell>
          <cell r="I89" t="str">
            <v>escamps46.mairie@wanadoo.fr</v>
          </cell>
        </row>
        <row r="90">
          <cell r="A90" t="str">
            <v>Laguepie</v>
          </cell>
          <cell r="B90" t="str">
            <v xml:space="preserve">SPIE BATIGNOLLES </v>
          </cell>
          <cell r="C90" t="str">
            <v>mairie-laguepie@info82.com</v>
          </cell>
          <cell r="D90" t="str">
            <v>Non Concernée</v>
          </cell>
          <cell r="E90" t="str">
            <v>ST-ANTONIN-NOBLE-VAL
subdi.st_antonin@ledepartement82.fr</v>
          </cell>
          <cell r="G90" t="str">
            <v>Esclauzels</v>
          </cell>
          <cell r="I90" t="str">
            <v>mairie.esclauzels@wanadoo.fr</v>
          </cell>
        </row>
        <row r="91">
          <cell r="A91" t="str">
            <v>Lamagistere</v>
          </cell>
          <cell r="B91" t="str">
            <v>SPIE CITY NETWORKS</v>
          </cell>
          <cell r="C91" t="str">
            <v>mairie-de-la-magistere@wanadoo.fr</v>
          </cell>
          <cell r="D91" t="str">
            <v>info@cc-deuxrives.fr 05 63 29 92 00 Mme PICO PAREDES Silvia  silvia.picoparedes@cc-deuxrives.fr 0627135820</v>
          </cell>
          <cell r="E91" t="str">
            <v>VALENCE D'AGEN
subdi.valence@ledepartement82.fr</v>
          </cell>
          <cell r="G91" t="str">
            <v>Espagnac Sainte Eulalie</v>
          </cell>
          <cell r="I91" t="str">
            <v>mairie.espagnac@wanadoo.fr</v>
          </cell>
        </row>
        <row r="92">
          <cell r="A92" t="str">
            <v>Lamothe Capdeville</v>
          </cell>
          <cell r="B92" t="str">
            <v>SPIE CITY NETWORKS</v>
          </cell>
          <cell r="C92" t="str">
            <v>mairie-lamothe.capdeville@info82.com</v>
          </cell>
          <cell r="D92" t="str">
            <v>SParant@ville-montauban.fr 05 63 22 12 00</v>
          </cell>
          <cell r="E92" t="str">
            <v>MONTAUBAN
subdi.montauban@ledepartement82.fr</v>
          </cell>
          <cell r="G92" t="str">
            <v>Espedaillac</v>
          </cell>
          <cell r="I92" t="str">
            <v>commune.espedaillac@orange.fr</v>
          </cell>
        </row>
        <row r="93">
          <cell r="A93" t="str">
            <v>Lamothe Cumont</v>
          </cell>
          <cell r="B93" t="str">
            <v>CITEL</v>
          </cell>
          <cell r="C93" t="str">
            <v>mairie-lamothe.cumont@info82.com</v>
          </cell>
          <cell r="D93" t="str">
            <v>contact@cc-lomagne82.fr</v>
          </cell>
          <cell r="E93" t="str">
            <v>CASTELSARRASIN 
subdi.castel@ledépartement82.fr/ René Julia: 06.76.22.34.01  rene.julia@ledepartement82.fr</v>
          </cell>
          <cell r="G93" t="str">
            <v>Espere</v>
          </cell>
          <cell r="I93" t="str">
            <v>mairie.espere@wanadoo.fr</v>
          </cell>
        </row>
        <row r="94">
          <cell r="A94" t="str">
            <v>Lapenche</v>
          </cell>
          <cell r="B94" t="str">
            <v xml:space="preserve">SPIE BATIGNOLLES </v>
          </cell>
          <cell r="C94" t="str">
            <v>mairie-lapenche@info82.com</v>
          </cell>
          <cell r="D94" t="str">
            <v>Non Concernée</v>
          </cell>
          <cell r="E94" t="str">
            <v>ST-ANTONIN-NOBLE-VAL
subdi.st_antonin@ledepartement82.fr</v>
          </cell>
          <cell r="G94" t="str">
            <v>Espeyroux</v>
          </cell>
          <cell r="I94" t="str">
            <v>mairie.espeyroux@wanadoo.fr</v>
          </cell>
        </row>
        <row r="95">
          <cell r="A95" t="str">
            <v>Larrazet</v>
          </cell>
          <cell r="B95" t="str">
            <v>CITEL</v>
          </cell>
          <cell r="C95" t="str">
            <v>mairie-larrazet@info82.com</v>
          </cell>
          <cell r="D95" t="str">
            <v>contact@cc-lomagne82.fr</v>
          </cell>
          <cell r="E95" t="str">
            <v>CASTELSARRASIN 
subdi.castel@ledépartement82.fr/ René Julia: 06.76.22.34.01  rene.julia@ledepartement82.fr</v>
          </cell>
          <cell r="G95" t="str">
            <v>Estal</v>
          </cell>
          <cell r="I95" t="str">
            <v>estal.mairie@wanadoo.fr</v>
          </cell>
        </row>
        <row r="96">
          <cell r="A96" t="str">
            <v>Lauzerte</v>
          </cell>
          <cell r="B96" t="str">
            <v>SPIE CITY NETWORKS</v>
          </cell>
          <cell r="C96" t="str">
            <v>mairie@lauzerte.fr</v>
          </cell>
          <cell r="D96" t="str">
            <v>accueil@cdc-psq.fr d.cure@cdc-psq.fr 05 63 94 64 78</v>
          </cell>
          <cell r="E96" t="str">
            <v>VALENCE D'AGEN
subdi.valence@ledepartement82.fr</v>
          </cell>
          <cell r="G96" t="str">
            <v>Fajoles 46</v>
          </cell>
          <cell r="I96" t="str">
            <v>mairie-fajoles@wanadoo.fr</v>
          </cell>
        </row>
        <row r="97">
          <cell r="A97" t="str">
            <v>Lavaurette</v>
          </cell>
          <cell r="B97" t="str">
            <v xml:space="preserve">SPIE BATIGNOLLES </v>
          </cell>
          <cell r="C97" t="str">
            <v>mairie-lavaurette@info82.com</v>
          </cell>
          <cell r="D97" t="str">
            <v>Non Concernée</v>
          </cell>
          <cell r="E97" t="str">
            <v>ST-ANTONIN-NOBLE-VAL
subdi.st_antonin@ledepartement82.fr</v>
          </cell>
          <cell r="G97" t="str">
            <v>Fargues</v>
          </cell>
          <cell r="I97" t="str">
            <v>mairiedefargues@wanadoo.fr</v>
          </cell>
        </row>
        <row r="98">
          <cell r="A98" t="str">
            <v>Lavit</v>
          </cell>
          <cell r="B98" t="str">
            <v>CITEL</v>
          </cell>
          <cell r="C98" t="str">
            <v>mairie-lavit.de.lomagne@info82.com</v>
          </cell>
          <cell r="D98" t="str">
            <v>contact@cc-lomagne82.fr</v>
          </cell>
          <cell r="E98" t="str">
            <v>CASTELSARRASIN 
subdi.castel@ledépartement82.fr/ René Julia: 06.76.22.34.01  rene.julia@ledepartement82.fr</v>
          </cell>
          <cell r="G98" t="str">
            <v>Faycelles</v>
          </cell>
          <cell r="I98" t="str">
            <v>mairie.faycelles@wanadoo.fr</v>
          </cell>
        </row>
        <row r="99">
          <cell r="A99" t="str">
            <v>Le Cause</v>
          </cell>
          <cell r="B99" t="str">
            <v>CITEL</v>
          </cell>
          <cell r="C99" t="str">
            <v>mairie-le.cause@info82.com</v>
          </cell>
          <cell r="D99" t="str">
            <v>contact@cc-lomagne82.fr</v>
          </cell>
          <cell r="E99" t="str">
            <v>CASTELSARRASIN 
subdi.castel@ledépartement82.fr/ René Julia: 06.76.22.34.01  rene.julia@ledepartement82.fr</v>
          </cell>
          <cell r="G99" t="str">
            <v>Felzins</v>
          </cell>
          <cell r="I99" t="str">
            <v>mairie.felzins@free.fr</v>
          </cell>
        </row>
        <row r="100">
          <cell r="A100" t="str">
            <v>Le Pin</v>
          </cell>
          <cell r="B100" t="str">
            <v>SPIE CITY NETWORKS</v>
          </cell>
          <cell r="C100" t="str">
            <v>mairie-le.pin@wanadoo.fr</v>
          </cell>
          <cell r="D100" t="str">
            <v>info@cc-deuxrives.fr 05 63 29 92 00 Mme PICO PAREDES Silvia  silvia.picoparedes@cc-deuxrives.fr 0627135820</v>
          </cell>
          <cell r="E100" t="str">
            <v>CASTELSARRASIN 
subdi.castel@ledépartement82.fr/ René Julia: 06.76.22.34.01  rene.julia@ledepartement82.fr</v>
          </cell>
          <cell r="G100" t="str">
            <v>Figeac</v>
          </cell>
          <cell r="I100" t="str">
            <v>maurice.pons@ville-figeac.fr, services.techniques@ville-figeac.fr, secretariat.general@ville-figeac.fr</v>
          </cell>
        </row>
        <row r="101">
          <cell r="A101" t="str">
            <v>Leojac Bellegarde</v>
          </cell>
          <cell r="B101" t="str">
            <v xml:space="preserve">SPIE BATIGNOLLES </v>
          </cell>
          <cell r="C101" t="str">
            <v>mairie-leojac.bellegarde@info82.com</v>
          </cell>
          <cell r="D101" t="str">
            <v>Non Concernée</v>
          </cell>
          <cell r="E101" t="str">
            <v>MONTAUBAN
subdi.montauban@ledepartement82.fr</v>
          </cell>
          <cell r="G101" t="str">
            <v>Flaugnac</v>
          </cell>
          <cell r="I101" t="str">
            <v>mairie.flaugnac@wanadoo.fr</v>
          </cell>
        </row>
        <row r="102">
          <cell r="A102" t="str">
            <v>Les Barthes</v>
          </cell>
          <cell r="B102" t="str">
            <v>SPIE CITY NETWORKS</v>
          </cell>
          <cell r="C102" t="str">
            <v>mairie-las.barthes@info82.com</v>
          </cell>
          <cell r="D102" t="str">
            <v>Non Concernée</v>
          </cell>
          <cell r="E102" t="str">
            <v>CASTELSARRASIN 
subdi.castel@ledépartement82.fr/ René Julia: 06.76.22.34.01  rene.julia@ledepartement82.fr</v>
          </cell>
          <cell r="G102" t="str">
            <v>Flaujac Gare</v>
          </cell>
          <cell r="I102" t="str">
            <v>flaujac.mairie@wanadoo.fr</v>
          </cell>
        </row>
        <row r="103">
          <cell r="A103" t="str">
            <v>Lizac</v>
          </cell>
          <cell r="B103" t="str">
            <v>SPIE CITY NETWORKS</v>
          </cell>
          <cell r="C103" t="str">
            <v>mairie-lizac@info82.com</v>
          </cell>
          <cell r="D103" t="str">
            <v>Non Concernée</v>
          </cell>
          <cell r="E103" t="str">
            <v>VALENCE D'AGEN
subdi.valence@ledepartement82.fr</v>
          </cell>
          <cell r="G103" t="str">
            <v>Flaujac Poujols</v>
          </cell>
          <cell r="I103" t="str">
            <v>flaujacpoujolsmairie@wanadoo.fr</v>
          </cell>
        </row>
        <row r="104">
          <cell r="A104" t="str">
            <v>Loze</v>
          </cell>
          <cell r="B104" t="str">
            <v xml:space="preserve">SPIE BATIGNOLLES </v>
          </cell>
          <cell r="C104" t="str">
            <v>mairie-loze@info82.com</v>
          </cell>
          <cell r="D104" t="str">
            <v>Non Concernée</v>
          </cell>
          <cell r="E104" t="str">
            <v>ST-ANTONIN-NOBLE-VAL
subdi.st_antonin@ledepartement82.fr</v>
          </cell>
          <cell r="G104" t="str">
            <v>Floirac</v>
          </cell>
          <cell r="I104" t="str">
            <v>mairie.floirac.lot@wanadoo.fr</v>
          </cell>
        </row>
        <row r="105">
          <cell r="A105" t="str">
            <v>Malause</v>
          </cell>
          <cell r="B105" t="str">
            <v>SPIE CITY NETWORKS</v>
          </cell>
          <cell r="C105" t="str">
            <v>mairie.malause@wanadoo.fr</v>
          </cell>
          <cell r="D105" t="str">
            <v>info@cc-deuxrives.fr 05 63 29 92 00  Mme PICO PAREDES Silvia  silvia.picoparedes@cc-deuxrives.fr 0627135820</v>
          </cell>
          <cell r="E105" t="str">
            <v>VALENCE D'AGEN
subdi.valence@ledepartement82.fr</v>
          </cell>
          <cell r="G105" t="str">
            <v>Floressas</v>
          </cell>
          <cell r="I105" t="str">
            <v>floressas2@wanadoo.fr</v>
          </cell>
        </row>
        <row r="106">
          <cell r="A106" t="str">
            <v>Mansonville</v>
          </cell>
          <cell r="B106" t="str">
            <v>CITEL</v>
          </cell>
          <cell r="C106" t="str">
            <v>mairie-mansonville@info82.com</v>
          </cell>
          <cell r="D106" t="str">
            <v>info@cc-deuxrives.fr 05 63 29 92 00 Mme PICO PAREDES Silvia  silvia.picoparedes@cc-deuxrives.fr 0627135820</v>
          </cell>
          <cell r="E106" t="str">
            <v>CASTELSARRASIN 
subdi.castel@ledépartement82.fr/ René Julia: 06.76.22.34.01  rene.julia@ledepartement82.fr</v>
          </cell>
          <cell r="G106" t="str">
            <v>Fons</v>
          </cell>
          <cell r="I106" t="str">
            <v>mairie.fons@wanadoo.fr</v>
          </cell>
        </row>
        <row r="107">
          <cell r="A107" t="str">
            <v>Marignac</v>
          </cell>
          <cell r="B107" t="str">
            <v>CITEL</v>
          </cell>
          <cell r="C107" t="str">
            <v>mairie-marignac@info82.com</v>
          </cell>
          <cell r="D107" t="str">
            <v>contact@cc-lomagne82.fr</v>
          </cell>
          <cell r="E107" t="str">
            <v>CASTELSARRASIN 
subdi.castel@ledépartement82.fr/ René Julia: 06.76.22.34.01  rene.julia@ledepartement82.fr</v>
          </cell>
          <cell r="G107" t="str">
            <v>Fontanes</v>
          </cell>
          <cell r="I107" t="str">
            <v>mairie-fontanes@wanadoo.fr</v>
          </cell>
        </row>
        <row r="108">
          <cell r="A108" t="str">
            <v>Marsac</v>
          </cell>
          <cell r="B108" t="str">
            <v>CITEL</v>
          </cell>
          <cell r="C108" t="str">
            <v>mairie-marsac@info82.com</v>
          </cell>
          <cell r="D108" t="str">
            <v>contact@cc-lomagne82.fr</v>
          </cell>
          <cell r="E108" t="str">
            <v>CASTELSARRASIN 
subdi.castel@ledépartement82.fr/ René Julia: 06.76.22.34.01  rene.julia@ledepartement82.fr</v>
          </cell>
          <cell r="G108" t="str">
            <v>Fontanes du Causse</v>
          </cell>
          <cell r="I108" t="str">
            <v>mairie.fontanes.du.causse@wanadoo.fr</v>
          </cell>
        </row>
        <row r="109">
          <cell r="A109" t="str">
            <v>Mas Grenier</v>
          </cell>
          <cell r="B109" t="str">
            <v>CITEL</v>
          </cell>
          <cell r="C109" t="str">
            <v>mairie-mas.grenier@info82.com</v>
          </cell>
          <cell r="D109" t="str">
            <v>Non Concernée</v>
          </cell>
          <cell r="E109" t="str">
            <v>CASTELSARRASIN 
subdi.castel@ledépartement82.fr/ René Julia: 06.76.22.34.01  rene.julia@ledepartement82.fr</v>
          </cell>
          <cell r="G109" t="str">
            <v>Fourmagnac</v>
          </cell>
          <cell r="I109" t="str">
            <v>mairie.fourmagnac@wanadoo.fr</v>
          </cell>
        </row>
        <row r="110">
          <cell r="A110" t="str">
            <v>Maubec</v>
          </cell>
          <cell r="B110" t="str">
            <v>CITEL</v>
          </cell>
          <cell r="C110" t="str">
            <v>mairie-maubec@info82.com</v>
          </cell>
          <cell r="D110" t="str">
            <v>contact@cc-lomagne82.fr</v>
          </cell>
          <cell r="E110" t="str">
            <v>CASTELSARRASIN 
subdi.castel@ledépartement82.fr/ René Julia: 06.76.22.34.01  rene.julia@ledepartement82.fr</v>
          </cell>
          <cell r="G110" t="str">
            <v>Francoules</v>
          </cell>
          <cell r="I110" t="str">
            <v>mairie-de-francoules@wanadoo.fr</v>
          </cell>
        </row>
        <row r="111">
          <cell r="A111" t="str">
            <v>Maumusson</v>
          </cell>
          <cell r="B111" t="str">
            <v>CITEL</v>
          </cell>
          <cell r="C111" t="str">
            <v>mairie-maumusson@info82.com</v>
          </cell>
          <cell r="D111" t="str">
            <v>contact@cc-lomagne82.fr</v>
          </cell>
          <cell r="E111" t="str">
            <v>CASTELSARRASIN 
subdi.castel@ledépartement82.fr/ René Julia: 06.76.22.34.01  rene.julia@ledepartement82.fr</v>
          </cell>
          <cell r="G111" t="str">
            <v>Frayssinet</v>
          </cell>
          <cell r="I111" t="str">
            <v>mairie-de-frayssinet@info46.fr</v>
          </cell>
        </row>
        <row r="112">
          <cell r="A112" t="str">
            <v>Meauzac</v>
          </cell>
          <cell r="B112" t="str">
            <v>SPIE CITY NETWORKS</v>
          </cell>
          <cell r="C112" t="str">
            <v>mairie-meauzac@info82.com</v>
          </cell>
          <cell r="D112" t="str">
            <v>Non Concernée</v>
          </cell>
          <cell r="E112" t="str">
            <v>CASTELSARRASIN 
subdi.castel@ledépartement82.fr/ René Julia: 06.76.22.34.01  rene.julia@ledepartement82.fr</v>
          </cell>
          <cell r="G112" t="str">
            <v>Frayssinet le Gelat</v>
          </cell>
          <cell r="I112" t="str">
            <v>mairie.frayssinet.legelat@wanadoo.fr</v>
          </cell>
        </row>
        <row r="113">
          <cell r="A113" t="str">
            <v>Merles</v>
          </cell>
          <cell r="B113" t="str">
            <v>CITEL</v>
          </cell>
          <cell r="C113" t="str">
            <v>mairie-merles@info82.com</v>
          </cell>
          <cell r="D113" t="str">
            <v>info@cc-deuxrives.fr 05 63 29 92 00 Mme PICO PAREDES Silvia  silvia.picoparedes@cc-deuxrives.fr 0627135820</v>
          </cell>
          <cell r="E113" t="str">
            <v>CASTELSARRASIN 
subdi.castel@ledépartement82.fr/ René Julia: 06.76.22.34.01  rene.julia@ledepartement82.fr</v>
          </cell>
          <cell r="G113" t="str">
            <v>Frayssinhes</v>
          </cell>
          <cell r="I113" t="str">
            <v>mairie.frayssinhes@wanadoo.fr</v>
          </cell>
        </row>
        <row r="114">
          <cell r="A114" t="str">
            <v>Mirabel</v>
          </cell>
          <cell r="B114" t="str">
            <v>SPIE CITY NETWORKS</v>
          </cell>
          <cell r="C114" t="str">
            <v>mairie-mirabel@info82.com</v>
          </cell>
          <cell r="D114" t="str">
            <v>Non Concernée</v>
          </cell>
          <cell r="E114" t="str">
            <v>ST-ANTONIN-NOBLE-VAL
subdi.st_antonin@ledepartement82.fr</v>
          </cell>
          <cell r="G114" t="str">
            <v>Frontenac</v>
          </cell>
          <cell r="I114" t="str">
            <v>mairie-frontenac@wanadoo.fr</v>
          </cell>
        </row>
        <row r="115">
          <cell r="A115" t="str">
            <v>Miramont de Quercy</v>
          </cell>
          <cell r="B115" t="str">
            <v>SPIE CITY NETWORKS</v>
          </cell>
          <cell r="C115" t="str">
            <v>mairie-miramont.de.quercy@info82.com</v>
          </cell>
          <cell r="D115" t="str">
            <v>accueil@cdc-psq.fr d.cure@cdc-psq.fr 05 63 94 64 78</v>
          </cell>
          <cell r="E115" t="str">
            <v>VALENCE D'AGEN
subdi.valence@ledepartement82.fr</v>
          </cell>
          <cell r="G115" t="str">
            <v>Gagnac sur Cere</v>
          </cell>
          <cell r="I115" t="str">
            <v>mairiegagnac-cere@info46.fr</v>
          </cell>
        </row>
        <row r="116">
          <cell r="A116" t="str">
            <v>Moissac</v>
          </cell>
          <cell r="B116" t="str">
            <v>SPIE CITY NETWORKS</v>
          </cell>
          <cell r="C116" t="str">
            <v xml:space="preserve">autorisationdevoirie@moissac.fr </v>
          </cell>
          <cell r="D116" t="str">
            <v>Non Concernée</v>
          </cell>
          <cell r="E116" t="str">
            <v>VALENCE D'AGEN
subdi.valence@ledepartement82.fr</v>
          </cell>
          <cell r="G116" t="str">
            <v>Gignac</v>
          </cell>
          <cell r="I116" t="str">
            <v>mairie.gignac46@wanadoo.fr</v>
          </cell>
        </row>
        <row r="117">
          <cell r="A117" t="str">
            <v xml:space="preserve">Molieres </v>
          </cell>
          <cell r="B117" t="str">
            <v>SPIE CITY NETWORKS</v>
          </cell>
          <cell r="C117" t="str">
            <v>molieres.82@wanadoo.fr</v>
          </cell>
          <cell r="D117" t="str">
            <v>Non Concernée</v>
          </cell>
          <cell r="E117" t="str">
            <v>ST-ANTONIN-NOBLE-VAL
subdi.st_antonin@ledepartement82.fr</v>
          </cell>
          <cell r="G117" t="str">
            <v>Gigouzac</v>
          </cell>
          <cell r="I117" t="str">
            <v>mairie.de.gigouzac@wanadoo.fr</v>
          </cell>
        </row>
        <row r="118">
          <cell r="A118" t="str">
            <v>Monbequi</v>
          </cell>
          <cell r="B118" t="str">
            <v>CITEL</v>
          </cell>
          <cell r="C118" t="str">
            <v>mairie-monbequi@info82.com</v>
          </cell>
          <cell r="D118" t="str">
            <v>grandsudtarnetgaronne@info82.com 05 63 27 57 16</v>
          </cell>
          <cell r="E118" t="str">
            <v>MONTAUBAN
subdi.montauban@ledepartement82.fr</v>
          </cell>
          <cell r="G118" t="str">
            <v>Gindou</v>
          </cell>
          <cell r="I118" t="str">
            <v>mairie.gindou@wanadoo.fr</v>
          </cell>
        </row>
        <row r="119">
          <cell r="A119" t="str">
            <v>Monclar de Quercy</v>
          </cell>
          <cell r="B119" t="str">
            <v xml:space="preserve">SPIE BATIGNOLLES </v>
          </cell>
          <cell r="C119" t="str">
            <v>mairie-monclar.de.quercy@info82.com</v>
          </cell>
          <cell r="D119" t="str">
            <v>Non Concernée</v>
          </cell>
          <cell r="E119" t="str">
            <v>MONTAUBAN
subdi.montauban@ledepartement82.fr</v>
          </cell>
          <cell r="G119" t="str">
            <v>Ginouillac</v>
          </cell>
          <cell r="I119" t="str">
            <v>mairie.ginouillac@orange.fr</v>
          </cell>
        </row>
        <row r="120">
          <cell r="A120" t="str">
            <v>Montagudet</v>
          </cell>
          <cell r="B120" t="str">
            <v>SPIE CITY NETWORKS</v>
          </cell>
          <cell r="C120" t="str">
            <v>mairie-montagudet@info82.com</v>
          </cell>
          <cell r="D120" t="str">
            <v>accueil@cdc-psq.fr d.cure@cdc-psq.fr 05 63 94 64 78</v>
          </cell>
          <cell r="E120" t="str">
            <v>VALENCE D'AGEN
subdi.valence@ledepartement82.fr</v>
          </cell>
          <cell r="G120" t="str">
            <v>Gintrac</v>
          </cell>
          <cell r="I120" t="str">
            <v>mairie.gintrac@wanadoo.fr</v>
          </cell>
        </row>
        <row r="121">
          <cell r="A121" t="str">
            <v>Montaigu de Quercy</v>
          </cell>
          <cell r="B121" t="str">
            <v>SPIE CITY NETWORKS</v>
          </cell>
          <cell r="C121" t="str">
            <v>mairie-montaigu.de.quercy@info82.com</v>
          </cell>
          <cell r="D121" t="str">
            <v>accueil@cdc-psq.fr d.cure@cdc-psq.fr 05 63 94 64 78</v>
          </cell>
          <cell r="E121" t="str">
            <v>VALENCE D'AGEN
subdi.valence@ledepartement82.fr</v>
          </cell>
          <cell r="G121" t="str">
            <v>Girac</v>
          </cell>
          <cell r="I121" t="str">
            <v>mairie-girac@info46.fr</v>
          </cell>
        </row>
        <row r="122">
          <cell r="A122" t="str">
            <v>Montain</v>
          </cell>
          <cell r="B122" t="str">
            <v>CITEL</v>
          </cell>
          <cell r="C122" t="str">
            <v>mairie-montain@info82.com</v>
          </cell>
          <cell r="D122" t="str">
            <v>Non Concernée</v>
          </cell>
          <cell r="E122" t="str">
            <v>CASTELSARRASIN 
subdi.castel@ledépartement82.fr/ René Julia: 06.76.22.34.01  rene.julia@ledepartement82.fr</v>
          </cell>
          <cell r="G122" t="str">
            <v>Glanes</v>
          </cell>
          <cell r="I122" t="str">
            <v>glanes2@wanadoo.fr</v>
          </cell>
        </row>
        <row r="123">
          <cell r="A123" t="str">
            <v>Montalzat</v>
          </cell>
          <cell r="B123" t="str">
            <v>SPIE CITY NETWORKS</v>
          </cell>
          <cell r="C123" t="str">
            <v>mairie-montalzat@info82.com</v>
          </cell>
          <cell r="D123" t="str">
            <v>Non Concernée</v>
          </cell>
          <cell r="E123" t="str">
            <v>ST-ANTONIN-NOBLE-VAL
subdi.st_antonin@ledepartement82.fr</v>
          </cell>
          <cell r="G123" t="str">
            <v>Gorses</v>
          </cell>
          <cell r="I123" t="str">
            <v>mairie.gorses@wanadoo.fr</v>
          </cell>
        </row>
        <row r="124">
          <cell r="A124" t="str">
            <v>Montastruc</v>
          </cell>
          <cell r="B124" t="str">
            <v>SPIE CITY NETWORKS</v>
          </cell>
          <cell r="C124" t="str">
            <v>com.montastruc@wanadoo.fr</v>
          </cell>
          <cell r="D124" t="str">
            <v>s.ferrarini@cc-payslafrancaisain.fr 05 63 65 91 90</v>
          </cell>
          <cell r="E124" t="str">
            <v>VALENCE D'AGEN
subdi.valence@ledepartement82.fr</v>
          </cell>
          <cell r="G124" t="str">
            <v>Goujounac</v>
          </cell>
          <cell r="I124" t="str">
            <v>mairiegoujounac@wanadoo.fr</v>
          </cell>
        </row>
        <row r="125">
          <cell r="A125" t="str">
            <v>Montauban</v>
          </cell>
          <cell r="B125" t="str">
            <v xml:space="preserve">SPIE BATIGNOLLES </v>
          </cell>
          <cell r="C125" t="str">
            <v>JThomas@ville-montauban.fr</v>
          </cell>
          <cell r="D125" t="str">
            <v>Non Concernée</v>
          </cell>
          <cell r="E125" t="str">
            <v>MONTAUBAN
subdi.montauban@ledepartement82.fr</v>
          </cell>
          <cell r="G125" t="str">
            <v>Gourdon</v>
          </cell>
          <cell r="I125" t="str">
            <v>stechnique@gourdon.fr</v>
          </cell>
        </row>
        <row r="126">
          <cell r="A126" t="str">
            <v>Montbarla</v>
          </cell>
          <cell r="B126" t="str">
            <v>SPIE CITY NETWORKS</v>
          </cell>
          <cell r="C126" t="str">
            <v>mairie-montbarla@info82.com</v>
          </cell>
          <cell r="D126" t="str">
            <v>accueil@cdc-psq.fr d.cure@cdc-psq.fr 05 63 94 64 78</v>
          </cell>
          <cell r="E126" t="str">
            <v>VALENCE D'AGEN
subdi.valence@ledepartement82.fr</v>
          </cell>
          <cell r="G126" t="str">
            <v>Gramat</v>
          </cell>
          <cell r="I126" t="str">
            <v>stech.gramat@orange.fr</v>
          </cell>
        </row>
        <row r="127">
          <cell r="A127" t="str">
            <v>Montbartier</v>
          </cell>
          <cell r="B127" t="str">
            <v>CITEL</v>
          </cell>
          <cell r="C127" t="str">
            <v>mairie-montbartier@info82.com</v>
          </cell>
          <cell r="D127" t="str">
            <v>grandsudtarnetgaronne@info82.com 05 63 27 57 16</v>
          </cell>
          <cell r="E127" t="str">
            <v>MONTAUBAN
subdi.montauban@ledepartement82.fr</v>
          </cell>
          <cell r="G127" t="str">
            <v>Grealou</v>
          </cell>
          <cell r="I127" t="str">
            <v>mairie.grealou@wanadoo.fr</v>
          </cell>
        </row>
        <row r="128">
          <cell r="A128" t="str">
            <v>Montbeton</v>
          </cell>
          <cell r="B128" t="str">
            <v>CITEL</v>
          </cell>
          <cell r="C128" t="str">
            <v>mairie-montbeton@info82.com</v>
          </cell>
          <cell r="D128" t="str">
            <v>SParant@ville-montauban.fr 05 63 22 12 00</v>
          </cell>
          <cell r="E128" t="str">
            <v>MONTAUBAN
subdi.montauban@ledepartement82.fr</v>
          </cell>
          <cell r="G128" t="str">
            <v>Grezels</v>
          </cell>
          <cell r="I128" t="str">
            <v>grezels.mairie@wanadoo.fr</v>
          </cell>
        </row>
        <row r="129">
          <cell r="A129" t="str">
            <v>Montech</v>
          </cell>
          <cell r="B129" t="str">
            <v>CITEL</v>
          </cell>
          <cell r="C129" t="str">
            <v>mairie-montech@info82.com</v>
          </cell>
          <cell r="D129" t="str">
            <v>grandsudtarnetgaronne@info82.com 05 63 27 57 16</v>
          </cell>
          <cell r="E129" t="str">
            <v>MONTAUBAN
subdi.montauban@ledepartement82.fr</v>
          </cell>
          <cell r="G129" t="str">
            <v>Grezes</v>
          </cell>
          <cell r="I129" t="str">
            <v>mairie-grezes@orange.fr</v>
          </cell>
        </row>
        <row r="130">
          <cell r="A130" t="str">
            <v>Monteils</v>
          </cell>
          <cell r="B130" t="str">
            <v xml:space="preserve">SPIE BATIGNOLLES </v>
          </cell>
          <cell r="C130" t="str">
            <v>accueil@mairie-monteils.fr</v>
          </cell>
          <cell r="D130" t="str">
            <v>Non Concernée</v>
          </cell>
          <cell r="E130" t="str">
            <v>ST-ANTONIN-NOBLE-VAL
subdi.st_antonin@ledepartement82.fr</v>
          </cell>
          <cell r="G130" t="str">
            <v>Issendolus</v>
          </cell>
          <cell r="I130" t="str">
            <v>mairie.issendolus@wanadoo.fr</v>
          </cell>
        </row>
        <row r="131">
          <cell r="A131" t="str">
            <v>Montesquieu</v>
          </cell>
          <cell r="B131" t="str">
            <v>SPIE CITY NETWORKS</v>
          </cell>
          <cell r="C131" t="str">
            <v>mairie-montesquieu@wanadoo.fr</v>
          </cell>
          <cell r="D131" t="str">
            <v>Non Concernée</v>
          </cell>
          <cell r="E131" t="str">
            <v>VALENCE D'AGEN
subdi.valence@ledepartement82.fr</v>
          </cell>
          <cell r="G131" t="str">
            <v>Issepts</v>
          </cell>
          <cell r="I131" t="str">
            <v>mairie.issepts@wanadoo.fr</v>
          </cell>
        </row>
        <row r="132">
          <cell r="A132" t="str">
            <v>Montfermier</v>
          </cell>
          <cell r="B132" t="str">
            <v>SPIE CITY NETWORKS</v>
          </cell>
          <cell r="C132" t="str">
            <v>mairie-montfermier@info82.com</v>
          </cell>
          <cell r="D132" t="str">
            <v>Non Concernée</v>
          </cell>
          <cell r="E132" t="str">
            <v>ST-ANTONIN-NOBLE-VAL
subdi.st_antonin@ledepartement82.fr</v>
          </cell>
          <cell r="G132" t="str">
            <v>Labastide du Haut Mont</v>
          </cell>
          <cell r="I132" t="str">
            <v>labastideduhautmont.mairie@wanadoo.fr</v>
          </cell>
        </row>
        <row r="133">
          <cell r="A133" t="str">
            <v>Montgaillard</v>
          </cell>
          <cell r="B133" t="str">
            <v>CITEL</v>
          </cell>
          <cell r="C133" t="str">
            <v>mairie-maontgaillard@info82.com</v>
          </cell>
          <cell r="D133" t="str">
            <v>contact@cc-lomagne82.fr</v>
          </cell>
          <cell r="E133" t="str">
            <v>CASTELSARRASIN 
subdi.castel@ledépartement82.fr/ René Julia: 06.76.22.34.01  rene.julia@ledepartement82.fr</v>
          </cell>
          <cell r="G133" t="str">
            <v>Labastide du Vert</v>
          </cell>
          <cell r="I133" t="str">
            <v>mairie.de.labastide.du.vert@wanadoo.fr</v>
          </cell>
        </row>
        <row r="134">
          <cell r="A134" t="str">
            <v>Montjoi</v>
          </cell>
          <cell r="B134" t="str">
            <v>SPIE CITY NETWORKS</v>
          </cell>
          <cell r="C134" t="str">
            <v>mairie-montjoi@info82.com</v>
          </cell>
          <cell r="D134" t="str">
            <v>info@cc-deuxrives.fr 05 63 29 92 00 Mme PICO PAREDES Silvia  silvia.picoparedes@cc-deuxrives.fr 0627135820</v>
          </cell>
          <cell r="E134" t="str">
            <v>VALENCE D'AGEN
subdi.valence@ledepartement82.fr</v>
          </cell>
          <cell r="G134" t="str">
            <v>Labastide Marnhac</v>
          </cell>
          <cell r="I134" t="str">
            <v>mairie.labastidemarnhac@wanadoo.fr</v>
          </cell>
        </row>
        <row r="135">
          <cell r="A135" t="str">
            <v>Montpezat de Quercy</v>
          </cell>
          <cell r="B135" t="str">
            <v>SPIE CITY NETWORKS</v>
          </cell>
          <cell r="C135" t="str">
            <v>mairie-montpezat.de.quercy@info82.com</v>
          </cell>
          <cell r="D135" t="str">
            <v>Non Concernée</v>
          </cell>
          <cell r="E135" t="str">
            <v>ST-ANTONIN-NOBLE-VAL
subdi.st_antonin@ledepartement82.fr</v>
          </cell>
          <cell r="G135" t="str">
            <v>Labastide Murat</v>
          </cell>
          <cell r="I135" t="str">
            <v>mairie.labastide-murat2@wanadoo.fr</v>
          </cell>
        </row>
        <row r="136">
          <cell r="A136" t="str">
            <v>Montricoux</v>
          </cell>
          <cell r="B136" t="str">
            <v xml:space="preserve">SPIE BATIGNOLLES </v>
          </cell>
          <cell r="C136" t="str">
            <v>mairie-montricoux@info82.com</v>
          </cell>
          <cell r="D136" t="str">
            <v>Non Concernée</v>
          </cell>
          <cell r="E136" t="str">
            <v>ST-ANTONIN-NOBLE-VAL
subdi.st_antonin@ledepartement82.fr</v>
          </cell>
          <cell r="G136" t="str">
            <v>Labathude</v>
          </cell>
          <cell r="I136" t="str">
            <v>mairie.labathude@wanadoo.fr</v>
          </cell>
        </row>
        <row r="137">
          <cell r="A137" t="str">
            <v>Mouillac</v>
          </cell>
          <cell r="B137" t="str">
            <v xml:space="preserve">SPIE BATIGNOLLES </v>
          </cell>
          <cell r="C137" t="str">
            <v>mairie-mouillac@info82.com</v>
          </cell>
          <cell r="D137" t="str">
            <v>Non Concernée</v>
          </cell>
          <cell r="E137" t="str">
            <v>ST-ANTONIN-NOBLE-VAL
subdi.st_antonin@ledepartement82.fr</v>
          </cell>
          <cell r="G137" t="str">
            <v>Laburgade</v>
          </cell>
          <cell r="I137" t="str">
            <v>mairie.laburgade@wanadoo.fr</v>
          </cell>
        </row>
        <row r="138">
          <cell r="A138" t="str">
            <v>Negrepelisse</v>
          </cell>
          <cell r="B138" t="str">
            <v xml:space="preserve">SPIE BATIGNOLLES </v>
          </cell>
          <cell r="C138" t="str">
            <v>mairie-negrepelisse@info82.com</v>
          </cell>
          <cell r="D138" t="str">
            <v>Non Concernée</v>
          </cell>
          <cell r="E138" t="str">
            <v>ST-ANTONIN-NOBLE-VAL
subdi.st_antonin@ledepartement82.fr</v>
          </cell>
          <cell r="G138" t="str">
            <v>Lacam d Ourcet</v>
          </cell>
          <cell r="I138" t="str">
            <v>mairie.lacamdourcet@wanadoo.fr</v>
          </cell>
        </row>
        <row r="139">
          <cell r="A139" t="str">
            <v>Nohic</v>
          </cell>
          <cell r="B139" t="str">
            <v xml:space="preserve">SPIE BATIGNOLLES </v>
          </cell>
          <cell r="C139" t="str">
            <v>mairie.nohic@wanadoo.fr</v>
          </cell>
          <cell r="D139" t="str">
            <v>cdc-grisolles.villebrumier@info82.com 05 63 30 03 31</v>
          </cell>
          <cell r="E139" t="str">
            <v>MONTAUBAN
subdi.montauban@ledepartement82.fr</v>
          </cell>
          <cell r="G139" t="str">
            <v>Lacapelle Cabanac</v>
          </cell>
          <cell r="I139" t="str">
            <v>mairie-lacapelle-cabanac@wanadoo.fr</v>
          </cell>
        </row>
        <row r="140">
          <cell r="A140" t="str">
            <v>Orgueil</v>
          </cell>
          <cell r="B140" t="str">
            <v>CITEL</v>
          </cell>
          <cell r="C140" t="str">
            <v>mairie.orgueil@wanadoo.fr</v>
          </cell>
          <cell r="D140" t="str">
            <v>cdc-grisolles.villebrumier@info82.com 05 63 30 03 31</v>
          </cell>
          <cell r="E140" t="str">
            <v>MONTAUBAN
subdi.montauban@ledepartement82.fr</v>
          </cell>
          <cell r="G140" t="str">
            <v>Lacapelle Marival</v>
          </cell>
          <cell r="I140" t="str">
            <v>lacapelle.mairie@wanadoo.fr</v>
          </cell>
        </row>
        <row r="141">
          <cell r="A141" t="str">
            <v>Parisot</v>
          </cell>
          <cell r="B141" t="str">
            <v xml:space="preserve">SPIE BATIGNOLLES </v>
          </cell>
          <cell r="C141" t="str">
            <v>mairie-parisot@info82.com</v>
          </cell>
          <cell r="D141" t="str">
            <v>Non Concernée</v>
          </cell>
          <cell r="E141" t="str">
            <v>ST-ANTONIN-NOBLE-VAL
subdi.st_antonin@ledepartement82.fr</v>
          </cell>
          <cell r="G141" t="str">
            <v>Lacave</v>
          </cell>
          <cell r="I141" t="str">
            <v>mairie-lacave@info46.fr</v>
          </cell>
        </row>
        <row r="142">
          <cell r="A142" t="str">
            <v>Perville</v>
          </cell>
          <cell r="B142" t="str">
            <v>SPIE CITY NETWORKS</v>
          </cell>
          <cell r="C142" t="str">
            <v>mairie-perville@info82.com</v>
          </cell>
          <cell r="D142" t="str">
            <v>info@cc-deuxrives.fr 05 63 29 92 00 Mme PICO PAREDES Silvia  silvia.picoparedes@cc-deuxrives.fr 0627135820</v>
          </cell>
          <cell r="E142" t="str">
            <v>VALENCE D'AGEN
subdi.valence@ledepartement82.fr</v>
          </cell>
          <cell r="G142" t="str">
            <v>Lachapelle Auzac</v>
          </cell>
          <cell r="I142" t="str">
            <v>mairie-lachapelle-auzac@info46.fr</v>
          </cell>
        </row>
        <row r="143">
          <cell r="A143" t="str">
            <v>Piquecos</v>
          </cell>
          <cell r="B143" t="str">
            <v>SPIE CITY NETWORKS</v>
          </cell>
          <cell r="C143" t="str">
            <v>com.piquecos@wanadoo.fr</v>
          </cell>
          <cell r="D143" t="str">
            <v>s.ferrarini@cc-payslafrancaisain.fr</v>
          </cell>
          <cell r="E143" t="str">
            <v>VALENCE D'AGEN
subdi.valence@ledepartement82.fr</v>
          </cell>
          <cell r="G143" t="str">
            <v>Ladirat</v>
          </cell>
          <cell r="I143" t="str">
            <v>didier.saintmaxent@tele2.fr</v>
          </cell>
        </row>
        <row r="144">
          <cell r="A144" t="str">
            <v>Pommevic</v>
          </cell>
          <cell r="B144" t="str">
            <v>SPIE CITY NETWORKS</v>
          </cell>
          <cell r="C144" t="str">
            <v>mairie-pommevic@info82.com</v>
          </cell>
          <cell r="D144" t="str">
            <v>info@cc-deuxrives.fr 05 63 29 92 00 Mme PICO PAREDES Silvia  silvia.picoparedes@cc-deuxrives.fr 0627135820</v>
          </cell>
          <cell r="E144" t="str">
            <v>VALENCE D'AGEN
subdi.valence@ledepartement82.fr</v>
          </cell>
          <cell r="G144" t="str">
            <v>Lagardelle</v>
          </cell>
          <cell r="I144" t="str">
            <v>mairiedelagardelle@wanadoo.fr</v>
          </cell>
        </row>
        <row r="145">
          <cell r="A145" t="str">
            <v>Pompignan</v>
          </cell>
          <cell r="B145" t="str">
            <v>CITEL</v>
          </cell>
          <cell r="C145" t="str">
            <v>mairie-pompignan@info82.fr</v>
          </cell>
          <cell r="D145" t="str">
            <v>cdc-grisolles.villebrumier@info82.com 05 63 30 03 31</v>
          </cell>
          <cell r="E145" t="str">
            <v>CASTELSARRASIN 
subdi.castel@ledépartement82.fr/ René Julia: 06.76.22.34.01  rene.julia@ledepartement82.fr</v>
          </cell>
          <cell r="G145" t="str">
            <v>Lalbenque</v>
          </cell>
          <cell r="I145" t="str">
            <v>mairie.lalbenque@wanadoo.fr</v>
          </cell>
        </row>
        <row r="146">
          <cell r="A146" t="str">
            <v>Poupas</v>
          </cell>
          <cell r="B146" t="str">
            <v>CITEL</v>
          </cell>
          <cell r="C146" t="str">
            <v>mairie-poupas@info82.com</v>
          </cell>
          <cell r="D146" t="str">
            <v>contact@cc-lomagne82.fr</v>
          </cell>
          <cell r="E146" t="str">
            <v>CASTELSARRASIN 
subdi.castel@ledépartement82.fr/ René Julia: 06.76.22.34.01  rene.julia@ledepartement82.fr</v>
          </cell>
          <cell r="G146" t="str">
            <v>Lamagdelaine</v>
          </cell>
          <cell r="I146" t="str">
            <v>mairielamagdelaine2@wanadoo.fr</v>
          </cell>
        </row>
        <row r="147">
          <cell r="A147" t="str">
            <v>Puycornet</v>
          </cell>
          <cell r="B147" t="str">
            <v>SPIE CITY NETWORKS</v>
          </cell>
          <cell r="C147" t="str">
            <v>com.puycornet@orange.fr</v>
          </cell>
          <cell r="D147" t="str">
            <v>s.ferrarini@cc-payslafrancaisain.fr</v>
          </cell>
          <cell r="E147" t="str">
            <v>VALENCE D'AGEN
subdi.valence@ledepartement82.fr</v>
          </cell>
          <cell r="G147" t="str">
            <v>Lamativie</v>
          </cell>
          <cell r="I147" t="str">
            <v>mairie.lamativie@wanadoo.fr</v>
          </cell>
        </row>
        <row r="148">
          <cell r="A148" t="str">
            <v>Puygaillard de Lomagne</v>
          </cell>
          <cell r="B148" t="str">
            <v>CITEL</v>
          </cell>
          <cell r="C148" t="str">
            <v>mairie-puygaillard.de.lomagne@info82.com</v>
          </cell>
          <cell r="D148" t="str">
            <v>contact@cc-lomagne82.fr</v>
          </cell>
          <cell r="E148" t="str">
            <v>ST-ANTONIN-NOBLE-VAL
subdi.st_antonin@ledepartement82.fr</v>
          </cell>
          <cell r="G148" t="str">
            <v>Lamothe Cassel</v>
          </cell>
          <cell r="I148" t="str">
            <v>mairielamothecassel@wanadoo.fr</v>
          </cell>
        </row>
        <row r="149">
          <cell r="A149" t="str">
            <v>Puygaillard de Quercy</v>
          </cell>
          <cell r="B149" t="str">
            <v xml:space="preserve">SPIE BATIGNOLLES </v>
          </cell>
          <cell r="C149" t="str">
            <v>mairie-puygaillard.de.quercy@info82.com</v>
          </cell>
          <cell r="D149" t="str">
            <v>Non Concernée</v>
          </cell>
          <cell r="E149" t="str">
            <v>CASTELSARRASIN 
subdi.castel@ledépartement82.fr/ René Julia: 06.76.22.34.01  rene.julia@ledepartement82.fr</v>
          </cell>
          <cell r="G149" t="str">
            <v>Lamothe Fenelon</v>
          </cell>
        </row>
        <row r="150">
          <cell r="A150" t="str">
            <v>Puylagarde</v>
          </cell>
          <cell r="B150" t="str">
            <v xml:space="preserve">SPIE BATIGNOLLES </v>
          </cell>
          <cell r="C150" t="str">
            <v>mairie-puylagarde@info82.com</v>
          </cell>
          <cell r="D150" t="str">
            <v>Non Concernée</v>
          </cell>
          <cell r="E150" t="str">
            <v>ST-ANTONIN-NOBLE-VAL
subdi.st_antonin@ledepartement82.fr</v>
          </cell>
          <cell r="G150" t="str">
            <v>Lanzac</v>
          </cell>
          <cell r="I150" t="str">
            <v>mairie.lanzac@wanadoo.fr</v>
          </cell>
        </row>
        <row r="151">
          <cell r="A151" t="str">
            <v>Puylaroque</v>
          </cell>
          <cell r="B151" t="str">
            <v xml:space="preserve">SPIE BATIGNOLLES </v>
          </cell>
          <cell r="C151" t="str">
            <v>mairie-puylaroque@info82.com</v>
          </cell>
          <cell r="D151" t="str">
            <v>Non Concernée</v>
          </cell>
          <cell r="E151" t="str">
            <v>ST-ANTONIN-NOBLE-VAL
subdi.st_antonin@ledepartement82.fr</v>
          </cell>
          <cell r="G151" t="str">
            <v>Laramiere</v>
          </cell>
          <cell r="I151" t="str">
            <v>mairie.laramiere@wanadoo.fr</v>
          </cell>
        </row>
        <row r="152">
          <cell r="A152" t="str">
            <v>Realville</v>
          </cell>
          <cell r="B152" t="str">
            <v xml:space="preserve">SPIE BATIGNOLLES </v>
          </cell>
          <cell r="C152" t="str">
            <v>mairie-realville@info82.com</v>
          </cell>
          <cell r="D152" t="str">
            <v>Non Concernée</v>
          </cell>
          <cell r="E152" t="str">
            <v>ST-ANTONIN-NOBLE-VAL
subdi.st_antonin@ledepartement82.fr</v>
          </cell>
          <cell r="G152" t="str">
            <v>Larnagol</v>
          </cell>
          <cell r="I152" t="str">
            <v>mairie.larnagol@wanadoo.fr</v>
          </cell>
        </row>
        <row r="153">
          <cell r="A153" t="str">
            <v>Reynies</v>
          </cell>
          <cell r="B153" t="str">
            <v xml:space="preserve">SPIE BATIGNOLLES </v>
          </cell>
          <cell r="C153" t="str">
            <v>mairie-reynies@info82.com</v>
          </cell>
          <cell r="D153" t="str">
            <v>SParant@ville-montauban.fr 05 63 22 12 00</v>
          </cell>
          <cell r="E153" t="str">
            <v>MONTAUBAN
subdi.montauban@ledepartement82.fr</v>
          </cell>
          <cell r="G153" t="str">
            <v>Laroque des Arcs</v>
          </cell>
          <cell r="I153" t="str">
            <v>mairie.laroque.arcs@orange.fr</v>
          </cell>
        </row>
        <row r="154">
          <cell r="A154" t="str">
            <v>Roquecor</v>
          </cell>
          <cell r="B154" t="str">
            <v>SPIE CITY NETWORKS</v>
          </cell>
          <cell r="C154" t="str">
            <v>mairie-roquecor@info82.com</v>
          </cell>
          <cell r="D154" t="str">
            <v>accueil@cdc-psq.fr d.cure@cdc-psq.fr 05 63 94 64 78</v>
          </cell>
          <cell r="E154" t="str">
            <v>VALENCE D'AGEN
subdi.valence@ledepartement82.fr</v>
          </cell>
          <cell r="G154" t="str">
            <v>Larroque Toirac</v>
          </cell>
          <cell r="I154" t="str">
            <v>larroque-toirac-email@wanadoo.fr</v>
          </cell>
        </row>
        <row r="155">
          <cell r="A155" t="str">
            <v>Saint Aignan</v>
          </cell>
          <cell r="B155" t="str">
            <v>CITEL</v>
          </cell>
          <cell r="C155" t="str">
            <v>mairie.saintaignan82@wanadoo.fr</v>
          </cell>
          <cell r="D155" t="str">
            <v>Non Concernée</v>
          </cell>
          <cell r="E155" t="str">
            <v>CASTELSARRASIN 
subdi.castel@ledépartement82.fr/ René Julia: 06.76.22.34.01  rene.julia@ledepartement82.fr</v>
          </cell>
          <cell r="G155" t="str">
            <v>Lascabanes</v>
          </cell>
          <cell r="I155" t="str">
            <v>mairielascabanes@wanadoo.fr</v>
          </cell>
        </row>
        <row r="156">
          <cell r="A156" t="str">
            <v>Saint Amans de Pellagal</v>
          </cell>
          <cell r="B156" t="str">
            <v>SPIE CITY NETWORKS</v>
          </cell>
          <cell r="C156" t="str">
            <v>mairie.st-amans-de-pellagal@orange.fr</v>
          </cell>
          <cell r="D156" t="str">
            <v>accueil@cdc-psq.fr d.cure@cdc-psq.fr 05 63 94 64 78</v>
          </cell>
          <cell r="E156" t="str">
            <v>VALENCE D'AGEN
subdi.valence@ledepartement82.fr</v>
          </cell>
          <cell r="G156" t="str">
            <v>Latouille Lentillac</v>
          </cell>
          <cell r="I156" t="str">
            <v>mairie.latouille.lentillac@wanadoo.fr</v>
          </cell>
        </row>
        <row r="157">
          <cell r="A157" t="str">
            <v>Saint Amans du Pech</v>
          </cell>
          <cell r="B157" t="str">
            <v>SPIE CITY NETWORKS</v>
          </cell>
          <cell r="C157" t="str">
            <v>mairie-saint.amans.du.pech@info82.com</v>
          </cell>
          <cell r="D157" t="str">
            <v>accueil@cdc-psq.fr d.cure@cdc-psq.fr 05 63 94 64 78</v>
          </cell>
          <cell r="E157" t="str">
            <v>VALENCE D'AGEN
subdi.valence@ledepartement82.fr</v>
          </cell>
          <cell r="G157" t="str">
            <v>Latronquiere</v>
          </cell>
          <cell r="I157" t="str">
            <v>mairie-latronquiere@wanadoo.fr</v>
          </cell>
        </row>
        <row r="158">
          <cell r="A158" t="str">
            <v>Saint Antonin Noble Val</v>
          </cell>
          <cell r="B158" t="str">
            <v xml:space="preserve">SPIE BATIGNOLLES </v>
          </cell>
          <cell r="C158" t="str">
            <v>mairie-saint.antonin.noble.val@info82.com</v>
          </cell>
          <cell r="D158" t="str">
            <v>Non Concernée</v>
          </cell>
          <cell r="E158" t="str">
            <v>ST-ANTONIN-NOBLE-VAL
subdi.st_antonin@ledepartement82.fr</v>
          </cell>
          <cell r="G158" t="str">
            <v>Lauresses</v>
          </cell>
          <cell r="I158" t="str">
            <v>mairie.lauresses@wanadoo.fr</v>
          </cell>
        </row>
        <row r="159">
          <cell r="A159" t="str">
            <v>Saint Arroumex</v>
          </cell>
          <cell r="B159" t="str">
            <v>CITEL</v>
          </cell>
          <cell r="C159" t="str">
            <v>mairie-saint.arroumex@info82.com</v>
          </cell>
          <cell r="D159" t="str">
            <v>Non Concernée</v>
          </cell>
          <cell r="E159" t="str">
            <v>CASTELSARRASIN 
subdi.castel@ledépartement82.fr/ René Julia: 06.76.22.34.01  rene.julia@ledepartement82.fr</v>
          </cell>
          <cell r="G159" t="str">
            <v>Lauzes</v>
          </cell>
          <cell r="I159" t="str">
            <v>mairie.lauzes@orange.fr</v>
          </cell>
        </row>
        <row r="160">
          <cell r="A160" t="str">
            <v>Saint Beauzeil</v>
          </cell>
          <cell r="B160" t="str">
            <v>SPIE CITY NETWORKS</v>
          </cell>
          <cell r="C160" t="str">
            <v>mairie-saint.beauzeil@info82.com</v>
          </cell>
          <cell r="D160" t="str">
            <v>accueil@cdc-psq.fr d.cure@cdc-psq.fr 05 63 94 64 78</v>
          </cell>
          <cell r="E160" t="str">
            <v>VALENCE D'AGEN
subdi.valence@ledepartement82.fr</v>
          </cell>
          <cell r="G160" t="str">
            <v>Laval de Cere</v>
          </cell>
          <cell r="I160" t="str">
            <v>lavaldecere@wanadoo.fr</v>
          </cell>
        </row>
        <row r="161">
          <cell r="A161" t="str">
            <v>Saint Cirice</v>
          </cell>
          <cell r="B161" t="str">
            <v>SPIE CITY NETWORKS</v>
          </cell>
          <cell r="C161" t="str">
            <v>mairie.st.cirice@wanadoo.fr</v>
          </cell>
          <cell r="D161" t="str">
            <v>info@cc-deuxrives.fr 05 63 29 92 00 Mme PICO PAREDES Silvia  silvia.picoparedes@cc-deuxrives.fr 0627135820</v>
          </cell>
          <cell r="E161" t="str">
            <v>VALENCE D'AGEN
subdi.valence@ledepartement82.fr</v>
          </cell>
          <cell r="G161" t="str">
            <v>Lavercantiere</v>
          </cell>
          <cell r="I161" t="str">
            <v>mairielavercantiere@wanadoo.fr</v>
          </cell>
        </row>
        <row r="162">
          <cell r="A162" t="str">
            <v>Saint Cirq</v>
          </cell>
          <cell r="B162" t="str">
            <v xml:space="preserve">SPIE BATIGNOLLES </v>
          </cell>
          <cell r="C162" t="str">
            <v>mairie-saint.cirq@info82.com</v>
          </cell>
          <cell r="D162" t="str">
            <v>Non Concernée</v>
          </cell>
          <cell r="E162" t="str">
            <v>ST-ANTONIN-NOBLE-VAL
subdi.st_antonin@ledepartement82.fr</v>
          </cell>
          <cell r="G162" t="str">
            <v>Lavergne</v>
          </cell>
          <cell r="I162" t="str">
            <v>mairie-de-lavergne@wanadoo.fr</v>
          </cell>
        </row>
        <row r="163">
          <cell r="A163" t="str">
            <v>Saint Clair 82</v>
          </cell>
          <cell r="B163" t="str">
            <v>SPIE CITY NETWORKS</v>
          </cell>
          <cell r="C163" t="str">
            <v>mairie-saint.clair@info82.com</v>
          </cell>
          <cell r="D163" t="str">
            <v>info@cc-deuxrives.fr 05 63 29 92 00 Mme PICO PAREDES Silvia  silvia.picoparedes@cc-deuxrives.fr 0627135820</v>
          </cell>
          <cell r="E163" t="str">
            <v>VALENCE D'AGEN
subdi.valence@ledepartement82.fr</v>
          </cell>
          <cell r="G163" t="str">
            <v>Le Bastit</v>
          </cell>
          <cell r="I163" t="str">
            <v>mairie.lebastit@wanadoo.fr</v>
          </cell>
        </row>
        <row r="164">
          <cell r="A164" t="str">
            <v>Saint Etienne de Tulmont</v>
          </cell>
          <cell r="B164" t="str">
            <v xml:space="preserve">SPIE BATIGNOLLES </v>
          </cell>
          <cell r="C164" t="str">
            <v>mairie-saint.etienne.de.tulmont@info82.com</v>
          </cell>
          <cell r="D164" t="str">
            <v>Non Concernée</v>
          </cell>
          <cell r="E164" t="str">
            <v>ST-ANTONIN-NOBLE-VAL
subdi.st_antonin@ledepartement82.fr</v>
          </cell>
          <cell r="G164" t="str">
            <v>Le Boulve</v>
          </cell>
          <cell r="I164" t="str">
            <v>le.boulve.mairie@wanadoo.fr</v>
          </cell>
        </row>
        <row r="165">
          <cell r="A165" t="str">
            <v>Saint Georges</v>
          </cell>
          <cell r="B165" t="str">
            <v xml:space="preserve">SPIE BATIGNOLLES </v>
          </cell>
          <cell r="C165" t="str">
            <v>mairie-saint.georges@info82.com</v>
          </cell>
          <cell r="D165" t="str">
            <v>Non Concernée</v>
          </cell>
          <cell r="E165" t="str">
            <v>ST-ANTONIN-NOBLE-VAL
subdi.st_antonin@ledepartement82.fr</v>
          </cell>
          <cell r="G165" t="str">
            <v>Le Bourg</v>
          </cell>
          <cell r="I165" t="str">
            <v>mairie.lebourg@wanadoo.fr</v>
          </cell>
        </row>
        <row r="166">
          <cell r="A166" t="str">
            <v>Saint Jean du Bouzet</v>
          </cell>
          <cell r="B166" t="str">
            <v>CITEL</v>
          </cell>
          <cell r="C166" t="str">
            <v>mairie-saint.jean.du.bouzet@info82.com</v>
          </cell>
          <cell r="D166" t="str">
            <v>contact@cc-lomagne82.fr</v>
          </cell>
          <cell r="E166" t="str">
            <v>CASTELSARRASIN 
subdi.castel@ledépartement82.fr/ René Julia: 06.76.22.34.01  rene.julia@ledepartement82.fr</v>
          </cell>
          <cell r="G166" t="str">
            <v>Le Bouyssou</v>
          </cell>
          <cell r="I166" t="str">
            <v>lebouyssou.mairie@wanadoo.fr</v>
          </cell>
        </row>
        <row r="167">
          <cell r="A167" t="str">
            <v>Saint Loup</v>
          </cell>
          <cell r="B167" t="str">
            <v>SPIE CITY NETWORKS</v>
          </cell>
          <cell r="C167" t="str">
            <v>mairie-saint.loup@info82.com</v>
          </cell>
          <cell r="D167" t="str">
            <v>info@cc-deuxrives.fr 05 63 29 92 00 Mme PICO PAREDES Silvia  silvia.picoparedes@cc-deuxrives.fr 0627135820</v>
          </cell>
          <cell r="E167" t="str">
            <v>VALENCE D'AGEN
subdi.valence@ledepartement82.fr</v>
          </cell>
          <cell r="G167" t="str">
            <v>Le Montat</v>
          </cell>
          <cell r="I167" t="str">
            <v>mairie-le-montat@info46.fr</v>
          </cell>
        </row>
        <row r="168">
          <cell r="A168" t="str">
            <v>Saint Michel</v>
          </cell>
          <cell r="B168" t="str">
            <v>SPIE CITY NETWORKS</v>
          </cell>
          <cell r="C168" t="str">
            <v>mairie-saint.michel@info82.com</v>
          </cell>
          <cell r="D168" t="str">
            <v>info@cc-deuxrives.fr 05 63 29 92 00 Mme PICO PAREDES Silvia  silvia.picoparedes@cc-deuxrives.fr 0627135820</v>
          </cell>
          <cell r="E168" t="str">
            <v>CASTELSARRASIN 
subdi.castel@ledépartement82.fr/ René Julia: 06.76.22.34.01  rene.julia@ledepartement82.fr</v>
          </cell>
          <cell r="G168" t="str">
            <v>Le Roc</v>
          </cell>
        </row>
        <row r="169">
          <cell r="A169" t="str">
            <v>Saint Nauphary</v>
          </cell>
          <cell r="B169" t="str">
            <v>SPIE CITY NETWORKS</v>
          </cell>
          <cell r="C169" t="str">
            <v>mairie-saint.nauphary@info82.com</v>
          </cell>
          <cell r="D169" t="str">
            <v>SParant@ville-montauban.fr 05 63 22 12 00</v>
          </cell>
          <cell r="E169" t="str">
            <v>MONTAUBAN
subdi.montauban@ledepartement82.fr</v>
          </cell>
          <cell r="G169" t="str">
            <v>Le Vigan</v>
          </cell>
          <cell r="I169" t="str">
            <v>mairie-levigan46@wanadoo.fr</v>
          </cell>
        </row>
        <row r="170">
          <cell r="A170" t="str">
            <v>Saint Nazaire de Valentane</v>
          </cell>
          <cell r="B170" t="str">
            <v>SPIE CITY NETWORKS</v>
          </cell>
          <cell r="C170" t="str">
            <v>mairie-st.nazaire.de.valentane@info82.com</v>
          </cell>
          <cell r="D170" t="str">
            <v>accueil@cdc-psq.fr d.cure@cdc-psq.fr 05 63 94 64 78</v>
          </cell>
          <cell r="E170" t="str">
            <v>VALENCE D'AGEN
subdi.valence@ledepartement82.fr</v>
          </cell>
          <cell r="G170" t="str">
            <v>Lebreil</v>
          </cell>
          <cell r="I170" t="str">
            <v>mairie.lebreil@wanadoo.fr</v>
          </cell>
        </row>
        <row r="171">
          <cell r="A171" t="str">
            <v>Saint Nicolas de la Grave</v>
          </cell>
          <cell r="B171" t="str">
            <v>CITEL</v>
          </cell>
          <cell r="C171" t="str">
            <v>mairie@ville-stnicolas82.fr</v>
          </cell>
          <cell r="D171" t="str">
            <v>Non Concernée</v>
          </cell>
          <cell r="E171" t="str">
            <v>CASTELSARRASIN 
subdi.castel@ledépartement82.fr/ René Julia: 06.76.22.34.01  rene.julia@ledepartement82.fr</v>
          </cell>
          <cell r="G171" t="str">
            <v>Lentillac du Causse</v>
          </cell>
          <cell r="I171" t="str">
            <v>mairie.lentillac@free.fr</v>
          </cell>
        </row>
        <row r="172">
          <cell r="A172" t="str">
            <v>Saint Paul d Espis</v>
          </cell>
          <cell r="B172" t="str">
            <v>SPIE CITY NETWORKS</v>
          </cell>
          <cell r="C172" t="str">
            <v>mairie-saint.paul.d.espis@info82.com</v>
          </cell>
          <cell r="D172" t="str">
            <v>info@cc-deuxrives.fr 05 63 29 92 00 Mme PICO PAREDES Silvia  silvia.picoparedes@cc-deuxrives.fr 0627135820</v>
          </cell>
          <cell r="E172" t="str">
            <v>VALENCE D'AGEN
subdi.valence@ledepartement82.fr</v>
          </cell>
          <cell r="G172" t="str">
            <v>Lentillac Saint Blaise</v>
          </cell>
          <cell r="I172" t="str">
            <v>mairie.lentillac@free.fr</v>
          </cell>
        </row>
        <row r="173">
          <cell r="A173" t="str">
            <v>Saint Porquier</v>
          </cell>
          <cell r="B173" t="str">
            <v>CITEL</v>
          </cell>
          <cell r="C173" t="str">
            <v>mairie-de-st-porquier@wanadoo.fr</v>
          </cell>
          <cell r="D173" t="str">
            <v>Non Concernée</v>
          </cell>
          <cell r="E173" t="str">
            <v>CASTELSARRASIN 
subdi.castel@ledépartement82.fr/ René Julia: 06.76.22.34.01  rene.julia@ledepartement82.fr</v>
          </cell>
          <cell r="G173" t="str">
            <v>Leobard</v>
          </cell>
          <cell r="I173" t="str">
            <v>mairie.leobard@wanadoo.fr</v>
          </cell>
        </row>
        <row r="174">
          <cell r="A174" t="str">
            <v>Saint Projet 82</v>
          </cell>
          <cell r="B174" t="str">
            <v xml:space="preserve">SPIE BATIGNOLLES </v>
          </cell>
          <cell r="C174" t="str">
            <v>mairie-saint.projet@info82.com</v>
          </cell>
          <cell r="D174" t="str">
            <v>Non Concernée</v>
          </cell>
          <cell r="E174" t="str">
            <v>ST-ANTONIN-NOBLE-VAL
subdi.st_antonin@ledepartement82.fr</v>
          </cell>
          <cell r="G174" t="str">
            <v>Les Arques</v>
          </cell>
          <cell r="I174" t="str">
            <v>mairie.les.arques@wanadoo.fr</v>
          </cell>
        </row>
        <row r="175">
          <cell r="A175" t="str">
            <v>Saint Sardos</v>
          </cell>
          <cell r="B175" t="str">
            <v>CITEL</v>
          </cell>
          <cell r="C175" t="str">
            <v>mairie-saint.sardos@info82.com</v>
          </cell>
          <cell r="D175" t="str">
            <v>Non Concernée</v>
          </cell>
          <cell r="E175" t="str">
            <v>CASTELSARRASIN 
subdi.castel@ledépartement82.fr/ René Julia: 06.76.22.34.01  rene.julia@ledepartement82.fr</v>
          </cell>
          <cell r="G175" t="str">
            <v>Les Junies</v>
          </cell>
          <cell r="I175" t="str">
            <v>mairie.les.junies@wanadoo.fr</v>
          </cell>
        </row>
        <row r="176">
          <cell r="A176" t="str">
            <v>Saint Vincent d Autejac</v>
          </cell>
          <cell r="B176" t="str">
            <v>SPIE CITY NETWORKS</v>
          </cell>
          <cell r="C176" t="str">
            <v>mairie-saint.vincent.dautejac@info82.com</v>
          </cell>
          <cell r="D176" t="str">
            <v>Non Concernée</v>
          </cell>
          <cell r="E176" t="str">
            <v>ST-ANTONIN-NOBLE-VAL
subdi.st_antonin@ledepartement82.fr</v>
          </cell>
          <cell r="G176" t="str">
            <v>Les Quatre Routes du Lot</v>
          </cell>
          <cell r="I176" t="str">
            <v>mairie-quatre-route@wanadoo.fr</v>
          </cell>
        </row>
        <row r="177">
          <cell r="A177" t="str">
            <v>Saint Vincent Lespinasse</v>
          </cell>
          <cell r="B177" t="str">
            <v>SPIE CITY NETWORKS</v>
          </cell>
          <cell r="C177" t="str">
            <v>mairie-saint.vincent.lespinasse@info82.com</v>
          </cell>
          <cell r="D177" t="str">
            <v>info@cc-deuxrives.fr 05 63 29 92 00 Mme PICO PAREDES Silvia  silvia.picoparedes@cc-deuxrives.fr 0627135820</v>
          </cell>
          <cell r="E177" t="str">
            <v>VALENCE D'AGEN
subdi.valence@ledepartement82.fr</v>
          </cell>
          <cell r="G177" t="str">
            <v>Leyme</v>
          </cell>
          <cell r="I177" t="str">
            <v>mairie.leyme@wanadoo.fr</v>
          </cell>
        </row>
        <row r="178">
          <cell r="A178" t="str">
            <v>Sainte Juliette</v>
          </cell>
          <cell r="B178" t="str">
            <v>SPIE CITY NETWORKS</v>
          </cell>
          <cell r="C178" t="str">
            <v>mairie-sainte.juliette@info82.com</v>
          </cell>
          <cell r="D178" t="str">
            <v>accueil@cdc-psq.fr d.cure@cdc-psq.fr 05 63 94 64 78</v>
          </cell>
          <cell r="E178" t="str">
            <v>VALENCE D'AGEN
subdi.valence@ledepartement82.fr</v>
          </cell>
          <cell r="G178" t="str">
            <v>Lherm</v>
          </cell>
          <cell r="I178" t="str">
            <v>mairie.de.lherm@wanado.fr</v>
          </cell>
        </row>
        <row r="179">
          <cell r="A179" t="str">
            <v>Sauveterre</v>
          </cell>
          <cell r="B179" t="str">
            <v>SPIE CITY NETWORKS</v>
          </cell>
          <cell r="C179" t="str">
            <v>mairie-sauveterre@info82.com</v>
          </cell>
          <cell r="D179" t="str">
            <v>accueil@cdc-psq.fr d.cure@cdc-psq.fr 05 63 94 64 78</v>
          </cell>
          <cell r="E179" t="str">
            <v>VALENCE D'AGEN
subdi.valence@ledepartement82.fr</v>
          </cell>
          <cell r="G179" t="str">
            <v>Lhospitalet</v>
          </cell>
          <cell r="I179" t="str">
            <v>mairie.lhospitalet@wanadoo.fr</v>
          </cell>
        </row>
        <row r="180">
          <cell r="A180" t="str">
            <v>Savenes</v>
          </cell>
          <cell r="B180" t="str">
            <v>CITEL</v>
          </cell>
          <cell r="C180" t="str">
            <v>mairie-savenes@info82.com</v>
          </cell>
          <cell r="D180" t="str">
            <v>Non Concernée</v>
          </cell>
          <cell r="E180" t="str">
            <v>CASTELSARRASIN 
subdi.castel@ledépartement82.fr/ René Julia: 06.76.22.34.01  rene.julia@ledepartement82.fr</v>
          </cell>
          <cell r="G180" t="str">
            <v>Limogne en Quercy</v>
          </cell>
          <cell r="I180" t="str">
            <v>mairie.limogne@wanadoo.fr</v>
          </cell>
        </row>
        <row r="181">
          <cell r="A181" t="str">
            <v>Septfonds</v>
          </cell>
          <cell r="B181" t="str">
            <v xml:space="preserve">SPIE BATIGNOLLES </v>
          </cell>
          <cell r="C181" t="str">
            <v>mairie-septfonds@info82.com</v>
          </cell>
          <cell r="D181" t="str">
            <v>Non Concernée</v>
          </cell>
          <cell r="E181" t="str">
            <v>ST-ANTONIN-NOBLE-VAL
subdi.st_antonin@ledepartement82.fr</v>
          </cell>
          <cell r="G181" t="str">
            <v>Linac</v>
          </cell>
          <cell r="I181" t="str">
            <v>linac.mairie@tiscali.fr</v>
          </cell>
        </row>
        <row r="182">
          <cell r="A182" t="str">
            <v xml:space="preserve">Serignac </v>
          </cell>
          <cell r="B182" t="str">
            <v>CITEL</v>
          </cell>
          <cell r="C182" t="str">
            <v>mairie-serignac@info82.com</v>
          </cell>
          <cell r="D182" t="str">
            <v>contact@cc-lomagne82.fr</v>
          </cell>
          <cell r="E182" t="str">
            <v>CASTELSARRASIN 
subdi.castel@ledépartement82.fr/ René Julia: 06.76.22.34.01  rene.julia@ledepartement82.fr</v>
          </cell>
          <cell r="G182" t="str">
            <v>Lissac et Mouret</v>
          </cell>
          <cell r="I182" t="str">
            <v>mairie.lissac@wanadoo.fr</v>
          </cell>
        </row>
        <row r="183">
          <cell r="A183" t="str">
            <v>Sistels</v>
          </cell>
          <cell r="B183" t="str">
            <v>SPIE CITY NETWORKS</v>
          </cell>
          <cell r="C183" t="str">
            <v>mairie-sistels@info82.com</v>
          </cell>
          <cell r="D183" t="str">
            <v>info@cc-deuxrives.fr 05 63 29 92 00 Mme PICO PAREDES Silvia  silvia.picoparedes@cc-deuxrives.fr 0627135820</v>
          </cell>
          <cell r="E183" t="str">
            <v>VALENCE D'AGEN
subdi.valence@ledepartement82.fr</v>
          </cell>
          <cell r="G183" t="str">
            <v>Livernon</v>
          </cell>
          <cell r="I183" t="str">
            <v>mairielivernon@wanadoo.fr</v>
          </cell>
        </row>
        <row r="184">
          <cell r="A184" t="str">
            <v>Touffailles</v>
          </cell>
          <cell r="B184" t="str">
            <v>SPIE CITY NETWORKS</v>
          </cell>
          <cell r="C184" t="str">
            <v>mairie-touffailles@info82.com</v>
          </cell>
          <cell r="D184" t="str">
            <v>accueil@cdc-psq.fr d.cure@cdc-psq.fr 05 63 94 64 78</v>
          </cell>
          <cell r="E184" t="str">
            <v>VALENCE D'AGEN
subdi.valence@ledepartement82.fr</v>
          </cell>
          <cell r="G184" t="str">
            <v>Loubressac</v>
          </cell>
          <cell r="I184" t="str">
            <v>commune-de-loubressac@orange.fr</v>
          </cell>
        </row>
        <row r="185">
          <cell r="A185" t="str">
            <v>Trejouls</v>
          </cell>
          <cell r="B185" t="str">
            <v>SPIE CITY NETWORKS</v>
          </cell>
          <cell r="C185" t="str">
            <v>mairie-trejouls@info82.com</v>
          </cell>
          <cell r="D185" t="str">
            <v>accueil@cdc-psq.fr d.cure@cdc-psq.fr 05 63 94 64 78</v>
          </cell>
          <cell r="E185" t="str">
            <v>VALENCE D'AGEN
subdi.valence@ledepartement82.fr</v>
          </cell>
          <cell r="G185" t="str">
            <v>Loupiac</v>
          </cell>
          <cell r="I185" t="str">
            <v>mairie.loupiac46@wanadoo.fr</v>
          </cell>
        </row>
        <row r="186">
          <cell r="A186" t="str">
            <v>Vaissac</v>
          </cell>
          <cell r="B186" t="str">
            <v xml:space="preserve">SPIE BATIGNOLLES </v>
          </cell>
          <cell r="C186" t="str">
            <v>mairie-vaissac@info82.com</v>
          </cell>
          <cell r="D186" t="str">
            <v>Non Concernée</v>
          </cell>
          <cell r="E186" t="str">
            <v>ST-ANTONIN-NOBLE-VAL
subdi.st_antonin@ledepartement82.fr</v>
          </cell>
          <cell r="G186" t="str">
            <v>Lugagnac</v>
          </cell>
        </row>
        <row r="187">
          <cell r="A187" t="str">
            <v>Valeilles</v>
          </cell>
          <cell r="B187" t="str">
            <v>SPIE CITY NETWORKS</v>
          </cell>
          <cell r="C187" t="str">
            <v>mairie-valeilles@info82.com</v>
          </cell>
          <cell r="D187" t="str">
            <v>accueil@cdc-psq.fr d.cure@cdc-psq.fr 05 63 94 64 78</v>
          </cell>
          <cell r="E187" t="str">
            <v>VALENCE D'AGEN
subdi.valence@ledepartement82.fr</v>
          </cell>
          <cell r="G187" t="str">
            <v>Lunan</v>
          </cell>
          <cell r="I187" t="str">
            <v>mairielunan@wanadoo.fr</v>
          </cell>
        </row>
        <row r="188">
          <cell r="A188" t="str">
            <v>Valence</v>
          </cell>
          <cell r="B188" t="str">
            <v>SPIE CITY NETWORKS</v>
          </cell>
          <cell r="C188" t="str">
            <v>mairie@valencedagen.fr</v>
          </cell>
          <cell r="D188" t="str">
            <v>info@cc-deuxrives.fr 05 63 29 92 00 Mme PICO PAREDES Silvia  silvia.picoparedes@cc-deuxrives.fr 0627135820</v>
          </cell>
          <cell r="E188" t="str">
            <v>VALENCE D'AGEN
subdi.valence@ledepartement82.fr</v>
          </cell>
          <cell r="G188" t="str">
            <v>Lunegarde</v>
          </cell>
          <cell r="I188" t="str">
            <v>mairielunegarde@orange.fr</v>
          </cell>
        </row>
        <row r="189">
          <cell r="A189" t="str">
            <v>Varen</v>
          </cell>
          <cell r="B189" t="str">
            <v xml:space="preserve">SPIE BATIGNOLLES </v>
          </cell>
          <cell r="C189" t="str">
            <v>mairie-varen@info82.com</v>
          </cell>
          <cell r="D189" t="str">
            <v>Non Concernée</v>
          </cell>
          <cell r="E189" t="str">
            <v>ST-ANTONIN-NOBLE-VAL
subdi.st_antonin@ledepartement82.fr</v>
          </cell>
          <cell r="G189" t="str">
            <v>Luzech</v>
          </cell>
          <cell r="I189" t="str">
            <v>commune.luzech@wanadoo.fr</v>
          </cell>
        </row>
        <row r="190">
          <cell r="A190" t="str">
            <v>Varennes</v>
          </cell>
          <cell r="B190" t="str">
            <v xml:space="preserve">SPIE BATIGNOLLES </v>
          </cell>
          <cell r="C190" t="str">
            <v>mairie-varennes@info82.com</v>
          </cell>
          <cell r="D190" t="str">
            <v>cdc-grisolles.villebrumier@info82.com 05 63 30 03 31</v>
          </cell>
          <cell r="E190" t="str">
            <v>MONTAUBAN
subdi.montauban@ledepartement82.fr</v>
          </cell>
          <cell r="G190" t="str">
            <v>Marcilhac sur Cele</v>
          </cell>
          <cell r="I190" t="str">
            <v>secretariat.mairie-de-marcilhac@wanadoo.fr</v>
          </cell>
        </row>
        <row r="191">
          <cell r="A191" t="str">
            <v>Vazerac</v>
          </cell>
          <cell r="B191" t="str">
            <v>SPIE CITY NETWORKS</v>
          </cell>
          <cell r="C191" t="str">
            <v>mairie-vazerac@info82.com</v>
          </cell>
          <cell r="D191" t="str">
            <v>s.ferrarini@cc-payslafrancaisain.fr 05 63 65 91 90</v>
          </cell>
          <cell r="E191" t="str">
            <v>VALENCE D'AGEN
subdi.valence@ledepartement82.fr</v>
          </cell>
          <cell r="G191" t="str">
            <v>Marminiac</v>
          </cell>
          <cell r="I191" t="str">
            <v>marminiac@wanadoo.fr</v>
          </cell>
        </row>
        <row r="192">
          <cell r="A192" t="str">
            <v>Verdun sur Garonne</v>
          </cell>
          <cell r="B192" t="str">
            <v>CITEL</v>
          </cell>
          <cell r="C192" t="str">
            <v>bureaux.sullivan@info82.com</v>
          </cell>
          <cell r="D192" t="str">
            <v>Non Concernée</v>
          </cell>
          <cell r="E192" t="str">
            <v>CASTELSARRASIN 
subdi.castel@ledépartement82.fr/ René Julia: 06.76.22.34.01  rene.julia@ledepartement82.fr</v>
          </cell>
          <cell r="G192" t="str">
            <v>Martel</v>
          </cell>
          <cell r="I192" t="str">
            <v>mairiedemartel@wanadoo.fr</v>
          </cell>
        </row>
        <row r="193">
          <cell r="A193" t="str">
            <v>Verfeil sur Seye</v>
          </cell>
          <cell r="B193" t="str">
            <v xml:space="preserve">SPIE BATIGNOLLES </v>
          </cell>
          <cell r="C193" t="str">
            <v>mairie-de-verfeil-sur-seye@wanadoo.fr</v>
          </cell>
          <cell r="D193" t="str">
            <v>Non Concernée</v>
          </cell>
          <cell r="E193" t="str">
            <v>ST-ANTONIN-NOBLE-VAL
subdi.st_antonin@ledepartement82.fr</v>
          </cell>
          <cell r="G193" t="str">
            <v>Masclat</v>
          </cell>
          <cell r="I193" t="str">
            <v>mairie-masclat@wanadoo.fr</v>
          </cell>
        </row>
        <row r="194">
          <cell r="A194" t="str">
            <v>Verlhac Tescou</v>
          </cell>
          <cell r="B194" t="str">
            <v xml:space="preserve">SPIE BATIGNOLLES </v>
          </cell>
          <cell r="C194" t="str">
            <v>mairie-verlhac.tescou@info82.com</v>
          </cell>
          <cell r="D194" t="str">
            <v>Non Concernée</v>
          </cell>
          <cell r="E194" t="str">
            <v>MONTAUBAN
subdi.montauban@ledepartement82.fr</v>
          </cell>
          <cell r="G194" t="str">
            <v>Mauroux</v>
          </cell>
          <cell r="I194" t="str">
            <v>mairie.mauroux46@wanadoo.fr</v>
          </cell>
        </row>
        <row r="195">
          <cell r="A195" t="str">
            <v>Vigueron</v>
          </cell>
          <cell r="B195" t="str">
            <v>CITEL</v>
          </cell>
          <cell r="C195" t="str">
            <v>mairie-vigueron@info82.com</v>
          </cell>
          <cell r="D195" t="str">
            <v>contact@cc-lomagne82.fr</v>
          </cell>
          <cell r="E195" t="str">
            <v>CASTELSARRASIN 
subdi.castel@ledépartement82.fr/ René Julia: 06.76.22.34.01  rene.julia@ledepartement82.fr</v>
          </cell>
          <cell r="G195" t="str">
            <v>Maxou</v>
          </cell>
          <cell r="I195" t="str">
            <v>mairie.de.maxou@wanadoo.fr</v>
          </cell>
        </row>
        <row r="196">
          <cell r="A196" t="str">
            <v>Villebrumier</v>
          </cell>
          <cell r="B196" t="str">
            <v xml:space="preserve">SPIE BATIGNOLLES </v>
          </cell>
          <cell r="C196" t="str">
            <v>mairie-villebrumier@info82.com</v>
          </cell>
          <cell r="D196" t="str">
            <v>cdc-grisolles.villebrumier@info82.com 05 63 30 03 31</v>
          </cell>
          <cell r="E196" t="str">
            <v>MONTAUBAN
subdi.montauban@ledepartement82.fr</v>
          </cell>
          <cell r="G196" t="str">
            <v>Mayrac</v>
          </cell>
          <cell r="I196" t="str">
            <v>commune.mayrac@wanadoo.fr</v>
          </cell>
        </row>
        <row r="197">
          <cell r="A197" t="str">
            <v>Villemade</v>
          </cell>
          <cell r="B197" t="str">
            <v>SPIE CITY NETWORKS</v>
          </cell>
          <cell r="C197" t="str">
            <v>mairie-villemade@info82.com</v>
          </cell>
          <cell r="D197" t="str">
            <v>SParant@ville-montauban.fr 05 63 22 12 00</v>
          </cell>
          <cell r="E197" t="str">
            <v>MONTAUBAN
subdi.montauban@ledepartement82.fr</v>
          </cell>
          <cell r="G197" t="str">
            <v>Mayrinhac Lentour</v>
          </cell>
          <cell r="I197" t="str">
            <v>mairie.mayrinhac-lentour@wanadoo.fr</v>
          </cell>
        </row>
        <row r="198">
          <cell r="G198" t="str">
            <v>Mechmont</v>
          </cell>
          <cell r="I198" t="str">
            <v>mairie.de.mechmont@wanadoo.fr</v>
          </cell>
        </row>
        <row r="199">
          <cell r="G199" t="str">
            <v>Mercues</v>
          </cell>
          <cell r="I199" t="str">
            <v>mairiemercues@wanadoo.fr</v>
          </cell>
        </row>
        <row r="200">
          <cell r="G200" t="str">
            <v>Meyronne</v>
          </cell>
          <cell r="I200" t="str">
            <v>mairie-meyronne@info46.fr</v>
          </cell>
        </row>
        <row r="201">
          <cell r="G201" t="str">
            <v>Miers</v>
          </cell>
          <cell r="I201" t="str">
            <v>mairiemiers@wanadoo.fr</v>
          </cell>
        </row>
        <row r="202">
          <cell r="A202" t="str">
            <v>Albi</v>
          </cell>
          <cell r="B202" t="str">
            <v>SPIE CITY NETWORKS</v>
          </cell>
          <cell r="C202" t="str">
            <v>secretariat.general@mairie-albi.fr</v>
          </cell>
          <cell r="D202" t="str">
            <v>Non Concernée</v>
          </cell>
          <cell r="E202" t="str">
            <v>Non Concernée</v>
          </cell>
          <cell r="G202" t="str">
            <v>Milhac</v>
          </cell>
          <cell r="I202" t="str">
            <v>mairie.milhac@wanadoo.fr</v>
          </cell>
        </row>
        <row r="203">
          <cell r="G203" t="str">
            <v>Molieres 46</v>
          </cell>
          <cell r="I203" t="str">
            <v>commune-de-molieres@wanadoo.fr</v>
          </cell>
        </row>
        <row r="204">
          <cell r="G204" t="str">
            <v>Montamel</v>
          </cell>
          <cell r="I204" t="str">
            <v>mairie.montamel@wanadoo.fr</v>
          </cell>
        </row>
        <row r="205">
          <cell r="G205" t="str">
            <v>Montbrun</v>
          </cell>
          <cell r="I205" t="str">
            <v>mairie-montbrun@wanadoo.fr</v>
          </cell>
        </row>
        <row r="206">
          <cell r="G206" t="str">
            <v>Montcabrier</v>
          </cell>
          <cell r="I206" t="str">
            <v>montcabrier46.mairie@wanadoo.fr</v>
          </cell>
        </row>
        <row r="207">
          <cell r="G207" t="str">
            <v>Montclera</v>
          </cell>
          <cell r="I207" t="str">
            <v>commune.de.montclera@wanadoo.fr</v>
          </cell>
        </row>
        <row r="208">
          <cell r="G208" t="str">
            <v>Montcuq</v>
          </cell>
          <cell r="I208" t="str">
            <v>mairie.montcuq@wanadoo.fr</v>
          </cell>
        </row>
        <row r="209">
          <cell r="G209" t="str">
            <v>Montdoumerc</v>
          </cell>
          <cell r="I209" t="str">
            <v>mairie.montdoumerc@neuf.fr</v>
          </cell>
        </row>
        <row r="210">
          <cell r="G210" t="str">
            <v>Montet et Bouxal</v>
          </cell>
          <cell r="I210" t="str">
            <v>mairie.montetetbouxal@wanadoo.fr</v>
          </cell>
        </row>
        <row r="211">
          <cell r="G211" t="str">
            <v>Montfaucon</v>
          </cell>
          <cell r="I211" t="str">
            <v>mairiedemontfaucon@wanadoo.fr</v>
          </cell>
        </row>
        <row r="212">
          <cell r="G212" t="str">
            <v>Montgesty</v>
          </cell>
          <cell r="I212" t="str">
            <v>mairie.de.montgesty@wanadoo.fr</v>
          </cell>
        </row>
        <row r="213">
          <cell r="G213" t="str">
            <v>Montlauzun</v>
          </cell>
          <cell r="I213" t="str">
            <v>montlauzun@club-internet.fr</v>
          </cell>
        </row>
        <row r="214">
          <cell r="G214" t="str">
            <v>Montredon</v>
          </cell>
          <cell r="I214" t="str">
            <v>mairie.de.montredon@wanadoo.fr</v>
          </cell>
        </row>
        <row r="215">
          <cell r="G215" t="str">
            <v>Montvalent</v>
          </cell>
          <cell r="I215" t="str">
            <v>montvalent.cne@wanadoo.fr</v>
          </cell>
        </row>
        <row r="216">
          <cell r="G216" t="str">
            <v>Nadaillac de Rouge</v>
          </cell>
          <cell r="I216" t="str">
            <v>mairie.nadaillac.de.rouge@wanadoo.fr</v>
          </cell>
        </row>
        <row r="217">
          <cell r="G217" t="str">
            <v>Nadillac</v>
          </cell>
          <cell r="I217" t="str">
            <v>nadillac2@wanadoo.fr</v>
          </cell>
        </row>
        <row r="218">
          <cell r="G218" t="str">
            <v>Nuzejouls</v>
          </cell>
          <cell r="I218" t="str">
            <v>mairie.de.nuzejouls@wanadoo.fr</v>
          </cell>
        </row>
        <row r="219">
          <cell r="G219" t="str">
            <v>Orniac</v>
          </cell>
          <cell r="I219" t="str">
            <v>mairie.orniac@orange.fr</v>
          </cell>
        </row>
        <row r="220">
          <cell r="G220" t="str">
            <v>Padirac</v>
          </cell>
          <cell r="I220" t="str">
            <v>mairiepadirac@wanadoo.fr</v>
          </cell>
        </row>
        <row r="221">
          <cell r="G221" t="str">
            <v>Parnac</v>
          </cell>
          <cell r="I221" t="str">
            <v>mairie.parnac@wanadoo.fr</v>
          </cell>
        </row>
        <row r="222">
          <cell r="G222" t="str">
            <v>Payrac</v>
          </cell>
          <cell r="I222" t="str">
            <v>mairie.payrac@wanadoo.fr</v>
          </cell>
        </row>
        <row r="223">
          <cell r="G223" t="str">
            <v>Payrignac</v>
          </cell>
          <cell r="I223" t="str">
            <v>mairie.payrignac@wanadoo.fr</v>
          </cell>
        </row>
        <row r="224">
          <cell r="G224" t="str">
            <v>Pern</v>
          </cell>
          <cell r="I224" t="str">
            <v>mairie-de-pern@wanadoo.fr</v>
          </cell>
        </row>
        <row r="225">
          <cell r="G225" t="str">
            <v>Pescadoires</v>
          </cell>
          <cell r="I225" t="str">
            <v>mairie.pescadoires@wanadoo.fr</v>
          </cell>
        </row>
        <row r="226">
          <cell r="G226" t="str">
            <v>Peyrilles</v>
          </cell>
          <cell r="I226" t="str">
            <v>mairie.peyrilles@orange.fr</v>
          </cell>
        </row>
        <row r="227">
          <cell r="G227" t="str">
            <v>Pinsac</v>
          </cell>
          <cell r="I227" t="str">
            <v>commune.pinsac@wanadoo.fr</v>
          </cell>
        </row>
        <row r="228">
          <cell r="G228" t="str">
            <v>Planioles</v>
          </cell>
          <cell r="I228" t="str">
            <v>mairie.planioles@wanadoo.fr</v>
          </cell>
        </row>
        <row r="229">
          <cell r="G229" t="str">
            <v>Pomarede</v>
          </cell>
          <cell r="I229" t="str">
            <v>mairie-pomarede@wanadoo.fr</v>
          </cell>
        </row>
        <row r="230">
          <cell r="G230" t="str">
            <v>Pontcirq</v>
          </cell>
          <cell r="I230" t="str">
            <v>mairie.de.pontcirq@wanadoo.fr</v>
          </cell>
        </row>
        <row r="231">
          <cell r="G231" t="str">
            <v>Pradines</v>
          </cell>
          <cell r="I231" t="str">
            <v>mairie@pradines.fr</v>
          </cell>
        </row>
        <row r="232">
          <cell r="G232" t="str">
            <v>Prayssac</v>
          </cell>
          <cell r="I232" t="str">
            <v>mairie.prayssac@wanadoo.fr</v>
          </cell>
        </row>
        <row r="233">
          <cell r="G233" t="str">
            <v>Prendeignes</v>
          </cell>
          <cell r="I233" t="str">
            <v>prendeignes.mairie@wanadoo.fr</v>
          </cell>
        </row>
        <row r="234">
          <cell r="G234" t="str">
            <v>Promilhanes</v>
          </cell>
          <cell r="I234" t="str">
            <v>mairie.promilhanes@wanadoo.fr</v>
          </cell>
        </row>
        <row r="235">
          <cell r="G235" t="str">
            <v>Prudhomat</v>
          </cell>
          <cell r="I235" t="str">
            <v>mairie-prudhomat@info46.fr</v>
          </cell>
        </row>
        <row r="236">
          <cell r="G236" t="str">
            <v>Puy l eveque</v>
          </cell>
          <cell r="I236" t="str">
            <v>mairie.puyleveque@wanadoo.fr</v>
          </cell>
        </row>
        <row r="237">
          <cell r="G237" t="str">
            <v>Puybrun</v>
          </cell>
          <cell r="I237" t="str">
            <v>mairie-puybrun@info46.fr</v>
          </cell>
        </row>
        <row r="238">
          <cell r="G238" t="str">
            <v>Puyjourdes</v>
          </cell>
        </row>
        <row r="239">
          <cell r="G239" t="str">
            <v>Quissac</v>
          </cell>
          <cell r="I239" t="str">
            <v>quissac@free.fr</v>
          </cell>
        </row>
        <row r="240">
          <cell r="G240" t="str">
            <v>Rampoux</v>
          </cell>
          <cell r="I240" t="str">
            <v>mairie.rampoux@wanadoo.fr</v>
          </cell>
        </row>
        <row r="241">
          <cell r="G241" t="str">
            <v>Reilhac</v>
          </cell>
          <cell r="I241" t="str">
            <v>reilhac.mairie@wanadoo.fr</v>
          </cell>
        </row>
        <row r="242">
          <cell r="G242" t="str">
            <v>Reilhaguet</v>
          </cell>
          <cell r="I242" t="str">
            <v>mairie-reilhaguet@wanadoo.fr</v>
          </cell>
        </row>
        <row r="243">
          <cell r="G243" t="str">
            <v>Reyrevignes</v>
          </cell>
          <cell r="I243" t="str">
            <v>mairie-de-reyrevignes@wanadoo.fr</v>
          </cell>
        </row>
        <row r="244">
          <cell r="G244" t="str">
            <v>Rignac</v>
          </cell>
          <cell r="I244" t="str">
            <v>rignac.mairie@wanadoo.fr</v>
          </cell>
        </row>
        <row r="245">
          <cell r="G245" t="str">
            <v>Rocamadour</v>
          </cell>
          <cell r="I245" t="str">
            <v>mairierocamadour@wanadoo.fr</v>
          </cell>
        </row>
        <row r="246">
          <cell r="G246" t="str">
            <v>Rouffilhac</v>
          </cell>
          <cell r="I246" t="str">
            <v>rouffilhac@wanadoo.fr</v>
          </cell>
        </row>
        <row r="247">
          <cell r="G247" t="str">
            <v>Rudelle</v>
          </cell>
          <cell r="I247" t="str">
            <v>mairie.rudelle@wanadoo.fr</v>
          </cell>
        </row>
        <row r="248">
          <cell r="G248" t="str">
            <v>Rueyres</v>
          </cell>
          <cell r="I248" t="str">
            <v>mairiederueyres@orange.fr</v>
          </cell>
        </row>
        <row r="249">
          <cell r="G249" t="str">
            <v>Sabadel Latronquiere</v>
          </cell>
          <cell r="I249" t="str">
            <v>mairie.sabadel.latronquiere@wanadoo.fr</v>
          </cell>
        </row>
        <row r="250">
          <cell r="G250" t="str">
            <v>Sabadel Lauzes</v>
          </cell>
          <cell r="I250" t="str">
            <v>mairie.sabadellauzes@wanadoo.fr</v>
          </cell>
        </row>
        <row r="251">
          <cell r="G251" t="str">
            <v>Saignes</v>
          </cell>
        </row>
        <row r="252">
          <cell r="G252" t="str">
            <v>Saillac</v>
          </cell>
        </row>
        <row r="253">
          <cell r="G253" t="str">
            <v>Saint Bressou</v>
          </cell>
          <cell r="I253" t="str">
            <v>mairie.saint-bressou@wanadoo.fr</v>
          </cell>
        </row>
        <row r="254">
          <cell r="G254" t="str">
            <v>Saint Caprais</v>
          </cell>
          <cell r="I254" t="str">
            <v>saint.caprais.mairie@wanadoo.fr</v>
          </cell>
        </row>
        <row r="255">
          <cell r="G255" t="str">
            <v>Saint Cere</v>
          </cell>
          <cell r="I255" t="str">
            <v>xavier.arnaud@saint-cere.fr</v>
          </cell>
        </row>
        <row r="256">
          <cell r="G256" t="str">
            <v>Saint Cernin</v>
          </cell>
          <cell r="I256" t="str">
            <v>mairie.saintcernin@wanadoo.fr</v>
          </cell>
        </row>
        <row r="257">
          <cell r="G257" t="str">
            <v>Saint Chamarand</v>
          </cell>
          <cell r="I257" t="str">
            <v>mairie-st-chamarand@info46.fr</v>
          </cell>
        </row>
        <row r="258">
          <cell r="G258" t="str">
            <v>Saint Chels</v>
          </cell>
          <cell r="I258" t="str">
            <v>mairie.stchels@wanadoo.fr</v>
          </cell>
        </row>
        <row r="259">
          <cell r="G259" t="str">
            <v>Saint Cirgues</v>
          </cell>
          <cell r="I259" t="str">
            <v>mairie.saintcirgues@wanadoo.fr</v>
          </cell>
        </row>
        <row r="260">
          <cell r="G260" t="str">
            <v>Saint Cirq Lapopie</v>
          </cell>
          <cell r="I260" t="str">
            <v>saint-cirq-lapopie.maire@wanadoo.fr</v>
          </cell>
        </row>
        <row r="261">
          <cell r="G261" t="str">
            <v>Saint Cirq Madelon</v>
          </cell>
          <cell r="I261" t="str">
            <v>mairie.stcirqmadelon@wanadoo.fr</v>
          </cell>
        </row>
        <row r="262">
          <cell r="G262" t="str">
            <v>Saint Cirq Souillaguet</v>
          </cell>
          <cell r="I262" t="str">
            <v>mairie.st.cirq.souillaguet@orange.fr</v>
          </cell>
        </row>
        <row r="263">
          <cell r="G263" t="str">
            <v>Saint Clair 46</v>
          </cell>
        </row>
        <row r="264">
          <cell r="G264" t="str">
            <v>Saint Cyprien</v>
          </cell>
        </row>
        <row r="265">
          <cell r="G265" t="str">
            <v>Saint Daunes</v>
          </cell>
          <cell r="I265" t="str">
            <v>stdaunes@wanadoo.fr</v>
          </cell>
        </row>
        <row r="266">
          <cell r="G266" t="str">
            <v>Saint Denis Catus</v>
          </cell>
          <cell r="I266" t="str">
            <v>mairie.de.st.denis.catus@wanadoo.fr</v>
          </cell>
        </row>
        <row r="267">
          <cell r="G267" t="str">
            <v>Saint Denis les Martel</v>
          </cell>
          <cell r="I267" t="str">
            <v>st-denis-les-martel-cne@wanadoo.fr</v>
          </cell>
        </row>
        <row r="268">
          <cell r="G268" t="str">
            <v>Saint Felix</v>
          </cell>
          <cell r="I268" t="str">
            <v>commune.saint.felix@wanadoo.fr</v>
          </cell>
        </row>
        <row r="269">
          <cell r="G269" t="str">
            <v>Saint Germain du Bel Air</v>
          </cell>
          <cell r="I269" t="str">
            <v>mairie-saint-germain@wanadoo.fr</v>
          </cell>
        </row>
        <row r="270">
          <cell r="G270" t="str">
            <v>Saint Gery</v>
          </cell>
          <cell r="I270" t="str">
            <v>mairiestgery@wanadoo.fr</v>
          </cell>
        </row>
        <row r="271">
          <cell r="G271" t="str">
            <v>Saint Hilaire</v>
          </cell>
          <cell r="I271" t="str">
            <v>mairie.sthilaire@wanadoo.fr</v>
          </cell>
        </row>
        <row r="272">
          <cell r="G272" t="str">
            <v>Saint Jean de Laur</v>
          </cell>
          <cell r="I272" t="str">
            <v>mairiestjeandelaur@orange.fr</v>
          </cell>
        </row>
        <row r="273">
          <cell r="G273" t="str">
            <v>Saint Jean Lagineste</v>
          </cell>
          <cell r="I273" t="str">
            <v>monique.martignac@wanadoo.fr</v>
          </cell>
        </row>
        <row r="274">
          <cell r="G274" t="str">
            <v>Saint Jean Lespinasse</v>
          </cell>
          <cell r="I274" t="str">
            <v>mairie.st.jean.lespinasse@wanadoo/fr</v>
          </cell>
        </row>
        <row r="275">
          <cell r="G275" t="str">
            <v>Saint Jean Mirabel</v>
          </cell>
          <cell r="I275" t="str">
            <v>st-jean-mirabel.mairie@wanadoo.fr</v>
          </cell>
        </row>
        <row r="276">
          <cell r="G276" t="str">
            <v>Saint Laurent les Tours</v>
          </cell>
          <cell r="I276" t="str">
            <v>mairie-st-laurent-les-tours@info46.fr</v>
          </cell>
        </row>
        <row r="277">
          <cell r="G277" t="str">
            <v>Saint Laurent Lolmie</v>
          </cell>
          <cell r="I277" t="str">
            <v>mairiestll@club-internet.fr</v>
          </cell>
        </row>
        <row r="278">
          <cell r="G278" t="str">
            <v>Saint Martin de Vers</v>
          </cell>
          <cell r="I278" t="str">
            <v>mairie-stmartindevers@wanadoo.fr</v>
          </cell>
        </row>
        <row r="279">
          <cell r="G279" t="str">
            <v>Saint Martin Labouval</v>
          </cell>
          <cell r="I279" t="str">
            <v>mairie.stmartinlabouval@wanadoo.fr</v>
          </cell>
        </row>
        <row r="280">
          <cell r="G280" t="str">
            <v>Saint Martin le Redon</v>
          </cell>
          <cell r="I280" t="str">
            <v>st-martin-le-redon@wanadoo.fr</v>
          </cell>
        </row>
        <row r="281">
          <cell r="G281" t="str">
            <v>Saint Matre</v>
          </cell>
          <cell r="I281" t="str">
            <v>mairiedestmatre@wanadoo.fr</v>
          </cell>
        </row>
        <row r="282">
          <cell r="G282" t="str">
            <v>Saint Maurice en Quercy</v>
          </cell>
          <cell r="I282" t="str">
            <v>mairie.st.maurice.46120@wanadoo.fr</v>
          </cell>
        </row>
        <row r="283">
          <cell r="G283" t="str">
            <v>Saint Medard</v>
          </cell>
          <cell r="I283" t="str">
            <v>mairie.de.st.medard@wanadoo.fr</v>
          </cell>
        </row>
        <row r="284">
          <cell r="G284" t="str">
            <v>Saint Medard de Presque</v>
          </cell>
          <cell r="I284" t="str">
            <v>mairie.saintmedarddepresque@wanadoo.fr</v>
          </cell>
        </row>
        <row r="285">
          <cell r="G285" t="str">
            <v>Saint Medard Nicourby</v>
          </cell>
          <cell r="I285" t="str">
            <v>stmedardnicourby@tiscali.fr</v>
          </cell>
        </row>
        <row r="286">
          <cell r="G286" t="str">
            <v>Saint Michel de Bannieres</v>
          </cell>
          <cell r="I286" t="str">
            <v>mairie-st-michel-de-bannieres@info46.fr</v>
          </cell>
        </row>
        <row r="287">
          <cell r="G287" t="str">
            <v>Saint Michel Loubejou</v>
          </cell>
          <cell r="I287" t="str">
            <v>mairie-stmichelloubejou@wanadoo.fr</v>
          </cell>
        </row>
        <row r="288">
          <cell r="G288" t="str">
            <v>Saint Pantaleon</v>
          </cell>
          <cell r="I288" t="str">
            <v>mairiestpan@club-internet.fr</v>
          </cell>
        </row>
        <row r="289">
          <cell r="G289" t="str">
            <v>Saint Paul de Loubressac</v>
          </cell>
          <cell r="I289" t="str">
            <v>mairie.saintpauldeloubressac@wanadoo.fr</v>
          </cell>
        </row>
        <row r="290">
          <cell r="G290" t="str">
            <v>Saint Paul de Vern</v>
          </cell>
          <cell r="I290" t="str">
            <v>mairie.st.paul.de.vern@wanadoo.fr</v>
          </cell>
        </row>
        <row r="291">
          <cell r="G291" t="str">
            <v>Saint Perdoux</v>
          </cell>
          <cell r="I291" t="str">
            <v>st-perdoux46.mairie@wanadoo.fr</v>
          </cell>
        </row>
        <row r="292">
          <cell r="G292" t="str">
            <v>Saint Pierre Lafeuille</v>
          </cell>
          <cell r="I292" t="str">
            <v>mairiestpierrelafeuille@wanadoo.fr</v>
          </cell>
        </row>
        <row r="293">
          <cell r="G293" t="str">
            <v>Saint Pierre Toirac</v>
          </cell>
          <cell r="I293" t="str">
            <v>mairie.saintpierretoirac@wanadoo.fr</v>
          </cell>
        </row>
        <row r="294">
          <cell r="G294" t="str">
            <v>Saint Projet 46</v>
          </cell>
          <cell r="I294" t="str">
            <v>mairie.stprojet@orange.fr</v>
          </cell>
        </row>
        <row r="295">
          <cell r="G295" t="str">
            <v>Saint Sauveur la Vallee</v>
          </cell>
          <cell r="I295" t="str">
            <v>commune.stsauveur@wanadoo.fr</v>
          </cell>
        </row>
        <row r="296">
          <cell r="G296" t="str">
            <v>Saint Simon</v>
          </cell>
          <cell r="I296" t="str">
            <v>mairiestsimonlot@wanadoo.fr</v>
          </cell>
        </row>
        <row r="297">
          <cell r="G297" t="str">
            <v>Saint Sozy</v>
          </cell>
          <cell r="I297" t="str">
            <v>mairie-st-sozy@info46.fr</v>
          </cell>
        </row>
        <row r="298">
          <cell r="G298" t="str">
            <v>Saint Sulpice</v>
          </cell>
          <cell r="I298" t="str">
            <v>mairie.saint.sulpice@wanadoo.fr</v>
          </cell>
        </row>
        <row r="299">
          <cell r="G299" t="str">
            <v>Saint Vincent du Pendit</v>
          </cell>
          <cell r="I299" t="str">
            <v>saint.vincent.du.pendit.mairie@wanadoo.fr</v>
          </cell>
        </row>
        <row r="300">
          <cell r="G300" t="str">
            <v>Saint Vincent Rive d Olt</v>
          </cell>
          <cell r="I300" t="str">
            <v>mairiestvincentro@wanadoo.fr</v>
          </cell>
        </row>
        <row r="301">
          <cell r="G301" t="str">
            <v>Sainte Alauzie</v>
          </cell>
          <cell r="I301" t="str">
            <v>mairie.stealauzie@wanadoo.fr</v>
          </cell>
        </row>
        <row r="302">
          <cell r="G302" t="str">
            <v>Sainte Colombe</v>
          </cell>
          <cell r="I302" t="str">
            <v>mairie-ste-colombe@wanadoo.fr</v>
          </cell>
        </row>
        <row r="303">
          <cell r="G303" t="str">
            <v>Sainte Croix</v>
          </cell>
          <cell r="I303" t="str">
            <v>mairie-stecroix@orange.fr</v>
          </cell>
        </row>
        <row r="304">
          <cell r="G304" t="str">
            <v>Salviac</v>
          </cell>
          <cell r="I304" t="str">
            <v>mairie.salviac@wanadoo.fr</v>
          </cell>
        </row>
        <row r="305">
          <cell r="G305" t="str">
            <v>Sarrazac</v>
          </cell>
          <cell r="I305" t="str">
            <v>sarrazac.cne@wanadoo.fr</v>
          </cell>
        </row>
        <row r="306">
          <cell r="G306" t="str">
            <v>Sauliac sur Cele</v>
          </cell>
          <cell r="I306" t="str">
            <v>mairie-de-sauliac@alsatis.net</v>
          </cell>
        </row>
        <row r="307">
          <cell r="G307" t="str">
            <v>Saux</v>
          </cell>
          <cell r="I307" t="str">
            <v>commune.saux@wanadoo.fr</v>
          </cell>
        </row>
        <row r="308">
          <cell r="G308" t="str">
            <v>Sauzet</v>
          </cell>
          <cell r="I308" t="str">
            <v>mairie.sauzet@wanadoo.fr</v>
          </cell>
        </row>
        <row r="309">
          <cell r="G309" t="str">
            <v>Senaillac Latronquiere</v>
          </cell>
          <cell r="I309" t="str">
            <v>mairie.sen.latronquiere@wanadoo.fr</v>
          </cell>
        </row>
        <row r="310">
          <cell r="G310" t="str">
            <v>Senaillac Lauzes</v>
          </cell>
          <cell r="I310" t="str">
            <v>mairie.senaillac@wanadoo.fr</v>
          </cell>
        </row>
        <row r="311">
          <cell r="G311" t="str">
            <v>Seniergues</v>
          </cell>
          <cell r="I311" t="str">
            <v>mairie-de-seniergues@wanadoo.fr</v>
          </cell>
        </row>
        <row r="312">
          <cell r="G312" t="str">
            <v>Serignac 46</v>
          </cell>
          <cell r="I312" t="str">
            <v>communedeserignac@wanadoo.fr</v>
          </cell>
        </row>
        <row r="313">
          <cell r="G313" t="str">
            <v>Sonac</v>
          </cell>
          <cell r="I313" t="str">
            <v>sonac.mairie@wanadoo.fr</v>
          </cell>
        </row>
        <row r="314">
          <cell r="G314" t="str">
            <v>Soturac</v>
          </cell>
          <cell r="I314" t="str">
            <v>soturac.mairie@wanadoo.fr</v>
          </cell>
        </row>
        <row r="315">
          <cell r="G315" t="str">
            <v>Soucirac</v>
          </cell>
          <cell r="I315" t="str">
            <v>commune.soucirac@wanadoo.fr</v>
          </cell>
        </row>
        <row r="316">
          <cell r="G316" t="str">
            <v>Souillac</v>
          </cell>
          <cell r="I316" t="str">
            <v>secretariat@mairie-souillac.com</v>
          </cell>
        </row>
        <row r="317">
          <cell r="G317" t="str">
            <v>Soulomes</v>
          </cell>
          <cell r="I317" t="str">
            <v>mairiedesoulomes@wanadoo.fr</v>
          </cell>
        </row>
        <row r="318">
          <cell r="G318" t="str">
            <v>Sousceyrac</v>
          </cell>
          <cell r="I318" t="str">
            <v>mairie.sousceyrac@wanadoo.fr</v>
          </cell>
        </row>
        <row r="319">
          <cell r="G319" t="str">
            <v>Strenquels</v>
          </cell>
          <cell r="I319" t="str">
            <v>mairie.strenquels@wanadoo.fr</v>
          </cell>
        </row>
        <row r="320">
          <cell r="G320" t="str">
            <v>Tauriac</v>
          </cell>
          <cell r="I320" t="str">
            <v>mairie.tauriac@wanadoo.fr</v>
          </cell>
        </row>
        <row r="321">
          <cell r="G321" t="str">
            <v>Terrou</v>
          </cell>
          <cell r="I321" t="str">
            <v>mairie-de-terrou@wanadoo.fr</v>
          </cell>
        </row>
        <row r="322">
          <cell r="G322" t="str">
            <v>Teyssieu</v>
          </cell>
          <cell r="I322" t="str">
            <v>teyssieu@wanadoo.fr</v>
          </cell>
        </row>
        <row r="323">
          <cell r="G323" t="str">
            <v>Thedirac</v>
          </cell>
          <cell r="I323" t="str">
            <v>mairiedethedirac@wanadoo.fr</v>
          </cell>
        </row>
        <row r="324">
          <cell r="G324" t="str">
            <v>Thegra</v>
          </cell>
          <cell r="I324" t="str">
            <v>mairie.thegra@wanadoo.fr</v>
          </cell>
        </row>
        <row r="325">
          <cell r="G325" t="str">
            <v>Themines</v>
          </cell>
          <cell r="I325" t="str">
            <v>mairie.de.themines@wanadoo.fr</v>
          </cell>
        </row>
        <row r="326">
          <cell r="G326" t="str">
            <v>Theminettes</v>
          </cell>
          <cell r="I326" t="str">
            <v>mairie-de-theminettes@wanadoo.fr</v>
          </cell>
        </row>
        <row r="327">
          <cell r="G327" t="str">
            <v>Tour de Faure</v>
          </cell>
          <cell r="I327" t="str">
            <v>mairie.tourdefaure@wanadoo.fr</v>
          </cell>
        </row>
        <row r="328">
          <cell r="G328" t="str">
            <v>Touzac</v>
          </cell>
          <cell r="I328" t="str">
            <v>mairie.touzac@wanadoo.fr</v>
          </cell>
        </row>
        <row r="329">
          <cell r="G329" t="str">
            <v>Trespoux Rassiels</v>
          </cell>
          <cell r="I329" t="str">
            <v>mairie.trespoux@wanadoo.fr</v>
          </cell>
        </row>
        <row r="330">
          <cell r="G330" t="str">
            <v>Ussel</v>
          </cell>
          <cell r="I330" t="str">
            <v>ussel.cne@wanadoo.fr</v>
          </cell>
        </row>
        <row r="331">
          <cell r="G331" t="str">
            <v>Uzech</v>
          </cell>
          <cell r="I331" t="str">
            <v>mairie.uzech@wanadoo.fr</v>
          </cell>
        </row>
        <row r="332">
          <cell r="G332" t="str">
            <v>Vaillac</v>
          </cell>
          <cell r="I332" t="str">
            <v>mairie.vaillac@wanadoo.fr</v>
          </cell>
        </row>
        <row r="333">
          <cell r="G333" t="str">
            <v>Valprionde</v>
          </cell>
          <cell r="I333" t="str">
            <v>mairie.valprionde@wanadoo.fr</v>
          </cell>
        </row>
        <row r="334">
          <cell r="G334" t="str">
            <v>Valroufie</v>
          </cell>
          <cell r="I334" t="str">
            <v>valroufie.mairie@wanadoo.fr</v>
          </cell>
        </row>
        <row r="335">
          <cell r="G335" t="str">
            <v>Varaire</v>
          </cell>
          <cell r="I335" t="str">
            <v>commune.varaire@orange.fr</v>
          </cell>
        </row>
        <row r="336">
          <cell r="G336" t="str">
            <v>Vaylats</v>
          </cell>
          <cell r="I336" t="str">
            <v>mairie-vaylats@wanadoo.fr</v>
          </cell>
        </row>
        <row r="337">
          <cell r="G337" t="str">
            <v>Vayrac</v>
          </cell>
          <cell r="I337" t="str">
            <v>mairie-vayrac@wanadoo.fr</v>
          </cell>
        </row>
        <row r="338">
          <cell r="G338" t="str">
            <v>Vers</v>
          </cell>
          <cell r="I338" t="str">
            <v>mairie-vers@wanadoo.fr</v>
          </cell>
        </row>
        <row r="339">
          <cell r="G339" t="str">
            <v>Viazac</v>
          </cell>
          <cell r="I339" t="str">
            <v>viazac.mairie@wanadoo.fr</v>
          </cell>
        </row>
        <row r="340">
          <cell r="G340" t="str">
            <v>Vidaillac</v>
          </cell>
          <cell r="I340" t="str">
            <v>mairie.vidaillac@wanadoo.fr</v>
          </cell>
        </row>
        <row r="341">
          <cell r="G341" t="str">
            <v>Villeseque</v>
          </cell>
          <cell r="I341" t="str">
            <v>commune.villeseque@wanadoo.fr</v>
          </cell>
        </row>
        <row r="342">
          <cell r="G342" t="str">
            <v>Vire sur Lot</v>
          </cell>
          <cell r="I342" t="str">
            <v>mairie.de.vire.sur.lot@wanadoo.fr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S88"/>
  <sheetViews>
    <sheetView tabSelected="1" topLeftCell="A10" zoomScaleNormal="100" workbookViewId="0">
      <selection activeCell="H88" sqref="H88"/>
    </sheetView>
  </sheetViews>
  <sheetFormatPr baseColWidth="10" defaultRowHeight="15.75" x14ac:dyDescent="0.25"/>
  <cols>
    <col min="1" max="1" width="11.42578125" style="94"/>
    <col min="2" max="2" width="3" style="94" customWidth="1"/>
    <col min="3" max="3" width="7" style="41" customWidth="1"/>
    <col min="4" max="4" width="37.140625" style="3" bestFit="1" customWidth="1"/>
    <col min="5" max="5" width="2.28515625" style="3" customWidth="1"/>
    <col min="6" max="6" width="12.7109375" style="3" bestFit="1" customWidth="1"/>
    <col min="7" max="7" width="3.5703125" style="3" customWidth="1"/>
    <col min="8" max="8" width="10.42578125" style="41" customWidth="1"/>
    <col min="9" max="9" width="43.7109375" style="3" bestFit="1" customWidth="1"/>
    <col min="10" max="10" width="1.85546875" style="3" customWidth="1"/>
    <col min="11" max="11" width="11.42578125" style="3"/>
    <col min="12" max="12" width="2.85546875" style="3" customWidth="1"/>
    <col min="13" max="13" width="6.85546875" style="41" customWidth="1"/>
    <col min="14" max="14" width="39" style="3" bestFit="1" customWidth="1"/>
    <col min="15" max="15" width="14.42578125" style="3" customWidth="1"/>
    <col min="16" max="16" width="4.140625" style="3" customWidth="1"/>
    <col min="17" max="17" width="7" style="3" customWidth="1"/>
    <col min="18" max="16384" width="11.42578125" style="3"/>
  </cols>
  <sheetData>
    <row r="1" spans="1:19" ht="24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9" ht="16.5" thickBot="1" x14ac:dyDescent="0.3">
      <c r="A2" s="4"/>
      <c r="B2" s="4"/>
      <c r="C2" s="5"/>
      <c r="D2" s="6"/>
      <c r="E2" s="6"/>
      <c r="F2" s="6"/>
      <c r="G2" s="6"/>
      <c r="H2" s="5"/>
      <c r="I2" s="6"/>
      <c r="J2" s="6"/>
      <c r="K2" s="6"/>
      <c r="L2" s="6"/>
      <c r="M2" s="5"/>
      <c r="N2" s="7"/>
    </row>
    <row r="3" spans="1:19" ht="16.5" thickBot="1" x14ac:dyDescent="0.3">
      <c r="A3" s="8" t="str">
        <f>""&amp;[1]Enedis!F8&amp;" "&amp;[1]Enedis!G8&amp;" "&amp;[1]Enedis!I8&amp;""</f>
        <v>OSR :    </v>
      </c>
      <c r="B3" s="9"/>
      <c r="C3" s="9"/>
      <c r="D3" s="9"/>
      <c r="E3" s="10"/>
      <c r="F3" s="10"/>
      <c r="G3" s="10"/>
      <c r="H3" s="10"/>
      <c r="I3" s="11"/>
      <c r="J3" s="12"/>
      <c r="K3" s="13" t="s">
        <v>1</v>
      </c>
      <c r="L3" s="13"/>
      <c r="M3" s="13"/>
      <c r="N3" s="13"/>
    </row>
    <row r="4" spans="1:19" ht="15.75" customHeight="1" x14ac:dyDescent="0.25">
      <c r="A4" s="14" t="str">
        <f>"NOM DE L'ENTREPRISE : "&amp;[1]Enedis!D60&amp;""</f>
        <v>NOM DE L'ENTREPRISE :  </v>
      </c>
      <c r="B4" s="14"/>
      <c r="C4" s="14"/>
      <c r="D4" s="14"/>
      <c r="E4" s="15" t="str">
        <f>IF([1]Enedis!D60="SPIE BATIGNOLLES ","ZS50900146
ENT SPIE BATIGNOLLES
ZI DE MEAUX
82300 CAUSSADE
TEL : 05 63 93 17 87
  FAX : 05 63 93 23 83",IF([1]Enedis!D60="SPIE CITY NETWORKS"," ZS50900148
ENT SPIE CITY NETWORKS
27 Pont St Martin
82200 MOISSAC
TEL : 05 63 31 43 56
FAX : 05 63 04 36 13",IF([1]Enedis!D60="CITEL","ZS50900546
CITEL
Zone Artisanale Port Nord
82800 NEGREPELISSE",IF([1]Enedis!D60=" "," "))))</f>
        <v> </v>
      </c>
      <c r="F4" s="16"/>
      <c r="G4" s="16"/>
      <c r="H4" s="16"/>
      <c r="I4" s="16"/>
      <c r="J4" s="16"/>
      <c r="K4" s="16"/>
      <c r="L4" s="16"/>
      <c r="M4" s="16"/>
      <c r="N4" s="17"/>
    </row>
    <row r="5" spans="1:19" ht="15.75" customHeight="1" x14ac:dyDescent="0.25">
      <c r="A5" s="18"/>
      <c r="B5" s="18"/>
      <c r="C5" s="18"/>
      <c r="D5" s="18"/>
      <c r="E5" s="19"/>
      <c r="F5" s="20"/>
      <c r="G5" s="20"/>
      <c r="H5" s="20"/>
      <c r="I5" s="20"/>
      <c r="J5" s="20"/>
      <c r="K5" s="20"/>
      <c r="L5" s="20"/>
      <c r="M5" s="20"/>
      <c r="N5" s="21"/>
    </row>
    <row r="6" spans="1:19" ht="36" customHeight="1" x14ac:dyDescent="0.25">
      <c r="A6" s="18"/>
      <c r="B6" s="18"/>
      <c r="C6" s="18"/>
      <c r="D6" s="18"/>
      <c r="E6" s="19"/>
      <c r="F6" s="20"/>
      <c r="G6" s="20"/>
      <c r="H6" s="20"/>
      <c r="I6" s="20"/>
      <c r="J6" s="20"/>
      <c r="K6" s="20"/>
      <c r="L6" s="20"/>
      <c r="M6" s="20"/>
      <c r="N6" s="21"/>
    </row>
    <row r="7" spans="1:19" ht="29.25" customHeight="1" thickBot="1" x14ac:dyDescent="0.3">
      <c r="A7" s="22"/>
      <c r="B7" s="22"/>
      <c r="C7" s="22"/>
      <c r="D7" s="22"/>
      <c r="E7" s="23"/>
      <c r="F7" s="24"/>
      <c r="G7" s="24"/>
      <c r="H7" s="24"/>
      <c r="I7" s="24"/>
      <c r="J7" s="24"/>
      <c r="K7" s="24"/>
      <c r="L7" s="24"/>
      <c r="M7" s="24"/>
      <c r="N7" s="25"/>
    </row>
    <row r="8" spans="1:19" ht="29.25" customHeight="1" x14ac:dyDescent="0.25">
      <c r="A8" s="26" t="str">
        <f>"Nom du Collecteur :  "&amp;[1]Enedis!H6&amp;""</f>
        <v>Nom du Collecteur :  MOLINARI Alexandre</v>
      </c>
      <c r="B8" s="26"/>
      <c r="C8" s="26"/>
      <c r="D8" s="26"/>
      <c r="E8" s="15" t="str">
        <f>IFERROR(VLOOKUP([1]Enedis!H6,mail_agent,2)," ")</f>
        <v xml:space="preserve">MOAR MONTAUBAN - erdf-urenordmp-82@erdf.fr
MOLINARI Alexandre  TEL 05 63 21 80 59
</v>
      </c>
      <c r="F8" s="16"/>
      <c r="G8" s="16"/>
      <c r="H8" s="16"/>
      <c r="I8" s="16"/>
      <c r="J8" s="16"/>
      <c r="K8" s="16"/>
      <c r="L8" s="16"/>
      <c r="M8" s="16"/>
      <c r="N8" s="17"/>
    </row>
    <row r="9" spans="1:19" ht="21.75" customHeight="1" thickBot="1" x14ac:dyDescent="0.3">
      <c r="A9" s="27"/>
      <c r="B9" s="27"/>
      <c r="C9" s="27"/>
      <c r="D9" s="27"/>
      <c r="E9" s="23"/>
      <c r="F9" s="24"/>
      <c r="G9" s="24"/>
      <c r="H9" s="24"/>
      <c r="I9" s="24"/>
      <c r="J9" s="24"/>
      <c r="K9" s="24"/>
      <c r="L9" s="24"/>
      <c r="M9" s="24"/>
      <c r="N9" s="25"/>
    </row>
    <row r="10" spans="1:19" ht="8.25" customHeight="1" x14ac:dyDescent="0.25">
      <c r="A10" s="28"/>
      <c r="B10" s="29"/>
      <c r="C10" s="30"/>
      <c r="D10" s="31"/>
      <c r="E10" s="32"/>
      <c r="F10" s="32"/>
      <c r="G10" s="32"/>
      <c r="H10" s="33"/>
      <c r="I10" s="32"/>
      <c r="J10" s="32"/>
      <c r="K10" s="34"/>
      <c r="L10" s="34"/>
      <c r="M10" s="35"/>
      <c r="N10" s="36"/>
      <c r="Q10" s="37"/>
    </row>
    <row r="11" spans="1:19" s="41" customFormat="1" ht="20.25" x14ac:dyDescent="0.25">
      <c r="A11" s="38" t="s">
        <v>2</v>
      </c>
      <c r="B11" s="39"/>
      <c r="C11" s="39"/>
      <c r="D11" s="40"/>
      <c r="F11" s="38" t="s">
        <v>3</v>
      </c>
      <c r="G11" s="39"/>
      <c r="H11" s="39"/>
      <c r="I11" s="40"/>
      <c r="J11" s="3"/>
      <c r="K11" s="42" t="s">
        <v>4</v>
      </c>
      <c r="L11" s="43"/>
      <c r="M11" s="43"/>
      <c r="N11" s="44"/>
      <c r="P11" s="45"/>
      <c r="Q11" s="45"/>
      <c r="R11" s="45"/>
    </row>
    <row r="12" spans="1:19" s="41" customFormat="1" x14ac:dyDescent="0.25">
      <c r="A12" s="46" t="s">
        <v>5</v>
      </c>
      <c r="B12" s="46"/>
      <c r="C12" s="46" t="s">
        <v>6</v>
      </c>
      <c r="D12" s="46" t="s">
        <v>7</v>
      </c>
      <c r="F12" s="46" t="s">
        <v>5</v>
      </c>
      <c r="G12" s="46"/>
      <c r="H12" s="46" t="s">
        <v>6</v>
      </c>
      <c r="I12" s="46" t="s">
        <v>7</v>
      </c>
      <c r="J12" s="3"/>
      <c r="K12" s="47" t="s">
        <v>5</v>
      </c>
      <c r="L12" s="47"/>
      <c r="M12" s="46" t="s">
        <v>6</v>
      </c>
      <c r="N12" s="46" t="s">
        <v>7</v>
      </c>
      <c r="R12" s="48"/>
      <c r="S12" s="49"/>
    </row>
    <row r="13" spans="1:19" s="41" customFormat="1" x14ac:dyDescent="0.25">
      <c r="A13" s="50" t="s">
        <v>8</v>
      </c>
      <c r="B13" s="50"/>
      <c r="C13" s="50" t="str">
        <f>IF([1]Enedis!Q18=9,1,"")</f>
        <v/>
      </c>
      <c r="D13" s="51" t="s">
        <v>9</v>
      </c>
      <c r="F13" s="52" t="s">
        <v>10</v>
      </c>
      <c r="G13" s="52"/>
      <c r="H13" s="53"/>
      <c r="I13" s="54" t="s">
        <v>11</v>
      </c>
      <c r="J13" s="3"/>
      <c r="K13" s="55" t="s">
        <v>12</v>
      </c>
      <c r="L13" s="55"/>
      <c r="M13" s="53"/>
      <c r="N13" s="54" t="s">
        <v>13</v>
      </c>
      <c r="R13" s="48"/>
      <c r="S13" s="49"/>
    </row>
    <row r="14" spans="1:19" s="41" customFormat="1" x14ac:dyDescent="0.25">
      <c r="A14" s="50" t="s">
        <v>14</v>
      </c>
      <c r="B14" s="50"/>
      <c r="C14" s="56" t="str">
        <f>IF([1]Enedis!Q18=10,1,"")</f>
        <v/>
      </c>
      <c r="D14" s="51" t="s">
        <v>15</v>
      </c>
      <c r="F14" s="52" t="s">
        <v>16</v>
      </c>
      <c r="G14" s="52"/>
      <c r="H14" s="53"/>
      <c r="I14" s="54" t="s">
        <v>17</v>
      </c>
      <c r="J14" s="3"/>
      <c r="K14" s="55" t="s">
        <v>18</v>
      </c>
      <c r="L14" s="55"/>
      <c r="M14" s="53"/>
      <c r="N14" s="54" t="s">
        <v>19</v>
      </c>
      <c r="R14" s="48"/>
      <c r="S14" s="57"/>
    </row>
    <row r="15" spans="1:19" s="41" customFormat="1" x14ac:dyDescent="0.25">
      <c r="A15" s="50" t="s">
        <v>20</v>
      </c>
      <c r="B15" s="50"/>
      <c r="C15" s="56" t="str">
        <f>IF([1]Enedis!Q18=11,1,"")</f>
        <v/>
      </c>
      <c r="D15" s="51" t="s">
        <v>21</v>
      </c>
      <c r="F15" s="52" t="s">
        <v>22</v>
      </c>
      <c r="G15" s="52"/>
      <c r="H15" s="53"/>
      <c r="I15" s="54" t="s">
        <v>23</v>
      </c>
      <c r="J15" s="3"/>
      <c r="K15" s="55" t="s">
        <v>24</v>
      </c>
      <c r="L15" s="55"/>
      <c r="M15" s="53"/>
      <c r="N15" s="58" t="s">
        <v>25</v>
      </c>
      <c r="R15" s="48"/>
      <c r="S15" s="49"/>
    </row>
    <row r="16" spans="1:19" s="41" customFormat="1" x14ac:dyDescent="0.25">
      <c r="A16" s="50" t="s">
        <v>26</v>
      </c>
      <c r="B16" s="50"/>
      <c r="C16" s="56" t="str">
        <f>IF([1]Enedis!Q18=12,1,"")</f>
        <v/>
      </c>
      <c r="D16" s="51" t="s">
        <v>27</v>
      </c>
      <c r="F16" s="52" t="s">
        <v>28</v>
      </c>
      <c r="G16" s="52"/>
      <c r="H16" s="53"/>
      <c r="I16" s="54" t="s">
        <v>29</v>
      </c>
      <c r="J16" s="3"/>
      <c r="K16" s="55" t="s">
        <v>30</v>
      </c>
      <c r="L16" s="55"/>
      <c r="M16" s="53"/>
      <c r="N16" s="54" t="s">
        <v>31</v>
      </c>
      <c r="R16" s="48"/>
      <c r="S16" s="49"/>
    </row>
    <row r="17" spans="1:19" s="41" customFormat="1" x14ac:dyDescent="0.25">
      <c r="A17" s="50" t="s">
        <v>32</v>
      </c>
      <c r="B17" s="50"/>
      <c r="C17" s="56" t="str">
        <f>IF([1]Enedis!Q18=13,1,"")</f>
        <v/>
      </c>
      <c r="D17" s="51" t="s">
        <v>33</v>
      </c>
      <c r="F17" s="52" t="s">
        <v>34</v>
      </c>
      <c r="G17" s="52"/>
      <c r="H17" s="53"/>
      <c r="I17" s="54" t="s">
        <v>35</v>
      </c>
      <c r="J17" s="3"/>
      <c r="K17" s="55" t="s">
        <v>36</v>
      </c>
      <c r="L17" s="55"/>
      <c r="M17" s="53"/>
      <c r="N17" s="54" t="s">
        <v>37</v>
      </c>
      <c r="R17" s="48"/>
      <c r="S17" s="49"/>
    </row>
    <row r="18" spans="1:19" s="41" customFormat="1" ht="20.25" x14ac:dyDescent="0.25">
      <c r="A18" s="50" t="s">
        <v>38</v>
      </c>
      <c r="B18" s="50"/>
      <c r="C18" s="56"/>
      <c r="D18" s="51" t="s">
        <v>39</v>
      </c>
      <c r="F18" s="52" t="s">
        <v>40</v>
      </c>
      <c r="G18" s="52"/>
      <c r="H18" s="53"/>
      <c r="I18" s="54" t="s">
        <v>41</v>
      </c>
      <c r="J18" s="3"/>
      <c r="K18" s="59" t="s">
        <v>42</v>
      </c>
      <c r="L18" s="60"/>
      <c r="M18" s="60"/>
      <c r="N18" s="61"/>
      <c r="R18" s="48"/>
      <c r="S18" s="49"/>
    </row>
    <row r="19" spans="1:19" s="41" customFormat="1" x14ac:dyDescent="0.25">
      <c r="A19" s="50" t="s">
        <v>43</v>
      </c>
      <c r="B19" s="50"/>
      <c r="C19" s="56"/>
      <c r="D19" s="51" t="s">
        <v>44</v>
      </c>
      <c r="F19" s="52" t="s">
        <v>45</v>
      </c>
      <c r="G19" s="52"/>
      <c r="H19" s="53"/>
      <c r="I19" s="54" t="s">
        <v>46</v>
      </c>
      <c r="J19" s="3"/>
      <c r="K19" s="47" t="s">
        <v>5</v>
      </c>
      <c r="L19" s="47"/>
      <c r="M19" s="46" t="s">
        <v>6</v>
      </c>
      <c r="N19" s="46" t="s">
        <v>7</v>
      </c>
      <c r="R19" s="48"/>
      <c r="S19" s="49"/>
    </row>
    <row r="20" spans="1:19" s="41" customFormat="1" x14ac:dyDescent="0.25">
      <c r="A20" s="62" t="s">
        <v>47</v>
      </c>
      <c r="B20" s="62"/>
      <c r="C20" s="63"/>
      <c r="D20" s="54" t="s">
        <v>48</v>
      </c>
      <c r="F20" s="52" t="s">
        <v>49</v>
      </c>
      <c r="G20" s="52"/>
      <c r="H20" s="53"/>
      <c r="I20" s="54" t="s">
        <v>50</v>
      </c>
      <c r="J20" s="3"/>
      <c r="K20" s="55" t="s">
        <v>51</v>
      </c>
      <c r="L20" s="55"/>
      <c r="M20" s="53"/>
      <c r="N20" s="54" t="s">
        <v>52</v>
      </c>
      <c r="R20" s="48"/>
      <c r="S20" s="49"/>
    </row>
    <row r="21" spans="1:19" s="41" customFormat="1" ht="20.25" x14ac:dyDescent="0.25">
      <c r="A21" s="38" t="s">
        <v>53</v>
      </c>
      <c r="B21" s="39"/>
      <c r="C21" s="39"/>
      <c r="D21" s="40"/>
      <c r="F21" s="52" t="s">
        <v>54</v>
      </c>
      <c r="G21" s="52"/>
      <c r="H21" s="53"/>
      <c r="I21" s="54" t="s">
        <v>55</v>
      </c>
      <c r="J21" s="3"/>
      <c r="K21" s="55" t="s">
        <v>56</v>
      </c>
      <c r="L21" s="55"/>
      <c r="M21" s="53"/>
      <c r="N21" s="54" t="s">
        <v>57</v>
      </c>
      <c r="R21" s="48"/>
      <c r="S21" s="49"/>
    </row>
    <row r="22" spans="1:19" s="41" customFormat="1" x14ac:dyDescent="0.25">
      <c r="A22" s="46" t="s">
        <v>5</v>
      </c>
      <c r="B22" s="46"/>
      <c r="C22" s="46" t="s">
        <v>6</v>
      </c>
      <c r="D22" s="46" t="s">
        <v>7</v>
      </c>
      <c r="F22" s="52" t="s">
        <v>58</v>
      </c>
      <c r="G22" s="52"/>
      <c r="H22" s="53"/>
      <c r="I22" s="54" t="s">
        <v>59</v>
      </c>
      <c r="J22" s="3"/>
      <c r="K22" s="55" t="s">
        <v>60</v>
      </c>
      <c r="L22" s="55"/>
      <c r="M22" s="53"/>
      <c r="N22" s="54" t="s">
        <v>61</v>
      </c>
      <c r="R22" s="48"/>
      <c r="S22" s="49"/>
    </row>
    <row r="23" spans="1:19" s="41" customFormat="1" x14ac:dyDescent="0.25">
      <c r="A23" s="52" t="s">
        <v>62</v>
      </c>
      <c r="B23" s="52"/>
      <c r="C23" s="64"/>
      <c r="D23" s="54" t="s">
        <v>63</v>
      </c>
      <c r="F23" s="52" t="s">
        <v>64</v>
      </c>
      <c r="G23" s="52"/>
      <c r="H23" s="53"/>
      <c r="I23" s="54" t="s">
        <v>65</v>
      </c>
      <c r="J23" s="3"/>
      <c r="K23" s="55" t="s">
        <v>66</v>
      </c>
      <c r="L23" s="55"/>
      <c r="M23" s="53"/>
      <c r="N23" s="54" t="s">
        <v>67</v>
      </c>
    </row>
    <row r="24" spans="1:19" s="41" customFormat="1" x14ac:dyDescent="0.25">
      <c r="A24" s="52" t="s">
        <v>68</v>
      </c>
      <c r="B24" s="52"/>
      <c r="C24" s="64"/>
      <c r="D24" s="54" t="s">
        <v>69</v>
      </c>
      <c r="F24" s="52" t="s">
        <v>70</v>
      </c>
      <c r="G24" s="52"/>
      <c r="H24" s="53"/>
      <c r="I24" s="54" t="s">
        <v>71</v>
      </c>
      <c r="J24" s="3"/>
      <c r="K24" s="55" t="s">
        <v>72</v>
      </c>
      <c r="L24" s="55"/>
      <c r="M24" s="53"/>
      <c r="N24" s="54" t="s">
        <v>73</v>
      </c>
    </row>
    <row r="25" spans="1:19" s="41" customFormat="1" ht="20.25" x14ac:dyDescent="0.25">
      <c r="A25" s="52" t="s">
        <v>74</v>
      </c>
      <c r="B25" s="52"/>
      <c r="C25" s="64"/>
      <c r="D25" s="54" t="s">
        <v>75</v>
      </c>
      <c r="F25" s="38" t="s">
        <v>76</v>
      </c>
      <c r="G25" s="39"/>
      <c r="H25" s="39"/>
      <c r="I25" s="40"/>
      <c r="J25" s="3"/>
      <c r="K25" s="42" t="s">
        <v>77</v>
      </c>
      <c r="L25" s="43"/>
      <c r="M25" s="43"/>
      <c r="N25" s="44"/>
    </row>
    <row r="26" spans="1:19" s="41" customFormat="1" x14ac:dyDescent="0.25">
      <c r="A26" s="52" t="s">
        <v>78</v>
      </c>
      <c r="B26" s="52"/>
      <c r="C26" s="64"/>
      <c r="D26" s="54" t="s">
        <v>79</v>
      </c>
      <c r="F26" s="46" t="s">
        <v>5</v>
      </c>
      <c r="G26" s="46"/>
      <c r="H26" s="46" t="s">
        <v>6</v>
      </c>
      <c r="I26" s="46" t="s">
        <v>7</v>
      </c>
      <c r="J26" s="3"/>
      <c r="K26" s="47" t="s">
        <v>5</v>
      </c>
      <c r="L26" s="47"/>
      <c r="M26" s="46" t="s">
        <v>6</v>
      </c>
      <c r="N26" s="46" t="s">
        <v>7</v>
      </c>
    </row>
    <row r="27" spans="1:19" s="41" customFormat="1" x14ac:dyDescent="0.25">
      <c r="A27" s="52" t="s">
        <v>80</v>
      </c>
      <c r="B27" s="52"/>
      <c r="C27" s="64" t="str">
        <f>IF([1]Enedis!M19="4x25 &amp; 4x35","4"," ")</f>
        <v xml:space="preserve"> </v>
      </c>
      <c r="D27" s="54" t="s">
        <v>81</v>
      </c>
      <c r="F27" s="52" t="s">
        <v>82</v>
      </c>
      <c r="G27" s="52"/>
      <c r="H27" s="65"/>
      <c r="I27" s="54" t="s">
        <v>83</v>
      </c>
      <c r="J27" s="3"/>
      <c r="K27" s="55" t="s">
        <v>84</v>
      </c>
      <c r="L27" s="55"/>
      <c r="M27" s="53"/>
      <c r="N27" s="54" t="s">
        <v>85</v>
      </c>
    </row>
    <row r="28" spans="1:19" s="41" customFormat="1" x14ac:dyDescent="0.25">
      <c r="A28" s="52" t="s">
        <v>86</v>
      </c>
      <c r="B28" s="52"/>
      <c r="C28" s="64"/>
      <c r="D28" s="54" t="s">
        <v>87</v>
      </c>
      <c r="F28" s="66" t="s">
        <v>88</v>
      </c>
      <c r="G28" s="66"/>
      <c r="H28" s="67"/>
      <c r="I28" s="68" t="s">
        <v>89</v>
      </c>
      <c r="J28" s="3"/>
      <c r="K28" s="55" t="s">
        <v>90</v>
      </c>
      <c r="L28" s="55"/>
      <c r="M28" s="53"/>
      <c r="N28" s="54" t="s">
        <v>91</v>
      </c>
    </row>
    <row r="29" spans="1:19" s="41" customFormat="1" x14ac:dyDescent="0.25">
      <c r="A29" s="52" t="s">
        <v>92</v>
      </c>
      <c r="B29" s="52"/>
      <c r="C29" s="64"/>
      <c r="D29" s="54" t="s">
        <v>93</v>
      </c>
      <c r="F29" s="52" t="s">
        <v>94</v>
      </c>
      <c r="G29" s="52"/>
      <c r="H29" s="53"/>
      <c r="I29" s="54" t="s">
        <v>95</v>
      </c>
      <c r="J29" s="3"/>
      <c r="K29" s="55" t="s">
        <v>96</v>
      </c>
      <c r="L29" s="55"/>
      <c r="M29" s="53"/>
      <c r="N29" s="54" t="s">
        <v>97</v>
      </c>
    </row>
    <row r="30" spans="1:19" s="41" customFormat="1" x14ac:dyDescent="0.25">
      <c r="A30" s="52" t="s">
        <v>98</v>
      </c>
      <c r="B30" s="52"/>
      <c r="C30" s="64"/>
      <c r="D30" s="54" t="s">
        <v>99</v>
      </c>
      <c r="F30" s="52" t="s">
        <v>100</v>
      </c>
      <c r="G30" s="52"/>
      <c r="H30" s="53"/>
      <c r="I30" s="54" t="s">
        <v>101</v>
      </c>
      <c r="J30" s="3"/>
      <c r="K30" s="55" t="s">
        <v>102</v>
      </c>
      <c r="L30" s="55"/>
      <c r="M30" s="53"/>
      <c r="N30" s="54" t="s">
        <v>103</v>
      </c>
    </row>
    <row r="31" spans="1:19" s="41" customFormat="1" x14ac:dyDescent="0.25">
      <c r="A31" s="52" t="s">
        <v>104</v>
      </c>
      <c r="B31" s="52"/>
      <c r="C31" s="64" t="str">
        <f>IF([1]Enedis!L17="Support Bois","4",IF([1]Enedis!L17="Support Béton","4",IF([1]Enedis!L17="Réseau Façade","4",IF([1]Enedis!L17=" ","",""))))</f>
        <v/>
      </c>
      <c r="D31" s="54" t="s">
        <v>105</v>
      </c>
      <c r="F31" s="52" t="s">
        <v>106</v>
      </c>
      <c r="G31" s="52"/>
      <c r="H31" s="53"/>
      <c r="I31" s="54" t="s">
        <v>107</v>
      </c>
      <c r="J31" s="3"/>
      <c r="K31" s="55" t="s">
        <v>108</v>
      </c>
      <c r="L31" s="55"/>
      <c r="M31" s="53"/>
      <c r="N31" s="54" t="s">
        <v>109</v>
      </c>
    </row>
    <row r="32" spans="1:19" s="41" customFormat="1" ht="20.25" x14ac:dyDescent="0.25">
      <c r="A32" s="38" t="s">
        <v>110</v>
      </c>
      <c r="B32" s="39"/>
      <c r="C32" s="39"/>
      <c r="D32" s="40"/>
      <c r="F32" s="38" t="s">
        <v>111</v>
      </c>
      <c r="G32" s="39"/>
      <c r="H32" s="39"/>
      <c r="I32" s="40"/>
      <c r="J32" s="3"/>
      <c r="K32" s="55" t="s">
        <v>112</v>
      </c>
      <c r="L32" s="55"/>
      <c r="M32" s="53"/>
      <c r="N32" s="54" t="s">
        <v>113</v>
      </c>
      <c r="O32" s="69"/>
    </row>
    <row r="33" spans="1:14" s="41" customFormat="1" x14ac:dyDescent="0.25">
      <c r="A33" s="46" t="s">
        <v>5</v>
      </c>
      <c r="B33" s="46"/>
      <c r="C33" s="46" t="s">
        <v>6</v>
      </c>
      <c r="D33" s="46" t="s">
        <v>7</v>
      </c>
      <c r="F33" s="46" t="s">
        <v>5</v>
      </c>
      <c r="G33" s="46"/>
      <c r="H33" s="46" t="s">
        <v>6</v>
      </c>
      <c r="I33" s="46" t="s">
        <v>7</v>
      </c>
      <c r="J33" s="3"/>
      <c r="K33" s="55" t="s">
        <v>114</v>
      </c>
      <c r="L33" s="55"/>
      <c r="M33" s="53" t="str">
        <f>IF(AND([1]Enedis!L15="Aérien",[1]Enedis!L14="12 KVA monophasé"),1,IF(AND([1]Enedis!L16="Type 1",[1]Enedis!L14="12 KVA monophasé"),1," "))</f>
        <v> </v>
      </c>
      <c r="N33" s="54" t="s">
        <v>115</v>
      </c>
    </row>
    <row r="34" spans="1:14" s="41" customFormat="1" x14ac:dyDescent="0.25">
      <c r="A34" s="52" t="s">
        <v>116</v>
      </c>
      <c r="B34" s="70"/>
      <c r="C34" s="64"/>
      <c r="D34" s="58" t="s">
        <v>117</v>
      </c>
      <c r="F34" s="54" t="s">
        <v>118</v>
      </c>
      <c r="G34" s="54"/>
      <c r="H34" s="71" t="str">
        <f>IF(AND([1]Enedis!L14="12 KVA monophasé",[1]Enedis!L16="Type 1"),"1",IF(AND([1]Enedis!L15="Aérien",AND([1]Enedis!L14="12 KVA monophasé",NOT([1]Enedis!L22=" "))),1,IF(AND([1]Enedis!L15="Modification d'un branchement aérien",AND([1]Enedis!L14="12 KVA monophasé",NOT([1]Enedis!L22=" "))),1,"")))</f>
        <v/>
      </c>
      <c r="I34" s="54" t="s">
        <v>119</v>
      </c>
      <c r="J34" s="3"/>
      <c r="K34" s="55" t="s">
        <v>120</v>
      </c>
      <c r="L34" s="55"/>
      <c r="M34" s="53"/>
      <c r="N34" s="54" t="s">
        <v>121</v>
      </c>
    </row>
    <row r="35" spans="1:14" s="41" customFormat="1" x14ac:dyDescent="0.25">
      <c r="A35" s="52" t="s">
        <v>122</v>
      </c>
      <c r="B35" s="70"/>
      <c r="C35" s="64" t="str">
        <f>IF([1]Base!F121=0,"",[1]Base!B121)</f>
        <v/>
      </c>
      <c r="D35" s="54" t="s">
        <v>123</v>
      </c>
      <c r="F35" s="54" t="s">
        <v>124</v>
      </c>
      <c r="G35" s="54"/>
      <c r="H35" s="71" t="str">
        <f>IF(AND([1]Enedis!L15="Modification d'un branchement aérien",AND([1]Enedis!L14="12 KVA monophasé",[1]Enedis!L22=" ")),1,IF(AND([1]Enedis!L15="Aérien",AND([1]Enedis!L14="12 KVA monophasé",[1]Enedis!L22=" ")),1,""))</f>
        <v/>
      </c>
      <c r="I35" s="54" t="s">
        <v>125</v>
      </c>
      <c r="J35" s="3"/>
      <c r="K35" s="55" t="s">
        <v>126</v>
      </c>
      <c r="L35" s="55"/>
      <c r="M35" s="53"/>
      <c r="N35" s="54" t="s">
        <v>127</v>
      </c>
    </row>
    <row r="36" spans="1:14" s="41" customFormat="1" x14ac:dyDescent="0.25">
      <c r="A36" s="52" t="s">
        <v>128</v>
      </c>
      <c r="B36" s="70"/>
      <c r="C36" s="64" t="str">
        <f>IF([1]Base!F132=0,"",[1]Base!F132)</f>
        <v/>
      </c>
      <c r="D36" s="54" t="s">
        <v>129</v>
      </c>
      <c r="F36" s="54" t="s">
        <v>130</v>
      </c>
      <c r="G36" s="54"/>
      <c r="H36" s="53" t="str">
        <f>IF(AND([1]Enedis!L14="36 KVA triphasé",[1]Enedis!L16="Type 1"),"1",IF(AND([1]Enedis!L15="Aérien",AND([1]Enedis!L14="36 KVA triphasé",NOT([1]Enedis!L22=" "))),1,IF(AND([1]Enedis!L15="Modification d'un branchement aérien",AND([1]Enedis!L14="36 KVA triphasé",[1]Enedis!L22=" ")),"","")))</f>
        <v/>
      </c>
      <c r="I36" s="54" t="s">
        <v>131</v>
      </c>
      <c r="J36" s="3"/>
      <c r="K36" s="55" t="s">
        <v>132</v>
      </c>
      <c r="L36" s="55"/>
      <c r="M36" s="53" t="str">
        <f>IF(AND([1]Enedis!L15="Aérien",[1]Enedis!L14="36 KVA triphasé"),1,IF(AND([1]Enedis!L16="Type 1",[1]Enedis!L14="36 KVA triphasé"),1," "))</f>
        <v> </v>
      </c>
      <c r="N36" s="54" t="s">
        <v>133</v>
      </c>
    </row>
    <row r="37" spans="1:14" s="41" customFormat="1" x14ac:dyDescent="0.25">
      <c r="A37" s="52" t="s">
        <v>134</v>
      </c>
      <c r="B37" s="70"/>
      <c r="C37" s="64" t="str">
        <f>IF([1]Base!B132=0,"",[1]Base!B132)</f>
        <v/>
      </c>
      <c r="D37" s="54" t="s">
        <v>135</v>
      </c>
      <c r="F37" s="54" t="s">
        <v>136</v>
      </c>
      <c r="G37" s="54"/>
      <c r="H37" s="53" t="str">
        <f>IF(AND([1]Enedis!L15="Aérien",AND([1]Enedis!L14="36 KVA triphasé",[1]Enedis!L22=" ")),1,IF(AND([1]Enedis!L15="Modification d'un branchement aérien",AND([1]Enedis!L14="36 KVA triphasé",[1]Enedis!L22=" ")),1,""))</f>
        <v/>
      </c>
      <c r="I37" s="54" t="s">
        <v>137</v>
      </c>
      <c r="J37" s="3"/>
      <c r="K37" s="55" t="s">
        <v>138</v>
      </c>
      <c r="L37" s="55"/>
      <c r="M37" s="71"/>
      <c r="N37" s="54" t="s">
        <v>139</v>
      </c>
    </row>
    <row r="38" spans="1:14" s="41" customFormat="1" x14ac:dyDescent="0.25">
      <c r="A38" s="52" t="s">
        <v>140</v>
      </c>
      <c r="B38" s="70"/>
      <c r="C38" s="64" t="str">
        <f>IF([1]Base!B123=0,"",[1]Base!B123)</f>
        <v/>
      </c>
      <c r="D38" s="54" t="s">
        <v>141</v>
      </c>
      <c r="F38" s="54" t="s">
        <v>142</v>
      </c>
      <c r="G38" s="54"/>
      <c r="H38" s="53"/>
      <c r="I38" s="54" t="s">
        <v>143</v>
      </c>
      <c r="J38" s="3"/>
      <c r="K38" s="55" t="s">
        <v>144</v>
      </c>
      <c r="L38" s="55"/>
      <c r="M38" s="71"/>
      <c r="N38" s="54" t="s">
        <v>145</v>
      </c>
    </row>
    <row r="39" spans="1:14" s="41" customFormat="1" x14ac:dyDescent="0.25">
      <c r="A39" s="52" t="s">
        <v>146</v>
      </c>
      <c r="B39" s="70"/>
      <c r="C39" s="64"/>
      <c r="D39" s="58" t="s">
        <v>147</v>
      </c>
      <c r="F39" s="54" t="s">
        <v>148</v>
      </c>
      <c r="G39" s="54"/>
      <c r="H39" s="53"/>
      <c r="I39" s="54" t="s">
        <v>149</v>
      </c>
      <c r="J39" s="3"/>
      <c r="K39" s="55" t="s">
        <v>150</v>
      </c>
      <c r="L39" s="55"/>
      <c r="M39" s="71"/>
      <c r="N39" s="54" t="s">
        <v>151</v>
      </c>
    </row>
    <row r="40" spans="1:14" s="41" customFormat="1" x14ac:dyDescent="0.25">
      <c r="A40" s="52" t="s">
        <v>152</v>
      </c>
      <c r="B40" s="70"/>
      <c r="C40" s="64"/>
      <c r="D40" s="58" t="s">
        <v>153</v>
      </c>
      <c r="F40" s="54" t="s">
        <v>154</v>
      </c>
      <c r="G40" s="54"/>
      <c r="H40" s="53"/>
      <c r="I40" s="54" t="s">
        <v>155</v>
      </c>
      <c r="J40" s="3"/>
      <c r="K40" s="55" t="s">
        <v>156</v>
      </c>
      <c r="L40" s="55"/>
      <c r="M40" s="53"/>
      <c r="N40" s="54" t="s">
        <v>157</v>
      </c>
    </row>
    <row r="41" spans="1:14" s="41" customFormat="1" ht="20.25" x14ac:dyDescent="0.25">
      <c r="A41" s="38" t="s">
        <v>158</v>
      </c>
      <c r="B41" s="39"/>
      <c r="C41" s="39"/>
      <c r="D41" s="40"/>
      <c r="F41" s="72"/>
      <c r="G41" s="72"/>
      <c r="H41" s="53"/>
      <c r="I41" s="73" t="s">
        <v>159</v>
      </c>
      <c r="J41" s="3"/>
      <c r="K41" s="55" t="s">
        <v>160</v>
      </c>
      <c r="L41" s="55"/>
      <c r="M41" s="53"/>
      <c r="N41" s="54" t="s">
        <v>161</v>
      </c>
    </row>
    <row r="42" spans="1:14" s="41" customFormat="1" ht="20.25" x14ac:dyDescent="0.25">
      <c r="A42" s="46" t="s">
        <v>5</v>
      </c>
      <c r="B42" s="46"/>
      <c r="C42" s="46" t="s">
        <v>6</v>
      </c>
      <c r="D42" s="46" t="s">
        <v>7</v>
      </c>
      <c r="F42" s="38" t="s">
        <v>162</v>
      </c>
      <c r="G42" s="39"/>
      <c r="H42" s="39"/>
      <c r="I42" s="40"/>
      <c r="J42" s="3"/>
      <c r="K42" s="42" t="s">
        <v>163</v>
      </c>
      <c r="L42" s="43"/>
      <c r="M42" s="43"/>
      <c r="N42" s="44"/>
    </row>
    <row r="43" spans="1:14" s="41" customFormat="1" x14ac:dyDescent="0.25">
      <c r="A43" s="52" t="s">
        <v>164</v>
      </c>
      <c r="B43" s="52"/>
      <c r="C43" s="64" t="str">
        <f>IF(AND([1]Enedis!M19="HN 4x35",[1]Enedis!P19="HN 4x35"),"4",IF(AND([1]Enedis!M19="4x25 &amp; 4x35",[1]Enedis!Q19="HN 4x35"),"4",IF([1]Enedis!M19="HN 4x35","2",IF([1]Enedis!M19="4x25 &amp; 4x35","2",IF([1]Enedis!Q19="HN 4x35","2","")))))</f>
        <v/>
      </c>
      <c r="D43" s="54" t="s">
        <v>165</v>
      </c>
      <c r="F43" s="46" t="s">
        <v>5</v>
      </c>
      <c r="G43" s="46"/>
      <c r="H43" s="46" t="s">
        <v>6</v>
      </c>
      <c r="I43" s="46" t="s">
        <v>7</v>
      </c>
      <c r="J43" s="3"/>
      <c r="K43" s="47" t="s">
        <v>5</v>
      </c>
      <c r="L43" s="47"/>
      <c r="M43" s="46" t="s">
        <v>6</v>
      </c>
      <c r="N43" s="46" t="s">
        <v>7</v>
      </c>
    </row>
    <row r="44" spans="1:14" s="41" customFormat="1" x14ac:dyDescent="0.25">
      <c r="A44" s="52" t="s">
        <v>166</v>
      </c>
      <c r="B44" s="52"/>
      <c r="C44" s="64"/>
      <c r="D44" s="54" t="s">
        <v>167</v>
      </c>
      <c r="F44" s="54" t="s">
        <v>168</v>
      </c>
      <c r="G44" s="54"/>
      <c r="H44" s="53" t="str">
        <f>IF(AND([1]Enedis!L22="Borne CIBE 60 A",[1]Enedis!P22="Double CCI"),"1","")</f>
        <v/>
      </c>
      <c r="I44" s="54" t="s">
        <v>169</v>
      </c>
      <c r="J44" s="3"/>
      <c r="K44" s="74" t="s">
        <v>170</v>
      </c>
      <c r="L44" s="74"/>
      <c r="M44" s="53"/>
      <c r="N44" s="54" t="s">
        <v>171</v>
      </c>
    </row>
    <row r="45" spans="1:14" s="41" customFormat="1" x14ac:dyDescent="0.25">
      <c r="A45" s="52" t="s">
        <v>172</v>
      </c>
      <c r="B45" s="52"/>
      <c r="C45" s="64" t="str">
        <f>IF(AND([1]Enedis!M19="HN 2x35",[1]Enedis!Q19="HN 2x35"),"4",IF([1]Enedis!M19="HN 2x35","2",IF([1]Enedis!Q19="HN 2x35","2","")))</f>
        <v/>
      </c>
      <c r="D45" s="54" t="s">
        <v>173</v>
      </c>
      <c r="F45" s="54" t="s">
        <v>174</v>
      </c>
      <c r="G45" s="54"/>
      <c r="H45" s="53" t="str">
        <f>IF(AND([1]Enedis!L22="Borne CIBE 60 A",[1]Enedis!P22="Double CCI"),"",IF([1]Enedis!L22="Borne CIBE 60 A","1",""))</f>
        <v/>
      </c>
      <c r="I45" s="54" t="s">
        <v>175</v>
      </c>
      <c r="J45" s="3"/>
      <c r="K45" s="74" t="s">
        <v>176</v>
      </c>
      <c r="L45" s="74"/>
      <c r="M45" s="53"/>
      <c r="N45" s="54" t="s">
        <v>177</v>
      </c>
    </row>
    <row r="46" spans="1:14" s="41" customFormat="1" x14ac:dyDescent="0.25">
      <c r="A46" s="52" t="s">
        <v>178</v>
      </c>
      <c r="B46" s="52"/>
      <c r="C46" s="64"/>
      <c r="D46" s="54" t="s">
        <v>179</v>
      </c>
      <c r="F46" s="54" t="s">
        <v>180</v>
      </c>
      <c r="G46" s="54"/>
      <c r="H46" s="53"/>
      <c r="I46" s="75" t="s">
        <v>181</v>
      </c>
      <c r="J46" s="3"/>
      <c r="K46" s="74" t="s">
        <v>182</v>
      </c>
      <c r="L46" s="74"/>
      <c r="M46" s="53"/>
      <c r="N46" s="54" t="s">
        <v>183</v>
      </c>
    </row>
    <row r="47" spans="1:14" s="41" customFormat="1" x14ac:dyDescent="0.25">
      <c r="A47" s="52" t="s">
        <v>184</v>
      </c>
      <c r="B47" s="52"/>
      <c r="C47" s="64"/>
      <c r="D47" s="54" t="s">
        <v>185</v>
      </c>
      <c r="F47" s="54" t="s">
        <v>186</v>
      </c>
      <c r="G47" s="54"/>
      <c r="H47" s="53"/>
      <c r="I47" s="75" t="s">
        <v>187</v>
      </c>
      <c r="J47" s="3"/>
      <c r="K47" s="74" t="s">
        <v>188</v>
      </c>
      <c r="L47" s="74"/>
      <c r="M47" s="53"/>
      <c r="N47" s="54" t="s">
        <v>189</v>
      </c>
    </row>
    <row r="48" spans="1:14" s="41" customFormat="1" x14ac:dyDescent="0.25">
      <c r="A48" s="52" t="s">
        <v>190</v>
      </c>
      <c r="B48" s="52"/>
      <c r="C48" s="53"/>
      <c r="D48" s="54" t="s">
        <v>191</v>
      </c>
      <c r="F48" s="54" t="s">
        <v>192</v>
      </c>
      <c r="G48" s="73"/>
      <c r="H48" s="53" t="str">
        <f>IF([1]Enedis!L23="Borne CIBE pré équipé mono type 2","1"," ")</f>
        <v> </v>
      </c>
      <c r="I48" s="75" t="s">
        <v>193</v>
      </c>
      <c r="J48" s="3"/>
      <c r="K48" s="74" t="s">
        <v>194</v>
      </c>
      <c r="L48" s="74"/>
      <c r="M48" s="53"/>
      <c r="N48" s="54" t="s">
        <v>195</v>
      </c>
    </row>
    <row r="49" spans="1:14" s="41" customFormat="1" x14ac:dyDescent="0.25">
      <c r="A49" s="52" t="s">
        <v>196</v>
      </c>
      <c r="B49" s="52"/>
      <c r="C49" s="53"/>
      <c r="D49" s="54" t="s">
        <v>197</v>
      </c>
      <c r="F49" s="54" t="s">
        <v>198</v>
      </c>
      <c r="G49" s="73"/>
      <c r="H49" s="53" t="str">
        <f>IF([1]Enedis!L22="Ensemble 2 bornes CIBE T2","1","")</f>
        <v/>
      </c>
      <c r="I49" s="75" t="s">
        <v>199</v>
      </c>
      <c r="J49" s="3"/>
      <c r="K49" s="74" t="s">
        <v>200</v>
      </c>
      <c r="L49" s="74"/>
      <c r="M49" s="53"/>
      <c r="N49" s="54" t="s">
        <v>201</v>
      </c>
    </row>
    <row r="50" spans="1:14" s="41" customFormat="1" x14ac:dyDescent="0.25">
      <c r="A50" s="52" t="s">
        <v>202</v>
      </c>
      <c r="B50" s="52"/>
      <c r="C50" s="53"/>
      <c r="D50" s="58" t="s">
        <v>203</v>
      </c>
      <c r="F50" s="73" t="s">
        <v>204</v>
      </c>
      <c r="G50" s="73"/>
      <c r="H50" s="53" t="str">
        <f>IF([1]Enedis!L23="Borne CIBE mono type 2","1"," ")</f>
        <v> </v>
      </c>
      <c r="I50" s="73" t="s">
        <v>205</v>
      </c>
      <c r="J50" s="3"/>
      <c r="K50" s="74" t="s">
        <v>206</v>
      </c>
      <c r="L50" s="74"/>
      <c r="M50" s="53"/>
      <c r="N50" s="54" t="s">
        <v>207</v>
      </c>
    </row>
    <row r="51" spans="1:14" s="41" customFormat="1" x14ac:dyDescent="0.25">
      <c r="A51" s="52" t="s">
        <v>208</v>
      </c>
      <c r="B51" s="52"/>
      <c r="C51" s="53"/>
      <c r="D51" s="54" t="s">
        <v>209</v>
      </c>
      <c r="F51" s="54" t="s">
        <v>210</v>
      </c>
      <c r="G51" s="54"/>
      <c r="H51" s="53" t="str">
        <f>IF([1]Enedis!L23="Borne CIBE Tri Type 2","1","")</f>
        <v/>
      </c>
      <c r="I51" s="54" t="s">
        <v>211</v>
      </c>
      <c r="J51" s="3"/>
      <c r="K51" s="52" t="s">
        <v>212</v>
      </c>
      <c r="L51" s="52"/>
      <c r="M51" s="53"/>
      <c r="N51" s="54" t="s">
        <v>213</v>
      </c>
    </row>
    <row r="52" spans="1:14" s="41" customFormat="1" x14ac:dyDescent="0.25">
      <c r="A52" s="52" t="s">
        <v>214</v>
      </c>
      <c r="B52" s="52"/>
      <c r="C52" s="53"/>
      <c r="D52" s="54" t="s">
        <v>215</v>
      </c>
      <c r="F52" s="73" t="s">
        <v>216</v>
      </c>
      <c r="G52" s="73"/>
      <c r="H52" s="53"/>
      <c r="I52" s="73" t="s">
        <v>217</v>
      </c>
      <c r="J52" s="3"/>
      <c r="K52" s="52" t="s">
        <v>218</v>
      </c>
      <c r="L52" s="52"/>
      <c r="M52" s="53"/>
      <c r="N52" s="54" t="s">
        <v>219</v>
      </c>
    </row>
    <row r="53" spans="1:14" s="41" customFormat="1" ht="20.25" x14ac:dyDescent="0.25">
      <c r="A53" s="52" t="s">
        <v>220</v>
      </c>
      <c r="B53" s="52"/>
      <c r="C53" s="53"/>
      <c r="D53" s="54" t="s">
        <v>221</v>
      </c>
      <c r="F53" s="38" t="s">
        <v>222</v>
      </c>
      <c r="G53" s="39"/>
      <c r="H53" s="39"/>
      <c r="I53" s="40"/>
      <c r="J53" s="3"/>
      <c r="K53" s="52" t="s">
        <v>223</v>
      </c>
      <c r="L53" s="52"/>
      <c r="M53" s="53"/>
      <c r="N53" s="54" t="s">
        <v>224</v>
      </c>
    </row>
    <row r="54" spans="1:14" s="41" customFormat="1" ht="20.25" x14ac:dyDescent="0.25">
      <c r="A54" s="52" t="s">
        <v>225</v>
      </c>
      <c r="B54" s="52"/>
      <c r="C54" s="53"/>
      <c r="D54" s="54" t="s">
        <v>226</v>
      </c>
      <c r="F54" s="46" t="s">
        <v>5</v>
      </c>
      <c r="G54" s="46"/>
      <c r="H54" s="46" t="s">
        <v>6</v>
      </c>
      <c r="I54" s="46" t="s">
        <v>7</v>
      </c>
      <c r="J54" s="3"/>
      <c r="K54" s="38" t="s">
        <v>227</v>
      </c>
      <c r="L54" s="39"/>
      <c r="M54" s="39"/>
      <c r="N54" s="40"/>
    </row>
    <row r="55" spans="1:14" s="41" customFormat="1" x14ac:dyDescent="0.25">
      <c r="A55" s="52" t="s">
        <v>228</v>
      </c>
      <c r="B55" s="52"/>
      <c r="C55" s="64"/>
      <c r="D55" s="54" t="s">
        <v>229</v>
      </c>
      <c r="F55" s="73" t="s">
        <v>230</v>
      </c>
      <c r="G55" s="73"/>
      <c r="H55" s="53" t="str">
        <f>IF(AND([1]Enedis!L22="Coffret CIBE mono 60A",[1]Enedis!P22="Double CCI"),"1","")</f>
        <v/>
      </c>
      <c r="I55" s="73" t="s">
        <v>231</v>
      </c>
      <c r="J55" s="3"/>
      <c r="K55" s="46" t="s">
        <v>5</v>
      </c>
      <c r="L55" s="46"/>
      <c r="M55" s="46" t="s">
        <v>6</v>
      </c>
      <c r="N55" s="46" t="s">
        <v>7</v>
      </c>
    </row>
    <row r="56" spans="1:14" s="41" customFormat="1" x14ac:dyDescent="0.25">
      <c r="A56" s="52" t="s">
        <v>232</v>
      </c>
      <c r="B56" s="52"/>
      <c r="C56" s="53"/>
      <c r="D56" s="54" t="s">
        <v>233</v>
      </c>
      <c r="F56" s="73" t="s">
        <v>234</v>
      </c>
      <c r="G56" s="73"/>
      <c r="H56" s="53" t="str">
        <f>IF(AND([1]Enedis!L22="Coffret CIBE mono 60A",[1]Enedis!P22="Double CCI"),"",IF([1]Enedis!L22="Coffret CIBE mono 60A","1",""))</f>
        <v/>
      </c>
      <c r="I56" s="73" t="s">
        <v>235</v>
      </c>
      <c r="J56" s="3"/>
      <c r="K56" s="76" t="s">
        <v>236</v>
      </c>
      <c r="L56" s="76"/>
      <c r="M56" s="53" t="str">
        <f>IF([1]Enedis!L17="Boitier sur Façade (nid d'abeille)","1","")</f>
        <v/>
      </c>
      <c r="N56" s="72" t="s">
        <v>237</v>
      </c>
    </row>
    <row r="57" spans="1:14" s="41" customFormat="1" x14ac:dyDescent="0.25">
      <c r="A57" s="52" t="s">
        <v>238</v>
      </c>
      <c r="B57" s="52"/>
      <c r="C57" s="53"/>
      <c r="D57" s="54" t="s">
        <v>239</v>
      </c>
      <c r="F57" s="54" t="s">
        <v>240</v>
      </c>
      <c r="G57" s="54"/>
      <c r="H57" s="53"/>
      <c r="I57" s="73" t="s">
        <v>241</v>
      </c>
      <c r="J57" s="3"/>
      <c r="K57" s="54" t="s">
        <v>242</v>
      </c>
      <c r="L57" s="54"/>
      <c r="M57" s="53"/>
      <c r="N57" s="54" t="s">
        <v>243</v>
      </c>
    </row>
    <row r="58" spans="1:14" s="41" customFormat="1" ht="20.25" x14ac:dyDescent="0.25">
      <c r="A58" s="52" t="s">
        <v>244</v>
      </c>
      <c r="B58" s="52"/>
      <c r="C58" s="53"/>
      <c r="D58" s="54" t="s">
        <v>245</v>
      </c>
      <c r="F58" s="38" t="s">
        <v>246</v>
      </c>
      <c r="G58" s="39"/>
      <c r="H58" s="39"/>
      <c r="I58" s="40"/>
      <c r="J58" s="3"/>
      <c r="K58" s="54" t="s">
        <v>247</v>
      </c>
      <c r="L58" s="54"/>
      <c r="M58" s="53"/>
      <c r="N58" s="54" t="s">
        <v>248</v>
      </c>
    </row>
    <row r="59" spans="1:14" s="41" customFormat="1" x14ac:dyDescent="0.25">
      <c r="A59" s="52" t="s">
        <v>249</v>
      </c>
      <c r="B59" s="52"/>
      <c r="C59" s="53"/>
      <c r="D59" s="54" t="s">
        <v>250</v>
      </c>
      <c r="F59" s="46" t="s">
        <v>5</v>
      </c>
      <c r="G59" s="46"/>
      <c r="H59" s="46" t="s">
        <v>6</v>
      </c>
      <c r="I59" s="46" t="s">
        <v>7</v>
      </c>
      <c r="J59" s="3"/>
      <c r="K59" s="54" t="s">
        <v>251</v>
      </c>
      <c r="L59" s="54"/>
      <c r="M59" s="53"/>
      <c r="N59" s="54" t="s">
        <v>252</v>
      </c>
    </row>
    <row r="60" spans="1:14" s="41" customFormat="1" x14ac:dyDescent="0.25">
      <c r="A60" s="52" t="s">
        <v>253</v>
      </c>
      <c r="B60" s="52"/>
      <c r="C60" s="53"/>
      <c r="D60" s="54" t="s">
        <v>254</v>
      </c>
      <c r="F60" s="52" t="s">
        <v>255</v>
      </c>
      <c r="G60" s="52"/>
      <c r="H60" s="53"/>
      <c r="I60" s="73" t="s">
        <v>256</v>
      </c>
      <c r="J60" s="3"/>
      <c r="K60" s="54" t="s">
        <v>257</v>
      </c>
      <c r="L60" s="54"/>
      <c r="M60" s="53"/>
      <c r="N60" s="54" t="s">
        <v>258</v>
      </c>
    </row>
    <row r="61" spans="1:14" s="41" customFormat="1" x14ac:dyDescent="0.25">
      <c r="A61" s="52" t="s">
        <v>259</v>
      </c>
      <c r="B61" s="52"/>
      <c r="C61" s="53"/>
      <c r="D61" s="54" t="s">
        <v>260</v>
      </c>
      <c r="F61" s="52" t="s">
        <v>261</v>
      </c>
      <c r="G61" s="52"/>
      <c r="H61" s="53"/>
      <c r="I61" s="54" t="s">
        <v>262</v>
      </c>
      <c r="J61" s="3"/>
      <c r="K61" s="54" t="s">
        <v>263</v>
      </c>
      <c r="L61" s="54"/>
      <c r="M61" s="53"/>
      <c r="N61" s="54" t="s">
        <v>264</v>
      </c>
    </row>
    <row r="62" spans="1:14" s="41" customFormat="1" x14ac:dyDescent="0.25">
      <c r="A62" s="52" t="s">
        <v>265</v>
      </c>
      <c r="B62" s="52"/>
      <c r="C62" s="77" t="str">
        <f>IF(AND([1]Enedis!L16="Aéro-souterrain",[1]Enedis!L17="Support béton",[1]Enedis!A1),"1"," ")</f>
        <v> </v>
      </c>
      <c r="D62" s="54" t="s">
        <v>266</v>
      </c>
      <c r="F62" s="52" t="s">
        <v>267</v>
      </c>
      <c r="G62" s="52"/>
      <c r="H62" s="53"/>
      <c r="I62" s="54" t="s">
        <v>268</v>
      </c>
      <c r="J62" s="3"/>
      <c r="K62" s="51" t="s">
        <v>269</v>
      </c>
      <c r="L62" s="51"/>
      <c r="M62" s="56"/>
      <c r="N62" s="51" t="s">
        <v>270</v>
      </c>
    </row>
    <row r="63" spans="1:14" s="41" customFormat="1" x14ac:dyDescent="0.25">
      <c r="A63" s="52" t="s">
        <v>271</v>
      </c>
      <c r="B63" s="52"/>
      <c r="C63" s="53"/>
      <c r="D63" s="54" t="s">
        <v>272</v>
      </c>
      <c r="F63" s="52" t="s">
        <v>273</v>
      </c>
      <c r="G63" s="52"/>
      <c r="H63" s="53"/>
      <c r="I63" s="54" t="s">
        <v>274</v>
      </c>
      <c r="J63" s="3"/>
      <c r="K63" s="51" t="s">
        <v>275</v>
      </c>
      <c r="L63" s="51"/>
      <c r="M63" s="56"/>
      <c r="N63" s="51" t="s">
        <v>276</v>
      </c>
    </row>
    <row r="64" spans="1:14" s="41" customFormat="1" ht="20.25" x14ac:dyDescent="0.25">
      <c r="A64" s="52" t="s">
        <v>277</v>
      </c>
      <c r="B64" s="52"/>
      <c r="C64" s="53" t="str">
        <f>IF(AND([1]Enedis!L16="Aéro-souterrain",[1]Enedis!L17="Support bois",[1]Enedis!A1),"1"," ")</f>
        <v> </v>
      </c>
      <c r="D64" s="54" t="s">
        <v>278</v>
      </c>
      <c r="F64" s="38" t="s">
        <v>279</v>
      </c>
      <c r="G64" s="39"/>
      <c r="H64" s="39"/>
      <c r="I64" s="40"/>
      <c r="J64" s="3"/>
      <c r="K64" s="51" t="s">
        <v>280</v>
      </c>
      <c r="L64" s="51"/>
      <c r="M64" s="56"/>
      <c r="N64" s="51" t="s">
        <v>281</v>
      </c>
    </row>
    <row r="65" spans="1:14" s="41" customFormat="1" x14ac:dyDescent="0.25">
      <c r="A65" s="52" t="s">
        <v>282</v>
      </c>
      <c r="B65" s="52"/>
      <c r="C65" s="53"/>
      <c r="D65" s="54" t="s">
        <v>283</v>
      </c>
      <c r="F65" s="46" t="s">
        <v>5</v>
      </c>
      <c r="G65" s="46"/>
      <c r="H65" s="46" t="s">
        <v>6</v>
      </c>
      <c r="I65" s="46" t="s">
        <v>7</v>
      </c>
      <c r="J65" s="3"/>
      <c r="K65" s="51" t="s">
        <v>284</v>
      </c>
      <c r="L65" s="51"/>
      <c r="M65" s="56"/>
      <c r="N65" s="51" t="s">
        <v>285</v>
      </c>
    </row>
    <row r="66" spans="1:14" s="41" customFormat="1" x14ac:dyDescent="0.25">
      <c r="A66" s="52" t="s">
        <v>286</v>
      </c>
      <c r="B66" s="52"/>
      <c r="C66" s="53"/>
      <c r="D66" s="54" t="s">
        <v>287</v>
      </c>
      <c r="F66" s="73" t="s">
        <v>288</v>
      </c>
      <c r="G66" s="73"/>
      <c r="H66" s="53" t="str">
        <f>IF([1]Enedis!P22="Kit triphasé","1",IF([1]Enedis!P22="Grille de repiquage et du kit triphasé","1"," "))</f>
        <v xml:space="preserve"> </v>
      </c>
      <c r="I66" s="54" t="s">
        <v>289</v>
      </c>
      <c r="J66" s="3"/>
      <c r="K66" s="51" t="s">
        <v>290</v>
      </c>
      <c r="L66" s="51"/>
      <c r="M66" s="56"/>
      <c r="N66" s="51" t="s">
        <v>291</v>
      </c>
    </row>
    <row r="67" spans="1:14" s="41" customFormat="1" ht="20.25" x14ac:dyDescent="0.25">
      <c r="A67" s="52" t="s">
        <v>292</v>
      </c>
      <c r="B67" s="52"/>
      <c r="C67" s="64"/>
      <c r="D67" s="54" t="s">
        <v>293</v>
      </c>
      <c r="F67" s="73" t="s">
        <v>294</v>
      </c>
      <c r="G67" s="73"/>
      <c r="H67" s="53" t="str">
        <f>IF(OR([1]Enedis!P22="Grille de repiquage et du kit triphasé",[1]Enedis!L17="Coffret branchement (Grille de repiquage)"),"1",IF([1]Enedis!P22="Grille de repiquage","1"," "))</f>
        <v> </v>
      </c>
      <c r="I67" s="54" t="s">
        <v>295</v>
      </c>
      <c r="J67" s="3"/>
      <c r="K67" s="38" t="s">
        <v>296</v>
      </c>
      <c r="L67" s="39"/>
      <c r="M67" s="39"/>
      <c r="N67" s="40"/>
    </row>
    <row r="68" spans="1:14" s="41" customFormat="1" x14ac:dyDescent="0.25">
      <c r="A68" s="52" t="s">
        <v>297</v>
      </c>
      <c r="B68" s="52"/>
      <c r="C68" s="64" t="str">
        <f>IF([1]Enedis!L16=1,"1","")</f>
        <v/>
      </c>
      <c r="D68" s="54" t="s">
        <v>298</v>
      </c>
      <c r="F68" s="73" t="s">
        <v>299</v>
      </c>
      <c r="G68" s="73"/>
      <c r="H68" s="53"/>
      <c r="I68" s="54" t="s">
        <v>300</v>
      </c>
      <c r="J68" s="3"/>
      <c r="K68" s="46" t="s">
        <v>5</v>
      </c>
      <c r="L68" s="46"/>
      <c r="M68" s="46" t="s">
        <v>6</v>
      </c>
      <c r="N68" s="46" t="s">
        <v>301</v>
      </c>
    </row>
    <row r="69" spans="1:14" s="41" customFormat="1" x14ac:dyDescent="0.25">
      <c r="A69" s="52" t="s">
        <v>302</v>
      </c>
      <c r="B69" s="52"/>
      <c r="C69" s="64" t="str">
        <f>IF([1]Enedis!L16=1,"1","")</f>
        <v/>
      </c>
      <c r="D69" s="54" t="s">
        <v>303</v>
      </c>
      <c r="F69" s="73" t="s">
        <v>304</v>
      </c>
      <c r="G69" s="73"/>
      <c r="H69" s="53" t="str">
        <f>IF([1]Enedis!L17="Coffret branchement (Double CCI)","1","")</f>
        <v/>
      </c>
      <c r="I69" s="54" t="s">
        <v>305</v>
      </c>
      <c r="J69" s="3"/>
      <c r="K69" s="52" t="s">
        <v>306</v>
      </c>
      <c r="L69" s="52"/>
      <c r="M69" s="53"/>
      <c r="N69" s="54" t="s">
        <v>307</v>
      </c>
    </row>
    <row r="70" spans="1:14" s="41" customFormat="1" x14ac:dyDescent="0.25">
      <c r="A70" s="52" t="s">
        <v>308</v>
      </c>
      <c r="B70" s="52"/>
      <c r="C70" s="64"/>
      <c r="D70" s="54" t="s">
        <v>309</v>
      </c>
      <c r="F70" s="73" t="s">
        <v>310</v>
      </c>
      <c r="G70" s="73"/>
      <c r="H70" s="53"/>
      <c r="I70" s="54" t="s">
        <v>311</v>
      </c>
      <c r="J70" s="3"/>
      <c r="K70" s="52" t="s">
        <v>312</v>
      </c>
      <c r="L70" s="52"/>
      <c r="M70" s="53" t="str">
        <f>IF([1]Enedis!L17="Boite Souterraine","1"," ")</f>
        <v> </v>
      </c>
      <c r="N70" s="54" t="s">
        <v>313</v>
      </c>
    </row>
    <row r="71" spans="1:14" s="41" customFormat="1" x14ac:dyDescent="0.25">
      <c r="A71" s="52" t="s">
        <v>314</v>
      </c>
      <c r="B71" s="52"/>
      <c r="C71" s="64"/>
      <c r="D71" s="54" t="s">
        <v>315</v>
      </c>
      <c r="F71" s="73" t="s">
        <v>316</v>
      </c>
      <c r="G71" s="73"/>
      <c r="H71" s="53"/>
      <c r="I71" s="73" t="s">
        <v>317</v>
      </c>
      <c r="J71" s="3"/>
      <c r="K71" s="52" t="s">
        <v>318</v>
      </c>
      <c r="L71" s="52"/>
      <c r="M71" s="53"/>
      <c r="N71" s="54" t="s">
        <v>319</v>
      </c>
    </row>
    <row r="72" spans="1:14" s="41" customFormat="1" ht="19.5" customHeight="1" x14ac:dyDescent="0.25">
      <c r="A72" s="52" t="s">
        <v>320</v>
      </c>
      <c r="B72" s="52"/>
      <c r="C72" s="64"/>
      <c r="D72" s="54" t="s">
        <v>321</v>
      </c>
      <c r="F72" s="38" t="s">
        <v>322</v>
      </c>
      <c r="G72" s="39"/>
      <c r="H72" s="39"/>
      <c r="I72" s="40"/>
      <c r="J72" s="3"/>
      <c r="K72" s="52" t="s">
        <v>323</v>
      </c>
      <c r="L72" s="52"/>
      <c r="M72" s="53"/>
      <c r="N72" s="54" t="s">
        <v>324</v>
      </c>
    </row>
    <row r="73" spans="1:14" s="41" customFormat="1" x14ac:dyDescent="0.25">
      <c r="A73" s="52" t="s">
        <v>325</v>
      </c>
      <c r="B73" s="52"/>
      <c r="C73" s="64"/>
      <c r="D73" s="54" t="s">
        <v>326</v>
      </c>
      <c r="F73" s="46" t="s">
        <v>5</v>
      </c>
      <c r="G73" s="46"/>
      <c r="H73" s="46" t="s">
        <v>6</v>
      </c>
      <c r="I73" s="46" t="s">
        <v>7</v>
      </c>
      <c r="J73" s="3"/>
      <c r="K73" s="52" t="s">
        <v>327</v>
      </c>
      <c r="L73" s="52"/>
      <c r="M73" s="53" t="str">
        <f>IF([1]Enedis!L17="Boite Souterraine","1"," ")</f>
        <v> </v>
      </c>
      <c r="N73" s="54" t="s">
        <v>328</v>
      </c>
    </row>
    <row r="74" spans="1:14" s="41" customFormat="1" ht="20.25" x14ac:dyDescent="0.25">
      <c r="A74" s="52" t="s">
        <v>329</v>
      </c>
      <c r="B74" s="52"/>
      <c r="C74" s="78"/>
      <c r="D74" s="54" t="s">
        <v>330</v>
      </c>
      <c r="F74" s="79" t="s">
        <v>331</v>
      </c>
      <c r="G74" s="80"/>
      <c r="H74" s="81"/>
      <c r="I74" s="73" t="s">
        <v>332</v>
      </c>
      <c r="J74" s="3"/>
      <c r="K74" s="38" t="s">
        <v>333</v>
      </c>
      <c r="L74" s="39"/>
      <c r="M74" s="39"/>
      <c r="N74" s="40"/>
    </row>
    <row r="75" spans="1:14" s="41" customFormat="1" ht="21" thickBot="1" x14ac:dyDescent="0.3">
      <c r="A75" s="38" t="s">
        <v>158</v>
      </c>
      <c r="B75" s="39"/>
      <c r="C75" s="39"/>
      <c r="D75" s="40"/>
      <c r="F75" s="3"/>
      <c r="G75" s="3"/>
      <c r="I75" s="3"/>
      <c r="J75" s="3"/>
      <c r="K75" s="46" t="s">
        <v>5</v>
      </c>
      <c r="L75" s="46"/>
      <c r="M75" s="46" t="s">
        <v>6</v>
      </c>
      <c r="N75" s="46" t="s">
        <v>7</v>
      </c>
    </row>
    <row r="76" spans="1:14" s="41" customFormat="1" ht="16.5" thickBot="1" x14ac:dyDescent="0.3">
      <c r="A76" s="46" t="s">
        <v>5</v>
      </c>
      <c r="B76" s="46"/>
      <c r="C76" s="46" t="s">
        <v>6</v>
      </c>
      <c r="D76" s="46" t="s">
        <v>7</v>
      </c>
      <c r="F76" s="82" t="s">
        <v>334</v>
      </c>
      <c r="G76" s="83"/>
      <c r="H76" s="84"/>
      <c r="I76" s="85"/>
      <c r="J76" s="3"/>
      <c r="K76" s="80" t="s">
        <v>335</v>
      </c>
      <c r="L76" s="80"/>
      <c r="M76" s="53"/>
      <c r="N76" s="73" t="s">
        <v>336</v>
      </c>
    </row>
    <row r="77" spans="1:14" s="41" customFormat="1" ht="16.5" thickBot="1" x14ac:dyDescent="0.3">
      <c r="A77" s="50" t="s">
        <v>337</v>
      </c>
      <c r="B77" s="50"/>
      <c r="C77" s="56"/>
      <c r="D77" s="86" t="s">
        <v>338</v>
      </c>
      <c r="F77" s="87" t="s">
        <v>5</v>
      </c>
      <c r="G77" s="88"/>
      <c r="H77" s="89" t="s">
        <v>6</v>
      </c>
      <c r="I77" s="45"/>
      <c r="J77" s="3"/>
      <c r="K77" s="80" t="s">
        <v>339</v>
      </c>
      <c r="L77" s="80"/>
      <c r="M77" s="53"/>
      <c r="N77" s="73" t="s">
        <v>340</v>
      </c>
    </row>
    <row r="78" spans="1:14" s="41" customFormat="1" x14ac:dyDescent="0.25">
      <c r="A78" s="80" t="s">
        <v>341</v>
      </c>
      <c r="B78" s="80"/>
      <c r="C78" s="53"/>
      <c r="D78" s="73" t="s">
        <v>342</v>
      </c>
      <c r="F78" s="90"/>
      <c r="G78" s="90"/>
      <c r="H78" s="91"/>
      <c r="I78" s="45"/>
      <c r="K78" s="80" t="s">
        <v>343</v>
      </c>
      <c r="L78" s="80"/>
      <c r="M78" s="53"/>
      <c r="N78" s="73" t="s">
        <v>344</v>
      </c>
    </row>
    <row r="79" spans="1:14" s="41" customFormat="1" x14ac:dyDescent="0.25">
      <c r="A79" s="80" t="s">
        <v>345</v>
      </c>
      <c r="B79" s="80"/>
      <c r="C79" s="53"/>
      <c r="D79" s="92" t="s">
        <v>346</v>
      </c>
      <c r="E79" s="49"/>
      <c r="F79" s="52"/>
      <c r="G79" s="52"/>
      <c r="H79" s="93"/>
      <c r="I79" s="45"/>
      <c r="K79" s="50" t="s">
        <v>347</v>
      </c>
      <c r="L79" s="50"/>
      <c r="M79" s="56"/>
      <c r="N79" s="51" t="s">
        <v>348</v>
      </c>
    </row>
    <row r="80" spans="1:14" s="41" customFormat="1" x14ac:dyDescent="0.25">
      <c r="A80" s="94"/>
      <c r="B80" s="94"/>
      <c r="D80" s="3"/>
      <c r="E80" s="49"/>
      <c r="F80" s="95"/>
      <c r="G80" s="96"/>
      <c r="H80" s="93"/>
      <c r="I80" s="45"/>
      <c r="K80" s="80" t="s">
        <v>349</v>
      </c>
      <c r="L80" s="80"/>
      <c r="M80" s="53"/>
      <c r="N80" s="73" t="s">
        <v>350</v>
      </c>
    </row>
    <row r="81" spans="1:14" s="41" customFormat="1" x14ac:dyDescent="0.25">
      <c r="A81" s="94"/>
      <c r="B81" s="94"/>
      <c r="D81" s="3"/>
      <c r="E81" s="49"/>
      <c r="F81" s="95"/>
      <c r="G81" s="96"/>
      <c r="H81" s="93"/>
      <c r="I81" s="97"/>
      <c r="K81" s="3"/>
      <c r="L81" s="3"/>
      <c r="N81" s="3"/>
    </row>
    <row r="82" spans="1:14" s="41" customFormat="1" x14ac:dyDescent="0.25">
      <c r="A82" s="94"/>
      <c r="B82" s="94"/>
      <c r="D82" s="3"/>
      <c r="E82" s="49"/>
      <c r="F82" s="95"/>
      <c r="G82" s="96"/>
      <c r="H82" s="93"/>
      <c r="I82" s="97"/>
    </row>
    <row r="83" spans="1:14" x14ac:dyDescent="0.25">
      <c r="F83" s="95"/>
      <c r="G83" s="80"/>
      <c r="H83" s="93"/>
      <c r="I83" s="97"/>
      <c r="K83" s="41"/>
      <c r="L83" s="41"/>
      <c r="N83" s="41"/>
    </row>
    <row r="84" spans="1:14" x14ac:dyDescent="0.25">
      <c r="E84" s="41"/>
      <c r="F84" s="95"/>
      <c r="G84" s="80"/>
      <c r="H84" s="93"/>
      <c r="I84" s="97"/>
      <c r="K84" s="41"/>
      <c r="L84" s="41"/>
      <c r="N84" s="41"/>
    </row>
    <row r="85" spans="1:14" x14ac:dyDescent="0.25">
      <c r="F85" s="98"/>
      <c r="G85" s="80"/>
      <c r="H85" s="93"/>
      <c r="I85" s="97"/>
      <c r="K85" s="41"/>
      <c r="L85" s="41"/>
      <c r="N85" s="41"/>
    </row>
    <row r="86" spans="1:14" x14ac:dyDescent="0.25">
      <c r="F86" s="98"/>
      <c r="G86" s="80"/>
      <c r="H86" s="93"/>
      <c r="I86" s="97"/>
    </row>
    <row r="87" spans="1:14" x14ac:dyDescent="0.25">
      <c r="F87" s="80"/>
      <c r="G87" s="80"/>
      <c r="H87" s="93"/>
      <c r="I87" s="97"/>
    </row>
    <row r="88" spans="1:14" x14ac:dyDescent="0.25">
      <c r="F88" s="80"/>
      <c r="G88" s="80"/>
      <c r="H88" s="93"/>
      <c r="I88" s="97"/>
    </row>
  </sheetData>
  <mergeCells count="28">
    <mergeCell ref="A75:D75"/>
    <mergeCell ref="F76:H76"/>
    <mergeCell ref="K54:N54"/>
    <mergeCell ref="F58:I58"/>
    <mergeCell ref="F64:I64"/>
    <mergeCell ref="K67:N67"/>
    <mergeCell ref="F72:I72"/>
    <mergeCell ref="K74:N74"/>
    <mergeCell ref="A32:D32"/>
    <mergeCell ref="F32:I32"/>
    <mergeCell ref="A41:D41"/>
    <mergeCell ref="F42:I42"/>
    <mergeCell ref="K42:N42"/>
    <mergeCell ref="F53:I53"/>
    <mergeCell ref="A11:D11"/>
    <mergeCell ref="F11:I11"/>
    <mergeCell ref="K11:N11"/>
    <mergeCell ref="K18:N18"/>
    <mergeCell ref="A21:D21"/>
    <mergeCell ref="F25:I25"/>
    <mergeCell ref="K25:N25"/>
    <mergeCell ref="A1:N1"/>
    <mergeCell ref="A3:I3"/>
    <mergeCell ref="K3:N3"/>
    <mergeCell ref="A4:D7"/>
    <mergeCell ref="E4:N7"/>
    <mergeCell ref="A8:D9"/>
    <mergeCell ref="E8:N9"/>
  </mergeCells>
  <pageMargins left="0" right="0" top="0" bottom="0" header="0.31496062992125984" footer="0.31496062992125984"/>
  <pageSetup paperSize="9" scale="53" orientation="portrait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DMR</vt:lpstr>
      <vt:lpstr>Tableau</vt:lpstr>
      <vt:lpstr>DMR!Zone_d_impression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MOLINARI Alexandre</dc:creator>
  <cp:lastModifiedBy>MOLINARI Alexandre</cp:lastModifiedBy>
  <dcterms:created xsi:type="dcterms:W3CDTF">2018-08-10T12:48:43Z</dcterms:created>
  <dcterms:modified xsi:type="dcterms:W3CDTF">2018-08-10T12:49:17Z</dcterms:modified>
</cp:coreProperties>
</file>