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valerie\Downloads\"/>
    </mc:Choice>
  </mc:AlternateContent>
  <xr:revisionPtr revIDLastSave="459" documentId="11_4899EC97F29B7CE4F34E7593A38D3A27415C749C" xr6:coauthVersionLast="41" xr6:coauthVersionMax="41" xr10:uidLastSave="{122F4757-6E97-449B-81FB-5857A7377E03}"/>
  <bookViews>
    <workbookView xWindow="0" yWindow="0" windowWidth="9300" windowHeight="4635" firstSheet="3" activeTab="3" xr2:uid="{00000000-000D-0000-FFFF-FFFF00000000}"/>
  </bookViews>
  <sheets>
    <sheet name="Feuil1" sheetId="1" r:id="rId1"/>
    <sheet name="Feuil2" sheetId="2" r:id="rId2"/>
    <sheet name="Feuil3" sheetId="3" r:id="rId3"/>
    <sheet name="decembre" sheetId="4" r:id="rId4"/>
    <sheet name="janvier 2019" sheetId="5" r:id="rId5"/>
  </sheets>
  <calcPr calcId="191028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6" i="5" l="1"/>
  <c r="K13" i="4"/>
  <c r="K16" i="4"/>
  <c r="K20" i="4"/>
  <c r="K23" i="4"/>
  <c r="K24" i="4"/>
  <c r="K25" i="4"/>
  <c r="K27" i="4"/>
  <c r="J20" i="4"/>
  <c r="J27" i="4"/>
  <c r="J37" i="4"/>
  <c r="K37" i="4"/>
  <c r="I37" i="4"/>
  <c r="J31" i="5"/>
  <c r="J37" i="5"/>
  <c r="K26" i="5"/>
  <c r="K31" i="5"/>
  <c r="K37" i="5"/>
  <c r="J10" i="5"/>
  <c r="K10" i="5"/>
  <c r="J17" i="5"/>
  <c r="K17" i="5"/>
  <c r="J24" i="5"/>
  <c r="K24" i="5"/>
  <c r="J11" i="5"/>
  <c r="J12" i="5"/>
  <c r="J14" i="5"/>
  <c r="J20" i="5"/>
  <c r="J21" i="5"/>
  <c r="J22" i="5"/>
  <c r="J19" i="5"/>
  <c r="J18" i="5"/>
  <c r="J32" i="5"/>
  <c r="J33" i="5"/>
  <c r="J27" i="5"/>
  <c r="J28" i="5"/>
  <c r="J29" i="5"/>
  <c r="J34" i="5"/>
  <c r="J35" i="5"/>
  <c r="K18" i="5"/>
  <c r="K19" i="5"/>
  <c r="K20" i="5"/>
  <c r="K21" i="5"/>
  <c r="K22" i="5"/>
  <c r="I19" i="5"/>
  <c r="I24" i="5"/>
  <c r="I14" i="5"/>
  <c r="I17" i="5"/>
  <c r="I31" i="5"/>
  <c r="I37" i="5"/>
  <c r="I10" i="5"/>
  <c r="J29" i="3"/>
  <c r="J26" i="3"/>
  <c r="J24" i="3"/>
  <c r="J21" i="3"/>
  <c r="J19" i="3"/>
  <c r="J20" i="3"/>
  <c r="J30" i="3"/>
  <c r="J21" i="4"/>
  <c r="J22" i="4"/>
  <c r="J14" i="4"/>
  <c r="J15" i="4"/>
  <c r="J17" i="4"/>
  <c r="J18" i="4"/>
  <c r="J6" i="4"/>
  <c r="J8" i="4"/>
  <c r="J10" i="4"/>
  <c r="J12" i="4"/>
  <c r="K35" i="5"/>
  <c r="K34" i="5"/>
  <c r="K33" i="5"/>
  <c r="K32" i="5"/>
  <c r="K29" i="5"/>
  <c r="K28" i="5"/>
  <c r="K27" i="5"/>
  <c r="K14" i="5"/>
  <c r="K12" i="5"/>
  <c r="K11" i="5"/>
  <c r="K9" i="5"/>
  <c r="K8" i="5"/>
  <c r="K7" i="5"/>
  <c r="K6" i="5"/>
  <c r="I35" i="5"/>
  <c r="I34" i="5"/>
  <c r="I33" i="5"/>
  <c r="I32" i="5"/>
  <c r="I29" i="5"/>
  <c r="I28" i="5"/>
  <c r="I27" i="5"/>
  <c r="I26" i="5"/>
  <c r="I22" i="5"/>
  <c r="I21" i="5"/>
  <c r="I20" i="5"/>
  <c r="I18" i="5"/>
  <c r="I12" i="5"/>
  <c r="I11" i="5"/>
  <c r="I8" i="5"/>
  <c r="I7" i="5"/>
  <c r="I6" i="5"/>
  <c r="I13" i="4"/>
  <c r="I14" i="4"/>
  <c r="I15" i="4"/>
  <c r="I18" i="4"/>
  <c r="M13" i="4"/>
  <c r="M20" i="4"/>
  <c r="M27" i="4"/>
  <c r="M34" i="4"/>
  <c r="M37" i="4"/>
  <c r="N13" i="4"/>
  <c r="N20" i="4"/>
  <c r="N27" i="4"/>
  <c r="N34" i="4"/>
  <c r="O13" i="4"/>
  <c r="O20" i="4"/>
  <c r="O27" i="4"/>
  <c r="O34" i="4"/>
  <c r="O37" i="4"/>
  <c r="L13" i="4"/>
  <c r="L20" i="4"/>
  <c r="L27" i="4"/>
  <c r="L34" i="4"/>
  <c r="I8" i="2"/>
  <c r="J8" i="2"/>
  <c r="K8" i="2"/>
  <c r="I9" i="2"/>
  <c r="J9" i="2"/>
  <c r="K9" i="2"/>
  <c r="I10" i="2"/>
  <c r="J10" i="2"/>
  <c r="K10" i="2"/>
  <c r="I7" i="2"/>
  <c r="J7" i="2"/>
  <c r="K7" i="2"/>
  <c r="K8" i="4"/>
  <c r="K10" i="4"/>
  <c r="K14" i="4"/>
  <c r="K15" i="4"/>
  <c r="K17" i="4"/>
  <c r="K18" i="4"/>
  <c r="K21" i="4"/>
  <c r="K22" i="4"/>
  <c r="K6" i="4"/>
  <c r="J35" i="3"/>
  <c r="K35" i="3"/>
  <c r="K20" i="3"/>
  <c r="K21" i="3"/>
  <c r="K24" i="3"/>
  <c r="K25" i="3"/>
  <c r="K26" i="3"/>
  <c r="K27" i="3"/>
  <c r="K28" i="3"/>
  <c r="K29" i="3"/>
  <c r="K31" i="3"/>
  <c r="K32" i="3"/>
  <c r="J33" i="3"/>
  <c r="K33" i="3"/>
  <c r="J34" i="3"/>
  <c r="K34" i="3"/>
  <c r="K19" i="3"/>
  <c r="I19" i="3"/>
  <c r="I25" i="4"/>
  <c r="I24" i="4"/>
  <c r="I23" i="4"/>
  <c r="I22" i="4"/>
  <c r="I21" i="4"/>
  <c r="I17" i="4"/>
  <c r="I16" i="4"/>
  <c r="I8" i="4"/>
  <c r="I10" i="4"/>
  <c r="I6" i="4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20" i="3"/>
  <c r="I21" i="3"/>
  <c r="I22" i="3"/>
  <c r="I10" i="3"/>
  <c r="I11" i="3"/>
  <c r="I12" i="3"/>
  <c r="I13" i="3"/>
  <c r="I14" i="3"/>
  <c r="I15" i="3"/>
  <c r="I7" i="3"/>
  <c r="I8" i="3"/>
  <c r="I37" i="3"/>
  <c r="O30" i="3"/>
  <c r="P30" i="3"/>
  <c r="Q30" i="3"/>
  <c r="N30" i="3"/>
  <c r="I6" i="2"/>
  <c r="I13" i="2"/>
  <c r="I14" i="2"/>
  <c r="I15" i="2"/>
  <c r="I16" i="2"/>
  <c r="I17" i="2"/>
  <c r="I20" i="2"/>
  <c r="I21" i="2"/>
  <c r="I22" i="2"/>
  <c r="I23" i="2"/>
  <c r="I24" i="2"/>
  <c r="I27" i="2"/>
  <c r="I28" i="2"/>
  <c r="I29" i="2"/>
  <c r="I30" i="2"/>
  <c r="I31" i="2"/>
  <c r="I34" i="2"/>
  <c r="I35" i="2"/>
  <c r="I36" i="2"/>
  <c r="I37" i="2"/>
  <c r="J37" i="3"/>
  <c r="J31" i="2"/>
  <c r="J30" i="2"/>
  <c r="J29" i="2"/>
  <c r="J28" i="2"/>
  <c r="J27" i="2"/>
  <c r="J24" i="2"/>
  <c r="J23" i="2"/>
  <c r="J22" i="2"/>
  <c r="J21" i="2"/>
  <c r="J20" i="2"/>
  <c r="J17" i="2"/>
  <c r="J16" i="2"/>
  <c r="J15" i="2"/>
  <c r="J14" i="2"/>
  <c r="J13" i="2"/>
  <c r="J6" i="2"/>
  <c r="K6" i="2"/>
  <c r="K13" i="2"/>
  <c r="K14" i="2"/>
  <c r="K15" i="2"/>
  <c r="K16" i="2"/>
  <c r="K17" i="2"/>
  <c r="K20" i="2"/>
  <c r="K21" i="2"/>
  <c r="K22" i="2"/>
  <c r="K23" i="2"/>
  <c r="K24" i="2"/>
  <c r="K27" i="2"/>
  <c r="K28" i="2"/>
  <c r="K29" i="2"/>
  <c r="K30" i="2"/>
  <c r="K31" i="2"/>
  <c r="K37" i="2"/>
  <c r="J37" i="2"/>
  <c r="I7" i="1"/>
  <c r="J7" i="1"/>
  <c r="I6" i="1"/>
  <c r="J6" i="1"/>
  <c r="I5" i="1"/>
  <c r="J5" i="1"/>
  <c r="I4" i="1"/>
  <c r="J4" i="1"/>
  <c r="I3" i="1"/>
  <c r="J3" i="1"/>
  <c r="I8" i="1"/>
  <c r="J8" i="1"/>
  <c r="K3" i="1"/>
  <c r="K7" i="1"/>
  <c r="K6" i="1"/>
  <c r="K5" i="1"/>
  <c r="K4" i="1"/>
  <c r="K8" i="1"/>
  <c r="K37" i="3"/>
  <c r="N37" i="4"/>
  <c r="I12" i="4"/>
  <c r="L37" i="4"/>
  <c r="I20" i="4"/>
  <c r="I27" i="4"/>
</calcChain>
</file>

<file path=xl/sharedStrings.xml><?xml version="1.0" encoding="utf-8"?>
<sst xmlns="http://schemas.openxmlformats.org/spreadsheetml/2006/main" count="56" uniqueCount="20">
  <si>
    <t>depart</t>
  </si>
  <si>
    <t>coupure 1</t>
  </si>
  <si>
    <t>coupure 2</t>
  </si>
  <si>
    <t>fin</t>
  </si>
  <si>
    <t>TS</t>
  </si>
  <si>
    <t>heures nuit</t>
  </si>
  <si>
    <t>RC</t>
  </si>
  <si>
    <t>lundi 24 septembre</t>
  </si>
  <si>
    <t>mardi 25 septembre</t>
  </si>
  <si>
    <t>mercredi 26 septembre</t>
  </si>
  <si>
    <t>jeudi 27 septembre</t>
  </si>
  <si>
    <t>vendredi 28 septembre</t>
  </si>
  <si>
    <t>Octobre</t>
  </si>
  <si>
    <t>NOVEMBRE</t>
  </si>
  <si>
    <t>conduite</t>
  </si>
  <si>
    <t>travail</t>
  </si>
  <si>
    <t>coupure</t>
  </si>
  <si>
    <t>carré barré</t>
  </si>
  <si>
    <t>DECEMBRE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</si>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</sst>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:ss;@"/>
    <numFmt numFmtId="165" formatCode="[$-F800]dddd\,\ mmmm\ dd\,\ yyyy"/>
    <numFmt numFmtId="166" formatCode="mm:ss.0;@"/>
    <numFmt numFmtId="167" formatCode="[$-F400]h:mm:ss\ AM/PM"/>
    <numFmt numFmtId="168" formatCode="h:mm;@"/>
    <numFmt numFmtId="169" formatCode="h:mm:ss;@"/>
  </numFmts>
  <fonts count="10">
    <font>
      <sz val="11"/>
      <color theme="1"/>
      <name val="Georgia"/>
      <family val="2"/>
      <scheme val="minor"/>
    </font>
    <font>
      <sz val="11"/>
      <color theme="0"/>
      <name val="Georgia"/>
      <family val="2"/>
      <scheme val="minor"/>
    </font>
    <font>
      <b/>
      <sz val="11"/>
      <color rgb="FFFF0000"/>
      <name val="Georgia"/>
      <family val="2"/>
      <scheme val="minor"/>
    </font>
    <font>
      <sz val="11"/>
      <color rgb="FFFF0000"/>
      <name val="Georgia"/>
      <family val="2"/>
      <scheme val="minor"/>
    </font>
    <font>
      <i/>
      <sz val="36"/>
      <color theme="9" tint="-0.499984740745262"/>
      <name val="Bauhaus 93"/>
      <family val="5"/>
    </font>
    <font>
      <sz val="11"/>
      <color theme="9" tint="-0.499984740745262"/>
      <name val="Georgia"/>
      <family val="2"/>
      <scheme val="minor"/>
    </font>
    <font>
      <sz val="11"/>
      <color rgb="FFFFC000"/>
      <name val="Georgia"/>
      <family val="2"/>
      <scheme val="minor"/>
    </font>
    <font>
      <sz val="11"/>
      <name val="Georgia"/>
      <family val="2"/>
      <scheme val="minor"/>
    </font>
    <font>
      <sz val="48"/>
      <color theme="1"/>
      <name val="Georgia"/>
      <family val="2"/>
      <scheme val="minor"/>
    </font>
    <font>
      <sz val="11"/>
      <color rgb="FF000000"/>
      <name val="Georgia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5" xfId="0" applyBorder="1"/>
    <xf numFmtId="164" fontId="0" fillId="0" borderId="1" xfId="0" applyNumberForma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0" fillId="0" borderId="3" xfId="0" applyBorder="1"/>
    <xf numFmtId="164" fontId="0" fillId="0" borderId="3" xfId="0" applyNumberFormat="1" applyBorder="1" applyAlignment="1">
      <alignment horizontal="center" vertical="center"/>
    </xf>
    <xf numFmtId="165" fontId="0" fillId="0" borderId="1" xfId="0" applyNumberFormat="1" applyBorder="1"/>
    <xf numFmtId="14" fontId="0" fillId="0" borderId="1" xfId="0" applyNumberFormat="1" applyBorder="1"/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20" fontId="0" fillId="0" borderId="1" xfId="0" applyNumberFormat="1" applyFont="1" applyBorder="1" applyAlignment="1">
      <alignment horizontal="center" vertical="center"/>
    </xf>
    <xf numFmtId="0" fontId="0" fillId="0" borderId="6" xfId="0" applyBorder="1"/>
    <xf numFmtId="165" fontId="0" fillId="0" borderId="6" xfId="0" applyNumberFormat="1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6" xfId="0" applyNumberFormat="1" applyBorder="1"/>
    <xf numFmtId="14" fontId="0" fillId="8" borderId="6" xfId="0" applyNumberFormat="1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15" xfId="0" applyNumberFormat="1" applyBorder="1" applyAlignment="1">
      <alignment vertical="center"/>
    </xf>
    <xf numFmtId="0" fontId="0" fillId="4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0" fontId="0" fillId="0" borderId="6" xfId="0" applyNumberFormat="1" applyFont="1" applyBorder="1" applyAlignment="1">
      <alignment horizontal="center" vertical="center"/>
    </xf>
    <xf numFmtId="20" fontId="1" fillId="0" borderId="6" xfId="0" applyNumberFormat="1" applyFont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0" fontId="0" fillId="5" borderId="6" xfId="0" applyFill="1" applyBorder="1"/>
    <xf numFmtId="0" fontId="0" fillId="8" borderId="6" xfId="0" applyFill="1" applyBorder="1"/>
    <xf numFmtId="164" fontId="0" fillId="8" borderId="6" xfId="0" applyNumberFormat="1" applyFill="1" applyBorder="1" applyAlignment="1">
      <alignment horizontal="center" vertical="center"/>
    </xf>
    <xf numFmtId="20" fontId="3" fillId="8" borderId="6" xfId="0" applyNumberFormat="1" applyFont="1" applyFill="1" applyBorder="1" applyAlignment="1">
      <alignment horizontal="center" vertical="center"/>
    </xf>
    <xf numFmtId="20" fontId="6" fillId="5" borderId="6" xfId="0" applyNumberFormat="1" applyFont="1" applyFill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5" xfId="0" applyNumberFormat="1" applyFont="1" applyBorder="1"/>
    <xf numFmtId="166" fontId="0" fillId="0" borderId="6" xfId="0" applyNumberFormat="1" applyBorder="1" applyAlignment="1">
      <alignment horizontal="center" vertical="center"/>
    </xf>
    <xf numFmtId="166" fontId="0" fillId="5" borderId="6" xfId="0" applyNumberFormat="1" applyFill="1" applyBorder="1" applyAlignment="1">
      <alignment horizontal="center" vertical="center"/>
    </xf>
    <xf numFmtId="166" fontId="0" fillId="8" borderId="6" xfId="0" applyNumberFormat="1" applyFill="1" applyBorder="1" applyAlignment="1">
      <alignment horizontal="center" vertical="center"/>
    </xf>
    <xf numFmtId="0" fontId="0" fillId="10" borderId="6" xfId="0" applyFill="1" applyBorder="1"/>
    <xf numFmtId="164" fontId="0" fillId="10" borderId="6" xfId="0" applyNumberFormat="1" applyFill="1" applyBorder="1" applyAlignment="1">
      <alignment horizontal="center" vertical="center"/>
    </xf>
    <xf numFmtId="166" fontId="0" fillId="10" borderId="6" xfId="0" applyNumberFormat="1" applyFill="1" applyBorder="1" applyAlignment="1">
      <alignment horizontal="center" vertical="center"/>
    </xf>
    <xf numFmtId="20" fontId="0" fillId="0" borderId="6" xfId="0" applyNumberFormat="1" applyBorder="1"/>
    <xf numFmtId="20" fontId="0" fillId="10" borderId="6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center" vertical="center"/>
    </xf>
    <xf numFmtId="164" fontId="3" fillId="10" borderId="6" xfId="0" applyNumberFormat="1" applyFont="1" applyFill="1" applyBorder="1" applyAlignment="1">
      <alignment horizontal="center" vertical="center"/>
    </xf>
    <xf numFmtId="167" fontId="0" fillId="10" borderId="6" xfId="0" applyNumberFormat="1" applyFill="1" applyBorder="1" applyAlignment="1">
      <alignment horizontal="center" vertical="center"/>
    </xf>
    <xf numFmtId="20" fontId="0" fillId="5" borderId="6" xfId="0" applyNumberFormat="1" applyFill="1" applyBorder="1" applyAlignment="1">
      <alignment horizontal="center" vertical="center"/>
    </xf>
    <xf numFmtId="20" fontId="0" fillId="4" borderId="6" xfId="0" applyNumberFormat="1" applyFont="1" applyFill="1" applyBorder="1" applyAlignment="1">
      <alignment horizontal="center" vertical="center"/>
    </xf>
    <xf numFmtId="20" fontId="7" fillId="10" borderId="6" xfId="0" applyNumberFormat="1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20" fontId="7" fillId="0" borderId="16" xfId="0" applyNumberFormat="1" applyFont="1" applyBorder="1" applyAlignment="1">
      <alignment horizontal="center" vertical="center"/>
    </xf>
    <xf numFmtId="20" fontId="7" fillId="4" borderId="6" xfId="0" applyNumberFormat="1" applyFont="1" applyFill="1" applyBorder="1" applyAlignment="1">
      <alignment horizontal="center" vertical="center"/>
    </xf>
    <xf numFmtId="20" fontId="7" fillId="4" borderId="16" xfId="0" applyNumberFormat="1" applyFont="1" applyFill="1" applyBorder="1" applyAlignment="1">
      <alignment horizontal="center" vertical="center"/>
    </xf>
    <xf numFmtId="20" fontId="7" fillId="8" borderId="6" xfId="0" applyNumberFormat="1" applyFont="1" applyFill="1" applyBorder="1" applyAlignment="1">
      <alignment horizontal="center" vertical="center"/>
    </xf>
    <xf numFmtId="20" fontId="7" fillId="8" borderId="16" xfId="0" applyNumberFormat="1" applyFont="1" applyFill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4" borderId="6" xfId="0" applyNumberFormat="1" applyFill="1" applyBorder="1" applyAlignment="1">
      <alignment horizontal="center" vertical="center"/>
    </xf>
    <xf numFmtId="168" fontId="0" fillId="8" borderId="6" xfId="0" applyNumberFormat="1" applyFill="1" applyBorder="1" applyAlignment="1">
      <alignment horizontal="center" vertical="center"/>
    </xf>
    <xf numFmtId="164" fontId="0" fillId="8" borderId="6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4" borderId="16" xfId="0" applyNumberFormat="1" applyFill="1" applyBorder="1" applyAlignment="1">
      <alignment horizontal="center" vertical="center"/>
    </xf>
    <xf numFmtId="164" fontId="0" fillId="8" borderId="16" xfId="0" applyNumberFormat="1" applyFill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8" fontId="0" fillId="10" borderId="6" xfId="0" applyNumberFormat="1" applyFill="1" applyBorder="1" applyAlignment="1">
      <alignment horizontal="center" vertical="center"/>
    </xf>
    <xf numFmtId="168" fontId="0" fillId="10" borderId="6" xfId="0" applyNumberFormat="1" applyFill="1" applyBorder="1"/>
    <xf numFmtId="168" fontId="0" fillId="5" borderId="6" xfId="0" applyNumberFormat="1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164" fontId="0" fillId="12" borderId="18" xfId="0" applyNumberFormat="1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64" fontId="1" fillId="8" borderId="6" xfId="0" applyNumberFormat="1" applyFont="1" applyFill="1" applyBorder="1" applyAlignment="1">
      <alignment horizontal="center" vertical="center"/>
    </xf>
    <xf numFmtId="164" fontId="1" fillId="8" borderId="17" xfId="0" applyNumberFormat="1" applyFont="1" applyFill="1" applyBorder="1" applyAlignment="1">
      <alignment horizontal="center" vertical="center"/>
    </xf>
    <xf numFmtId="164" fontId="1" fillId="8" borderId="16" xfId="0" applyNumberFormat="1" applyFont="1" applyFill="1" applyBorder="1" applyAlignment="1">
      <alignment horizontal="center" vertical="center"/>
    </xf>
    <xf numFmtId="164" fontId="0" fillId="10" borderId="16" xfId="0" applyNumberFormat="1" applyFill="1" applyBorder="1" applyAlignment="1">
      <alignment horizontal="center" vertical="center"/>
    </xf>
    <xf numFmtId="164" fontId="0" fillId="10" borderId="17" xfId="0" applyNumberFormat="1" applyFill="1" applyBorder="1" applyAlignment="1">
      <alignment horizontal="center" vertical="center"/>
    </xf>
    <xf numFmtId="164" fontId="1" fillId="10" borderId="6" xfId="0" applyNumberFormat="1" applyFont="1" applyFill="1" applyBorder="1" applyAlignment="1">
      <alignment horizontal="center" vertical="center"/>
    </xf>
    <xf numFmtId="164" fontId="1" fillId="10" borderId="16" xfId="0" applyNumberFormat="1" applyFont="1" applyFill="1" applyBorder="1" applyAlignment="1">
      <alignment horizontal="center" vertical="center"/>
    </xf>
    <xf numFmtId="164" fontId="1" fillId="10" borderId="17" xfId="0" applyNumberFormat="1" applyFon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164" fontId="0" fillId="10" borderId="18" xfId="0" applyNumberFormat="1" applyFill="1" applyBorder="1" applyAlignment="1">
      <alignment horizontal="center" vertical="center"/>
    </xf>
    <xf numFmtId="164" fontId="0" fillId="10" borderId="15" xfId="0" applyNumberFormat="1" applyFill="1" applyBorder="1" applyAlignment="1">
      <alignment horizontal="center" vertical="center"/>
    </xf>
    <xf numFmtId="164" fontId="0" fillId="10" borderId="0" xfId="0" applyNumberFormat="1" applyFill="1"/>
    <xf numFmtId="164" fontId="0" fillId="7" borderId="6" xfId="0" applyNumberFormat="1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horizontal="center" vertical="center"/>
    </xf>
    <xf numFmtId="164" fontId="0" fillId="10" borderId="6" xfId="0" applyNumberFormat="1" applyFont="1" applyFill="1" applyBorder="1" applyAlignment="1">
      <alignment horizontal="center" vertical="center"/>
    </xf>
    <xf numFmtId="164" fontId="0" fillId="10" borderId="16" xfId="0" applyNumberFormat="1" applyFont="1" applyFill="1" applyBorder="1" applyAlignment="1">
      <alignment horizontal="center" vertical="center"/>
    </xf>
    <xf numFmtId="164" fontId="0" fillId="10" borderId="17" xfId="0" applyNumberFormat="1" applyFont="1" applyFill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164" fontId="9" fillId="1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5" fillId="9" borderId="11" xfId="0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/>
    </xf>
    <xf numFmtId="0" fontId="5" fillId="9" borderId="14" xfId="0" applyFont="1" applyFill="1" applyBorder="1" applyAlignment="1">
      <alignment horizontal="center"/>
    </xf>
    <xf numFmtId="0" fontId="4" fillId="10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20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Georgia">
      <a:majorFont>
        <a:latin typeface="Georgia" panose="02040502050405020303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eorgia" panose="02040502050405020303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zoomScaleNormal="80" zoomScaleSheetLayoutView="100" workbookViewId="0" xr3:uid="{AEA406A1-0E4B-5B11-9CD5-51D6E497D94C}">
      <selection activeCell="J4" sqref="J4"/>
    </sheetView>
  </sheetViews>
  <sheetFormatPr defaultColWidth="9.33203125" defaultRowHeight="13.5"/>
  <cols>
    <col min="1" max="1" width="26.109375" style="1" customWidth="1"/>
    <col min="2" max="2" width="8.88671875" customWidth="1"/>
    <col min="10" max="10" width="10.6640625" customWidth="1"/>
  </cols>
  <sheetData>
    <row r="1" spans="1:12">
      <c r="B1" s="104" t="s">
        <v>0</v>
      </c>
      <c r="C1" s="105" t="s">
        <v>1</v>
      </c>
      <c r="D1" s="106"/>
      <c r="E1" s="105" t="s">
        <v>2</v>
      </c>
      <c r="F1" s="107"/>
      <c r="G1" s="104" t="s">
        <v>3</v>
      </c>
      <c r="H1" s="2"/>
      <c r="I1" s="2" t="s">
        <v>4</v>
      </c>
      <c r="J1" s="2" t="s">
        <v>5</v>
      </c>
      <c r="K1" s="2" t="s">
        <v>6</v>
      </c>
      <c r="L1" s="14">
        <v>0.875</v>
      </c>
    </row>
    <row r="2" spans="1:12">
      <c r="B2" s="6"/>
      <c r="C2" s="1"/>
      <c r="D2" s="1"/>
      <c r="E2" s="3"/>
      <c r="F2" s="3"/>
      <c r="G2" s="1"/>
      <c r="H2" s="1"/>
      <c r="I2" s="1"/>
      <c r="J2" s="1"/>
      <c r="K2" s="1"/>
      <c r="L2" s="14"/>
    </row>
    <row r="3" spans="1:12">
      <c r="A3" s="1" t="s">
        <v>7</v>
      </c>
      <c r="B3" s="7">
        <v>0.76388888888888884</v>
      </c>
      <c r="C3" s="4">
        <v>0.94861111111111107</v>
      </c>
      <c r="D3" s="4">
        <v>0.97291666666666676</v>
      </c>
      <c r="E3" s="13">
        <v>6.9444444444444447E-4</v>
      </c>
      <c r="F3" s="13">
        <v>2.2916666666666669E-2</v>
      </c>
      <c r="G3" s="4">
        <v>0.23402777777777781</v>
      </c>
      <c r="H3" s="4"/>
      <c r="I3" s="4">
        <f>MOD(G3-B3,1)-(D3-C3)-MOD(F3-E3,1)</f>
        <v>0.4236111111111111</v>
      </c>
      <c r="J3" s="4">
        <f>I3-(L3-B3)</f>
        <v>0.31249999999999994</v>
      </c>
      <c r="K3" s="4">
        <f t="shared" ref="K3:K7" si="0">J3*(5/100)</f>
        <v>1.5624999999999998E-2</v>
      </c>
      <c r="L3" s="5">
        <v>0.875</v>
      </c>
    </row>
    <row r="4" spans="1:12">
      <c r="A4" s="9" t="s">
        <v>8</v>
      </c>
      <c r="B4" s="7">
        <v>0.76111111111111107</v>
      </c>
      <c r="C4" s="4">
        <v>0.9590277777777777</v>
      </c>
      <c r="D4" s="4">
        <v>0.97083333333333333</v>
      </c>
      <c r="E4" s="4">
        <v>0.99930555555555556</v>
      </c>
      <c r="F4" s="4">
        <v>2.0833333333333332E-2</v>
      </c>
      <c r="G4" s="4">
        <v>0.23333333333333331</v>
      </c>
      <c r="H4" s="4"/>
      <c r="I4" s="4">
        <f>MOD(G4-B4,1)-(D4-C4)-MOD(F4-E4,1)</f>
        <v>0.43888888888888877</v>
      </c>
      <c r="J4" s="4">
        <f t="shared" ref="J4:J7" si="1">I4-(L4-B4)</f>
        <v>0.32499999999999984</v>
      </c>
      <c r="K4" s="4">
        <f t="shared" si="0"/>
        <v>1.6249999999999994E-2</v>
      </c>
      <c r="L4" s="5">
        <v>0.875</v>
      </c>
    </row>
    <row r="5" spans="1:12">
      <c r="A5" s="9" t="s">
        <v>9</v>
      </c>
      <c r="B5" s="7">
        <v>0.76041666666666663</v>
      </c>
      <c r="C5" s="4">
        <v>0.95277777777777783</v>
      </c>
      <c r="D5" s="4">
        <v>0.96805555555555556</v>
      </c>
      <c r="E5" s="4">
        <v>0.99861111111111101</v>
      </c>
      <c r="F5" s="4">
        <v>2.1527777777777781E-2</v>
      </c>
      <c r="G5" s="4">
        <v>0.22777777777777777</v>
      </c>
      <c r="H5" s="4"/>
      <c r="I5" s="4">
        <f t="shared" ref="I5:I7" si="2">MOD(G5-B5,1)-(D5-C5)-MOD(F5-E5,1)</f>
        <v>0.42916666666666659</v>
      </c>
      <c r="J5" s="4">
        <f t="shared" si="1"/>
        <v>0.31458333333333321</v>
      </c>
      <c r="K5" s="4">
        <f t="shared" si="0"/>
        <v>1.5729166666666662E-2</v>
      </c>
      <c r="L5" s="5">
        <v>0.875</v>
      </c>
    </row>
    <row r="6" spans="1:12">
      <c r="A6" s="9" t="s">
        <v>10</v>
      </c>
      <c r="B6" s="7">
        <v>0.76180555555555562</v>
      </c>
      <c r="C6" s="4">
        <v>0.97083333333333333</v>
      </c>
      <c r="D6" s="4">
        <v>3.472222222222222E-3</v>
      </c>
      <c r="E6" s="4"/>
      <c r="F6" s="4"/>
      <c r="G6" s="4">
        <v>0.21319444444444444</v>
      </c>
      <c r="H6" s="4"/>
      <c r="I6" s="4">
        <f>MOD(G6-B6,1)-MOD(D6-C6,1)-MOD(F6-E6,1)</f>
        <v>0.41874999999999996</v>
      </c>
      <c r="J6" s="4">
        <f t="shared" si="1"/>
        <v>0.30555555555555558</v>
      </c>
      <c r="K6" s="4">
        <f t="shared" si="0"/>
        <v>1.5277777777777779E-2</v>
      </c>
      <c r="L6" s="5">
        <v>0.875</v>
      </c>
    </row>
    <row r="7" spans="1:12">
      <c r="A7" s="9" t="s">
        <v>11</v>
      </c>
      <c r="B7" s="7">
        <v>0.76180555555555562</v>
      </c>
      <c r="C7" s="4">
        <v>0.9506944444444444</v>
      </c>
      <c r="D7" s="4">
        <v>0.96736111111111101</v>
      </c>
      <c r="E7" s="4">
        <v>0.98888888888888893</v>
      </c>
      <c r="F7" s="4">
        <v>1.1111111111111112E-2</v>
      </c>
      <c r="G7" s="4">
        <v>0.23124999999999998</v>
      </c>
      <c r="H7" s="4"/>
      <c r="I7" s="4">
        <f t="shared" si="2"/>
        <v>0.43055555555555558</v>
      </c>
      <c r="J7" s="4">
        <f t="shared" si="1"/>
        <v>0.3173611111111112</v>
      </c>
      <c r="K7" s="4">
        <f t="shared" si="0"/>
        <v>1.5868055555555562E-2</v>
      </c>
      <c r="L7" s="5">
        <v>0.875</v>
      </c>
    </row>
    <row r="8" spans="1:12">
      <c r="A8" s="8"/>
      <c r="B8" s="7"/>
      <c r="C8" s="4"/>
      <c r="D8" s="4"/>
      <c r="E8" s="4"/>
      <c r="F8" s="4"/>
      <c r="G8" s="4"/>
      <c r="H8" s="4"/>
      <c r="I8" s="10">
        <f>SUM(I3:I7)</f>
        <v>2.1409722222222221</v>
      </c>
      <c r="J8" s="11">
        <f>SUM(J3:J7)</f>
        <v>1.5749999999999997</v>
      </c>
      <c r="K8" s="12">
        <f>J8*(5/100)</f>
        <v>7.8749999999999987E-2</v>
      </c>
      <c r="L8" s="4"/>
    </row>
    <row r="9" spans="1:12">
      <c r="A9" s="8"/>
      <c r="B9" s="7"/>
      <c r="C9" s="4"/>
      <c r="D9" s="4"/>
      <c r="E9" s="4"/>
      <c r="F9" s="4"/>
      <c r="G9" s="4"/>
      <c r="H9" s="4"/>
      <c r="I9" s="4"/>
      <c r="J9" s="4"/>
      <c r="K9" s="4"/>
      <c r="L9" s="4"/>
    </row>
    <row r="10" spans="1:12">
      <c r="A10" s="8"/>
    </row>
    <row r="11" spans="1:12">
      <c r="A11" s="8"/>
    </row>
    <row r="12" spans="1:12">
      <c r="A12" s="8"/>
    </row>
    <row r="13" spans="1:12">
      <c r="A13" s="8"/>
    </row>
    <row r="14" spans="1:12">
      <c r="A14" s="8"/>
    </row>
    <row r="15" spans="1:12">
      <c r="A15" s="8"/>
    </row>
  </sheetData>
  <mergeCells count="2">
    <mergeCell ref="C1:D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39"/>
  <sheetViews>
    <sheetView topLeftCell="H1" zoomScale="60" zoomScaleNormal="60" workbookViewId="0" xr3:uid="{958C4451-9541-5A59-BF78-D2F731DF1C81}">
      <selection activeCell="K8" sqref="K8"/>
    </sheetView>
  </sheetViews>
  <sheetFormatPr defaultColWidth="10.77734375" defaultRowHeight="13.5"/>
  <cols>
    <col min="1" max="1" width="15.5546875" customWidth="1"/>
    <col min="4" max="4" width="12.109375" customWidth="1"/>
  </cols>
  <sheetData>
    <row r="1" spans="1:12">
      <c r="A1" s="110" t="s">
        <v>12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2"/>
    </row>
    <row r="2" spans="1:12">
      <c r="A2" s="113"/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5"/>
    </row>
    <row r="3" spans="1:12">
      <c r="A3" s="116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8"/>
    </row>
    <row r="4" spans="1:12">
      <c r="A4" s="15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6"/>
      <c r="I4" s="26" t="s">
        <v>4</v>
      </c>
      <c r="J4" s="26" t="s">
        <v>5</v>
      </c>
      <c r="K4" s="26" t="s">
        <v>6</v>
      </c>
      <c r="L4" s="27">
        <v>0.875</v>
      </c>
    </row>
    <row r="5" spans="1:1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28">
        <v>0.875</v>
      </c>
    </row>
    <row r="6" spans="1:12">
      <c r="A6" s="17">
        <v>43374</v>
      </c>
      <c r="B6" s="18">
        <v>0.76388888888888884</v>
      </c>
      <c r="C6" s="18"/>
      <c r="D6" s="18"/>
      <c r="E6" s="18"/>
      <c r="F6" s="18"/>
      <c r="G6" s="18">
        <v>0.79236111111111107</v>
      </c>
      <c r="H6" s="18"/>
      <c r="I6" s="18">
        <f>MOD(G6-B6,1)-(D6-C6)-MOD(F6-E6,1)</f>
        <v>2.8472222222222232E-2</v>
      </c>
      <c r="J6" s="18">
        <f>I6-(L6-B6)</f>
        <v>-8.2638888888888928E-2</v>
      </c>
      <c r="K6" s="18">
        <f t="shared" ref="K6:K31" si="0">J6*(5/100)</f>
        <v>-4.1319444444444468E-3</v>
      </c>
      <c r="L6" s="28">
        <v>0.875</v>
      </c>
    </row>
    <row r="7" spans="1:12">
      <c r="A7" s="17">
        <v>43375</v>
      </c>
      <c r="B7" s="18">
        <v>0.76041666666666663</v>
      </c>
      <c r="C7" s="18"/>
      <c r="D7" s="18"/>
      <c r="E7" s="18"/>
      <c r="F7" s="18"/>
      <c r="G7" s="18">
        <v>0.23263888888888887</v>
      </c>
      <c r="H7" s="18"/>
      <c r="I7" s="18">
        <f t="shared" ref="I7:I36" si="1">MOD(G7-B7,1)-(D7-C7)-MOD(F7-E7,1)</f>
        <v>0.47222222222222221</v>
      </c>
      <c r="J7" s="18">
        <f t="shared" ref="J7:J31" si="2">I7-(L7-B7)</f>
        <v>0.35763888888888884</v>
      </c>
      <c r="K7" s="18">
        <f>J7*0.05</f>
        <v>1.7881944444444443E-2</v>
      </c>
      <c r="L7" s="28">
        <v>0.875</v>
      </c>
    </row>
    <row r="8" spans="1:12">
      <c r="A8" s="17">
        <v>43376</v>
      </c>
      <c r="B8" s="18">
        <v>0.76041666666666663</v>
      </c>
      <c r="C8" s="18"/>
      <c r="D8" s="18"/>
      <c r="E8" s="18"/>
      <c r="F8" s="18"/>
      <c r="G8" s="18">
        <v>0.23263888888888887</v>
      </c>
      <c r="H8" s="18"/>
      <c r="I8" s="18">
        <f t="shared" si="1"/>
        <v>0.47222222222222221</v>
      </c>
      <c r="J8" s="18">
        <f t="shared" si="2"/>
        <v>0.35763888888888884</v>
      </c>
      <c r="K8" s="18">
        <f t="shared" ref="K8:K10" si="3">J8*0.05</f>
        <v>1.7881944444444443E-2</v>
      </c>
      <c r="L8" s="28">
        <v>0.875</v>
      </c>
    </row>
    <row r="9" spans="1:12">
      <c r="A9" s="17">
        <v>43377</v>
      </c>
      <c r="B9" s="18">
        <v>0.76041666666666663</v>
      </c>
      <c r="C9" s="18"/>
      <c r="D9" s="18"/>
      <c r="E9" s="18"/>
      <c r="F9" s="18"/>
      <c r="G9" s="18">
        <v>0.23263888888888887</v>
      </c>
      <c r="H9" s="18"/>
      <c r="I9" s="18">
        <f t="shared" si="1"/>
        <v>0.47222222222222221</v>
      </c>
      <c r="J9" s="18">
        <f t="shared" si="2"/>
        <v>0.35763888888888884</v>
      </c>
      <c r="K9" s="18">
        <f t="shared" si="3"/>
        <v>1.7881944444444443E-2</v>
      </c>
      <c r="L9" s="28">
        <v>0.875</v>
      </c>
    </row>
    <row r="10" spans="1:12">
      <c r="A10" s="17">
        <v>43378</v>
      </c>
      <c r="B10" s="18">
        <v>0.76041666666666663</v>
      </c>
      <c r="C10" s="18"/>
      <c r="D10" s="18"/>
      <c r="E10" s="18"/>
      <c r="F10" s="18"/>
      <c r="G10" s="18">
        <v>0.23263888888888887</v>
      </c>
      <c r="H10" s="18"/>
      <c r="I10" s="18">
        <f t="shared" si="1"/>
        <v>0.47222222222222221</v>
      </c>
      <c r="J10" s="18">
        <f t="shared" si="2"/>
        <v>0.35763888888888884</v>
      </c>
      <c r="K10" s="18">
        <f t="shared" si="3"/>
        <v>1.7881944444444443E-2</v>
      </c>
      <c r="L10" s="28">
        <v>0.875</v>
      </c>
    </row>
    <row r="11" spans="1:12">
      <c r="A11" s="21">
        <v>43379</v>
      </c>
      <c r="B11" s="29"/>
      <c r="C11" s="30"/>
      <c r="D11" s="30"/>
      <c r="E11" s="30"/>
      <c r="F11" s="30"/>
      <c r="G11" s="30"/>
      <c r="H11" s="30"/>
      <c r="I11" s="29"/>
      <c r="J11" s="30"/>
      <c r="K11" s="29"/>
      <c r="L11" s="34">
        <v>0.875</v>
      </c>
    </row>
    <row r="12" spans="1:12">
      <c r="A12" s="20">
        <v>43380</v>
      </c>
      <c r="B12" s="31"/>
      <c r="C12" s="31"/>
      <c r="D12" s="31"/>
      <c r="E12" s="31"/>
      <c r="F12" s="31"/>
      <c r="G12" s="31"/>
      <c r="H12" s="31"/>
      <c r="I12" s="32"/>
      <c r="J12" s="31"/>
      <c r="K12" s="32"/>
      <c r="L12" s="33">
        <v>0.875</v>
      </c>
    </row>
    <row r="13" spans="1:12">
      <c r="A13" s="17">
        <v>43381</v>
      </c>
      <c r="B13" s="18">
        <v>0.76111111111111107</v>
      </c>
      <c r="C13" s="43">
        <v>0.9375</v>
      </c>
      <c r="D13" s="43">
        <v>0.97013888888888899</v>
      </c>
      <c r="E13" s="15"/>
      <c r="F13" s="15"/>
      <c r="G13" s="18">
        <v>0.23263888888888887</v>
      </c>
      <c r="H13" s="15"/>
      <c r="I13" s="18">
        <f t="shared" si="1"/>
        <v>0.43888888888888877</v>
      </c>
      <c r="J13" s="18">
        <f t="shared" si="2"/>
        <v>0.32499999999999984</v>
      </c>
      <c r="K13" s="37">
        <f t="shared" si="0"/>
        <v>1.6249999999999994E-2</v>
      </c>
      <c r="L13" s="28">
        <v>0.875</v>
      </c>
    </row>
    <row r="14" spans="1:12">
      <c r="A14" s="17">
        <v>43382</v>
      </c>
      <c r="B14" s="18">
        <v>0.76041666666666663</v>
      </c>
      <c r="C14" s="15"/>
      <c r="D14" s="15"/>
      <c r="E14" s="15"/>
      <c r="F14" s="15"/>
      <c r="G14" s="18">
        <v>0.23263888888888887</v>
      </c>
      <c r="H14" s="15"/>
      <c r="I14" s="18">
        <f t="shared" si="1"/>
        <v>0.47222222222222221</v>
      </c>
      <c r="J14" s="18">
        <f t="shared" si="2"/>
        <v>0.35763888888888884</v>
      </c>
      <c r="K14" s="37">
        <f t="shared" si="0"/>
        <v>1.7881944444444443E-2</v>
      </c>
      <c r="L14" s="28">
        <v>0.875</v>
      </c>
    </row>
    <row r="15" spans="1:12">
      <c r="A15" s="17">
        <v>43383</v>
      </c>
      <c r="B15" s="18">
        <v>0.76041666666666663</v>
      </c>
      <c r="C15" s="15"/>
      <c r="D15" s="15"/>
      <c r="E15" s="15"/>
      <c r="F15" s="15"/>
      <c r="G15" s="18">
        <v>0.23263888888888887</v>
      </c>
      <c r="H15" s="15"/>
      <c r="I15" s="18">
        <f t="shared" si="1"/>
        <v>0.47222222222222221</v>
      </c>
      <c r="J15" s="18">
        <f t="shared" si="2"/>
        <v>0.35763888888888884</v>
      </c>
      <c r="K15" s="37">
        <f t="shared" si="0"/>
        <v>1.7881944444444443E-2</v>
      </c>
      <c r="L15" s="28">
        <v>0.875</v>
      </c>
    </row>
    <row r="16" spans="1:12">
      <c r="A16" s="17">
        <v>43384</v>
      </c>
      <c r="B16" s="18">
        <v>0.76041666666666663</v>
      </c>
      <c r="C16" s="15"/>
      <c r="D16" s="15"/>
      <c r="E16" s="15"/>
      <c r="F16" s="15"/>
      <c r="G16" s="18">
        <v>0.23263888888888887</v>
      </c>
      <c r="H16" s="15"/>
      <c r="I16" s="18">
        <f t="shared" si="1"/>
        <v>0.47222222222222221</v>
      </c>
      <c r="J16" s="18">
        <f t="shared" si="2"/>
        <v>0.35763888888888884</v>
      </c>
      <c r="K16" s="37">
        <f t="shared" si="0"/>
        <v>1.7881944444444443E-2</v>
      </c>
      <c r="L16" s="28">
        <v>0.875</v>
      </c>
    </row>
    <row r="17" spans="1:12">
      <c r="A17" s="17">
        <v>43385</v>
      </c>
      <c r="B17" s="18">
        <v>0.76041666666666663</v>
      </c>
      <c r="C17" s="15"/>
      <c r="D17" s="15"/>
      <c r="E17" s="15"/>
      <c r="F17" s="15"/>
      <c r="G17" s="18">
        <v>0.23263888888888887</v>
      </c>
      <c r="H17" s="15"/>
      <c r="I17" s="18">
        <f t="shared" si="1"/>
        <v>0.47222222222222221</v>
      </c>
      <c r="J17" s="18">
        <f t="shared" si="2"/>
        <v>0.35763888888888884</v>
      </c>
      <c r="K17" s="37">
        <f t="shared" si="0"/>
        <v>1.7881944444444443E-2</v>
      </c>
      <c r="L17" s="28">
        <v>0.875</v>
      </c>
    </row>
    <row r="18" spans="1:12">
      <c r="A18" s="21">
        <v>43386</v>
      </c>
      <c r="B18" s="30"/>
      <c r="C18" s="30"/>
      <c r="D18" s="30"/>
      <c r="E18" s="30"/>
      <c r="F18" s="30"/>
      <c r="G18" s="30"/>
      <c r="H18" s="30"/>
      <c r="I18" s="29"/>
      <c r="J18" s="29"/>
      <c r="K18" s="38"/>
      <c r="L18" s="34">
        <v>0.875</v>
      </c>
    </row>
    <row r="19" spans="1:12">
      <c r="A19" s="20">
        <v>43387</v>
      </c>
      <c r="B19" s="31"/>
      <c r="C19" s="31"/>
      <c r="D19" s="31"/>
      <c r="E19" s="31"/>
      <c r="F19" s="31"/>
      <c r="G19" s="31"/>
      <c r="H19" s="31"/>
      <c r="I19" s="32"/>
      <c r="J19" s="32"/>
      <c r="K19" s="39"/>
      <c r="L19" s="33">
        <v>0.875</v>
      </c>
    </row>
    <row r="20" spans="1:12">
      <c r="A20" s="17">
        <v>43388</v>
      </c>
      <c r="B20" s="18">
        <v>0.76041666666666663</v>
      </c>
      <c r="C20" s="15"/>
      <c r="D20" s="15"/>
      <c r="E20" s="15"/>
      <c r="F20" s="15"/>
      <c r="G20" s="18">
        <v>0.23263888888888887</v>
      </c>
      <c r="H20" s="15"/>
      <c r="I20" s="18">
        <f t="shared" si="1"/>
        <v>0.47222222222222221</v>
      </c>
      <c r="J20" s="18">
        <f t="shared" si="2"/>
        <v>0.35763888888888884</v>
      </c>
      <c r="K20" s="37">
        <f t="shared" si="0"/>
        <v>1.7881944444444443E-2</v>
      </c>
      <c r="L20" s="28">
        <v>0.875</v>
      </c>
    </row>
    <row r="21" spans="1:12">
      <c r="A21" s="17">
        <v>43389</v>
      </c>
      <c r="B21" s="18">
        <v>0.76041666666666663</v>
      </c>
      <c r="C21" s="15"/>
      <c r="D21" s="15"/>
      <c r="E21" s="15"/>
      <c r="F21" s="15"/>
      <c r="G21" s="18">
        <v>0.23263888888888887</v>
      </c>
      <c r="H21" s="15"/>
      <c r="I21" s="18">
        <f t="shared" si="1"/>
        <v>0.47222222222222221</v>
      </c>
      <c r="J21" s="18">
        <f t="shared" si="2"/>
        <v>0.35763888888888884</v>
      </c>
      <c r="K21" s="37">
        <f t="shared" si="0"/>
        <v>1.7881944444444443E-2</v>
      </c>
      <c r="L21" s="28">
        <v>0.875</v>
      </c>
    </row>
    <row r="22" spans="1:12">
      <c r="A22" s="17">
        <v>43390</v>
      </c>
      <c r="B22" s="18">
        <v>0.76041666666666663</v>
      </c>
      <c r="C22" s="15"/>
      <c r="D22" s="15"/>
      <c r="E22" s="15"/>
      <c r="F22" s="15"/>
      <c r="G22" s="18">
        <v>0.23263888888888887</v>
      </c>
      <c r="H22" s="15"/>
      <c r="I22" s="18">
        <f t="shared" si="1"/>
        <v>0.47222222222222221</v>
      </c>
      <c r="J22" s="18">
        <f t="shared" si="2"/>
        <v>0.35763888888888884</v>
      </c>
      <c r="K22" s="37">
        <f t="shared" si="0"/>
        <v>1.7881944444444443E-2</v>
      </c>
      <c r="L22" s="28">
        <v>0.875</v>
      </c>
    </row>
    <row r="23" spans="1:12">
      <c r="A23" s="17">
        <v>43391</v>
      </c>
      <c r="B23" s="18">
        <v>0.76041666666666663</v>
      </c>
      <c r="C23" s="15"/>
      <c r="D23" s="15"/>
      <c r="E23" s="15"/>
      <c r="F23" s="15"/>
      <c r="G23" s="18">
        <v>0.23263888888888887</v>
      </c>
      <c r="H23" s="15"/>
      <c r="I23" s="18">
        <f t="shared" si="1"/>
        <v>0.47222222222222221</v>
      </c>
      <c r="J23" s="18">
        <f t="shared" si="2"/>
        <v>0.35763888888888884</v>
      </c>
      <c r="K23" s="37">
        <f t="shared" si="0"/>
        <v>1.7881944444444443E-2</v>
      </c>
      <c r="L23" s="28">
        <v>0.875</v>
      </c>
    </row>
    <row r="24" spans="1:12">
      <c r="A24" s="17">
        <v>43392</v>
      </c>
      <c r="B24" s="18">
        <v>0.76041666666666663</v>
      </c>
      <c r="C24" s="15"/>
      <c r="D24" s="15"/>
      <c r="E24" s="15"/>
      <c r="F24" s="15"/>
      <c r="G24" s="18">
        <v>0.23263888888888887</v>
      </c>
      <c r="H24" s="15"/>
      <c r="I24" s="18">
        <f t="shared" si="1"/>
        <v>0.47222222222222221</v>
      </c>
      <c r="J24" s="18">
        <f t="shared" si="2"/>
        <v>0.35763888888888884</v>
      </c>
      <c r="K24" s="37">
        <f t="shared" si="0"/>
        <v>1.7881944444444443E-2</v>
      </c>
      <c r="L24" s="28">
        <v>0.875</v>
      </c>
    </row>
    <row r="25" spans="1:12">
      <c r="A25" s="21">
        <v>43393</v>
      </c>
      <c r="B25" s="30"/>
      <c r="C25" s="30"/>
      <c r="D25" s="30"/>
      <c r="E25" s="30"/>
      <c r="F25" s="30"/>
      <c r="G25" s="30"/>
      <c r="H25" s="30"/>
      <c r="I25" s="29"/>
      <c r="J25" s="29"/>
      <c r="K25" s="38"/>
      <c r="L25" s="34">
        <v>0.875</v>
      </c>
    </row>
    <row r="26" spans="1:12">
      <c r="A26" s="20">
        <v>43394</v>
      </c>
      <c r="B26" s="31"/>
      <c r="C26" s="31"/>
      <c r="D26" s="31"/>
      <c r="E26" s="31"/>
      <c r="F26" s="31"/>
      <c r="G26" s="31"/>
      <c r="H26" s="31"/>
      <c r="I26" s="32"/>
      <c r="J26" s="32"/>
      <c r="K26" s="39"/>
      <c r="L26" s="33">
        <v>0.875</v>
      </c>
    </row>
    <row r="27" spans="1:12">
      <c r="A27" s="17">
        <v>43395</v>
      </c>
      <c r="B27" s="18">
        <v>0.76041666666666663</v>
      </c>
      <c r="C27" s="15"/>
      <c r="D27" s="15"/>
      <c r="E27" s="15"/>
      <c r="F27" s="15"/>
      <c r="G27" s="18">
        <v>0.23263888888888887</v>
      </c>
      <c r="H27" s="15"/>
      <c r="I27" s="18">
        <f t="shared" si="1"/>
        <v>0.47222222222222221</v>
      </c>
      <c r="J27" s="18">
        <f t="shared" si="2"/>
        <v>0.35763888888888884</v>
      </c>
      <c r="K27" s="37">
        <f t="shared" si="0"/>
        <v>1.7881944444444443E-2</v>
      </c>
      <c r="L27" s="28">
        <v>0.875</v>
      </c>
    </row>
    <row r="28" spans="1:12">
      <c r="A28" s="17">
        <v>43396</v>
      </c>
      <c r="B28" s="18">
        <v>0.76041666666666663</v>
      </c>
      <c r="C28" s="15"/>
      <c r="D28" s="15"/>
      <c r="E28" s="15"/>
      <c r="F28" s="15"/>
      <c r="G28" s="18">
        <v>0.23263888888888887</v>
      </c>
      <c r="H28" s="15"/>
      <c r="I28" s="18">
        <f t="shared" si="1"/>
        <v>0.47222222222222221</v>
      </c>
      <c r="J28" s="18">
        <f t="shared" si="2"/>
        <v>0.35763888888888884</v>
      </c>
      <c r="K28" s="37">
        <f t="shared" si="0"/>
        <v>1.7881944444444443E-2</v>
      </c>
      <c r="L28" s="28">
        <v>0.875</v>
      </c>
    </row>
    <row r="29" spans="1:12">
      <c r="A29" s="17">
        <v>43397</v>
      </c>
      <c r="B29" s="18">
        <v>0.76041666666666663</v>
      </c>
      <c r="C29" s="15"/>
      <c r="D29" s="15"/>
      <c r="E29" s="15"/>
      <c r="F29" s="15"/>
      <c r="G29" s="18">
        <v>0.23263888888888887</v>
      </c>
      <c r="H29" s="15"/>
      <c r="I29" s="18">
        <f t="shared" si="1"/>
        <v>0.47222222222222221</v>
      </c>
      <c r="J29" s="18">
        <f t="shared" si="2"/>
        <v>0.35763888888888884</v>
      </c>
      <c r="K29" s="37">
        <f t="shared" si="0"/>
        <v>1.7881944444444443E-2</v>
      </c>
      <c r="L29" s="28">
        <v>0.875</v>
      </c>
    </row>
    <row r="30" spans="1:12">
      <c r="A30" s="17">
        <v>43398</v>
      </c>
      <c r="B30" s="18">
        <v>0.76041666666666663</v>
      </c>
      <c r="C30" s="15"/>
      <c r="D30" s="15"/>
      <c r="E30" s="15"/>
      <c r="F30" s="15"/>
      <c r="G30" s="18">
        <v>0.23263888888888887</v>
      </c>
      <c r="H30" s="15"/>
      <c r="I30" s="18">
        <f t="shared" si="1"/>
        <v>0.47222222222222221</v>
      </c>
      <c r="J30" s="18">
        <f t="shared" si="2"/>
        <v>0.35763888888888884</v>
      </c>
      <c r="K30" s="37">
        <f t="shared" si="0"/>
        <v>1.7881944444444443E-2</v>
      </c>
      <c r="L30" s="28">
        <v>0.875</v>
      </c>
    </row>
    <row r="31" spans="1:12">
      <c r="A31" s="17">
        <v>43399</v>
      </c>
      <c r="B31" s="18">
        <v>0.76041666666666663</v>
      </c>
      <c r="C31" s="15"/>
      <c r="D31" s="15"/>
      <c r="E31" s="15"/>
      <c r="F31" s="15"/>
      <c r="G31" s="18">
        <v>0.23263888888888887</v>
      </c>
      <c r="H31" s="15"/>
      <c r="I31" s="18">
        <f t="shared" si="1"/>
        <v>0.47222222222222221</v>
      </c>
      <c r="J31" s="18">
        <f t="shared" si="2"/>
        <v>0.35763888888888884</v>
      </c>
      <c r="K31" s="37">
        <f t="shared" si="0"/>
        <v>1.7881944444444443E-2</v>
      </c>
      <c r="L31" s="28">
        <v>0.875</v>
      </c>
    </row>
    <row r="32" spans="1:12">
      <c r="A32" s="21">
        <v>43400</v>
      </c>
      <c r="B32" s="30"/>
      <c r="C32" s="30"/>
      <c r="D32" s="30"/>
      <c r="E32" s="30"/>
      <c r="F32" s="30"/>
      <c r="G32" s="30"/>
      <c r="H32" s="30"/>
      <c r="I32" s="29"/>
      <c r="J32" s="29"/>
      <c r="K32" s="38"/>
      <c r="L32" s="34">
        <v>0.875</v>
      </c>
    </row>
    <row r="33" spans="1:12">
      <c r="A33" s="20">
        <v>43401</v>
      </c>
      <c r="B33" s="31"/>
      <c r="C33" s="31"/>
      <c r="D33" s="31"/>
      <c r="E33" s="31"/>
      <c r="F33" s="31"/>
      <c r="G33" s="31"/>
      <c r="H33" s="31"/>
      <c r="I33" s="32"/>
      <c r="J33" s="32"/>
      <c r="K33" s="39"/>
      <c r="L33" s="33">
        <v>0.875</v>
      </c>
    </row>
    <row r="34" spans="1:12">
      <c r="A34" s="17">
        <v>43402</v>
      </c>
      <c r="B34" s="18">
        <v>0.33333333333333331</v>
      </c>
      <c r="C34" s="43">
        <v>0.54166666666666663</v>
      </c>
      <c r="D34" s="43">
        <v>0.57291666666666663</v>
      </c>
      <c r="E34" s="15"/>
      <c r="F34" s="15"/>
      <c r="G34" s="18">
        <v>0.72569444444444453</v>
      </c>
      <c r="H34" s="15"/>
      <c r="I34" s="18">
        <f t="shared" si="1"/>
        <v>0.36111111111111122</v>
      </c>
      <c r="J34" s="18"/>
      <c r="K34" s="37"/>
      <c r="L34" s="28">
        <v>0.875</v>
      </c>
    </row>
    <row r="35" spans="1:12">
      <c r="A35" s="17">
        <v>43403</v>
      </c>
      <c r="B35" s="18">
        <v>0.3125</v>
      </c>
      <c r="C35" s="43">
        <v>0.51388888888888895</v>
      </c>
      <c r="D35" s="43">
        <v>0.54513888888888895</v>
      </c>
      <c r="E35" s="15"/>
      <c r="F35" s="15"/>
      <c r="G35" s="18">
        <v>0.68402777777777779</v>
      </c>
      <c r="H35" s="15"/>
      <c r="I35" s="18">
        <f t="shared" si="1"/>
        <v>0.34027777777777779</v>
      </c>
      <c r="J35" s="18"/>
      <c r="K35" s="37"/>
      <c r="L35" s="28">
        <v>0.875</v>
      </c>
    </row>
    <row r="36" spans="1:12">
      <c r="A36" s="17">
        <v>43404</v>
      </c>
      <c r="B36" s="18">
        <v>0.3125</v>
      </c>
      <c r="C36" s="43">
        <v>0.50347222222222221</v>
      </c>
      <c r="D36" s="43">
        <v>0.55208333333333337</v>
      </c>
      <c r="E36" s="15"/>
      <c r="F36" s="15"/>
      <c r="G36" s="18">
        <v>0.73263888888888884</v>
      </c>
      <c r="H36" s="15"/>
      <c r="I36" s="18">
        <f t="shared" si="1"/>
        <v>0.37152777777777768</v>
      </c>
      <c r="J36" s="18"/>
      <c r="K36" s="37"/>
      <c r="L36" s="28">
        <v>0.875</v>
      </c>
    </row>
    <row r="37" spans="1:12">
      <c r="A37" s="23"/>
      <c r="B37" s="22"/>
      <c r="I37" s="18">
        <f>SUM(I6:I36)</f>
        <v>10.040277777777778</v>
      </c>
      <c r="J37" s="36">
        <f>SUM(J11:J36)</f>
        <v>5.3319444444444439</v>
      </c>
      <c r="K37" s="35">
        <f>SUM(K6:K36)</f>
        <v>0.33399305555555553</v>
      </c>
    </row>
    <row r="38" spans="1:12">
      <c r="A38" s="16"/>
      <c r="B38" s="22"/>
    </row>
    <row r="39" spans="1:12">
      <c r="A39" s="16"/>
    </row>
  </sheetData>
  <mergeCells count="3">
    <mergeCell ref="C4:D4"/>
    <mergeCell ref="E4:F4"/>
    <mergeCell ref="A1:L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40"/>
  <sheetViews>
    <sheetView topLeftCell="G5" zoomScale="60" zoomScaleNormal="60" workbookViewId="0" xr3:uid="{842E5F09-E766-5B8D-85AF-A39847EA96FD}">
      <selection activeCell="J30" sqref="J30"/>
    </sheetView>
  </sheetViews>
  <sheetFormatPr defaultColWidth="10.77734375" defaultRowHeight="13.5"/>
  <sheetData>
    <row r="1" spans="1:17" ht="15" customHeight="1">
      <c r="A1" s="119" t="s">
        <v>13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65"/>
    </row>
    <row r="2" spans="1:17" ht="15" customHeight="1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65"/>
    </row>
    <row r="3" spans="1:17" ht="15" customHeight="1">
      <c r="A3" s="12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65"/>
    </row>
    <row r="4" spans="1:17">
      <c r="A4" s="15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4"/>
      <c r="I4" s="24" t="s">
        <v>4</v>
      </c>
      <c r="J4" s="24" t="s">
        <v>5</v>
      </c>
      <c r="K4" s="24" t="s">
        <v>6</v>
      </c>
      <c r="L4" s="53">
        <v>0.875</v>
      </c>
      <c r="M4" s="75">
        <v>0.25</v>
      </c>
      <c r="N4" s="24" t="s">
        <v>14</v>
      </c>
      <c r="O4" s="24" t="s">
        <v>15</v>
      </c>
      <c r="P4" s="24" t="s">
        <v>16</v>
      </c>
      <c r="Q4" s="24" t="s">
        <v>17</v>
      </c>
    </row>
    <row r="5" spans="1:17">
      <c r="A5" s="15"/>
      <c r="B5" s="40"/>
      <c r="C5" s="40"/>
      <c r="D5" s="40"/>
      <c r="E5" s="40"/>
      <c r="F5" s="40"/>
      <c r="G5" s="40"/>
      <c r="H5" s="40"/>
      <c r="I5" s="40"/>
      <c r="J5" s="40"/>
      <c r="K5" s="73"/>
      <c r="L5" s="54">
        <v>0.875</v>
      </c>
      <c r="M5" s="55"/>
      <c r="N5" s="61"/>
      <c r="O5" s="61"/>
      <c r="P5" s="61"/>
      <c r="Q5" s="61"/>
    </row>
    <row r="6" spans="1:17">
      <c r="A6" s="17">
        <v>43405</v>
      </c>
      <c r="B6" s="41"/>
      <c r="C6" s="41"/>
      <c r="D6" s="41"/>
      <c r="E6" s="41"/>
      <c r="F6" s="41"/>
      <c r="G6" s="41"/>
      <c r="H6" s="41"/>
      <c r="I6" s="41">
        <v>0.29166666666666669</v>
      </c>
      <c r="J6" s="41"/>
      <c r="K6" s="72"/>
      <c r="L6" s="54">
        <v>0.875</v>
      </c>
      <c r="M6" s="56">
        <v>0.25</v>
      </c>
      <c r="N6" s="61"/>
      <c r="O6" s="61"/>
      <c r="P6" s="61"/>
      <c r="Q6" s="61"/>
    </row>
    <row r="7" spans="1:17">
      <c r="A7" s="17">
        <v>43406</v>
      </c>
      <c r="B7" s="41">
        <v>0.3125</v>
      </c>
      <c r="C7" s="41">
        <v>0.5083333333333333</v>
      </c>
      <c r="D7" s="41">
        <v>0.54166666666666663</v>
      </c>
      <c r="E7" s="41"/>
      <c r="F7" s="41"/>
      <c r="G7" s="41">
        <v>0.63958333333333328</v>
      </c>
      <c r="H7" s="41"/>
      <c r="I7" s="41">
        <f t="shared" ref="I7:I35" si="0">MOD(G7-B7,1)-(D7-C7)-MOD(F7-E7,1)</f>
        <v>0.29374999999999996</v>
      </c>
      <c r="J7" s="41"/>
      <c r="K7" s="72"/>
      <c r="L7" s="54">
        <v>0.875</v>
      </c>
      <c r="M7" s="56">
        <v>0.25</v>
      </c>
      <c r="N7" s="61"/>
      <c r="O7" s="61"/>
      <c r="P7" s="61"/>
      <c r="Q7" s="61"/>
    </row>
    <row r="8" spans="1:17">
      <c r="A8" s="21">
        <v>43407</v>
      </c>
      <c r="B8" s="29"/>
      <c r="C8" s="29"/>
      <c r="D8" s="29"/>
      <c r="E8" s="29"/>
      <c r="F8" s="29"/>
      <c r="G8" s="29"/>
      <c r="H8" s="29"/>
      <c r="I8" s="49">
        <f>SUM(I6:I7)</f>
        <v>0.5854166666666667</v>
      </c>
      <c r="J8" s="29"/>
      <c r="K8" s="74"/>
      <c r="L8" s="57">
        <v>0.875</v>
      </c>
      <c r="M8" s="58">
        <v>0.25</v>
      </c>
      <c r="N8" s="62"/>
      <c r="O8" s="62"/>
      <c r="P8" s="62"/>
      <c r="Q8" s="62"/>
    </row>
    <row r="9" spans="1:17">
      <c r="A9" s="20">
        <v>43408</v>
      </c>
      <c r="B9" s="32"/>
      <c r="C9" s="32"/>
      <c r="D9" s="32"/>
      <c r="E9" s="32"/>
      <c r="F9" s="32"/>
      <c r="G9" s="32"/>
      <c r="H9" s="32"/>
      <c r="I9" s="32"/>
      <c r="J9" s="32"/>
      <c r="K9" s="63"/>
      <c r="L9" s="59">
        <v>0.875</v>
      </c>
      <c r="M9" s="60">
        <v>0.25</v>
      </c>
      <c r="N9" s="63"/>
      <c r="O9" s="63"/>
      <c r="P9" s="63"/>
      <c r="Q9" s="63"/>
    </row>
    <row r="10" spans="1:17">
      <c r="A10" s="17">
        <v>43409</v>
      </c>
      <c r="B10" s="41">
        <v>0.3125</v>
      </c>
      <c r="C10" s="41">
        <v>0.5229166666666667</v>
      </c>
      <c r="D10" s="41">
        <v>0.56388888888888888</v>
      </c>
      <c r="E10" s="41"/>
      <c r="F10" s="41"/>
      <c r="G10" s="41">
        <v>0.64930555555555558</v>
      </c>
      <c r="H10" s="41"/>
      <c r="I10" s="41">
        <f t="shared" si="0"/>
        <v>0.29583333333333339</v>
      </c>
      <c r="J10" s="41"/>
      <c r="K10" s="72"/>
      <c r="L10" s="54">
        <v>0.875</v>
      </c>
      <c r="M10" s="56">
        <v>0.25</v>
      </c>
      <c r="N10" s="61"/>
      <c r="O10" s="61"/>
      <c r="P10" s="61"/>
      <c r="Q10" s="61"/>
    </row>
    <row r="11" spans="1:17">
      <c r="A11" s="17">
        <v>43410</v>
      </c>
      <c r="B11" s="41">
        <v>0.3125</v>
      </c>
      <c r="C11" s="44">
        <v>0.50763888888888886</v>
      </c>
      <c r="D11" s="44">
        <v>0.54652777777777783</v>
      </c>
      <c r="E11" s="45"/>
      <c r="F11" s="45"/>
      <c r="G11" s="44">
        <v>0.6875</v>
      </c>
      <c r="H11" s="45"/>
      <c r="I11" s="41">
        <f>MOD(G11-B11,1)-(D11-C11)-MOD(F11-E11,1)</f>
        <v>0.33611111111111103</v>
      </c>
      <c r="J11" s="41"/>
      <c r="K11" s="72"/>
      <c r="L11" s="54">
        <v>0.875</v>
      </c>
      <c r="M11" s="56">
        <v>0.25</v>
      </c>
      <c r="N11" s="61"/>
      <c r="O11" s="61"/>
      <c r="P11" s="61"/>
      <c r="Q11" s="61"/>
    </row>
    <row r="12" spans="1:17">
      <c r="A12" s="17">
        <v>43411</v>
      </c>
      <c r="B12" s="44">
        <v>0.3125</v>
      </c>
      <c r="C12" s="44">
        <v>0.49305555555555558</v>
      </c>
      <c r="D12" s="44">
        <v>0.55555555555555558</v>
      </c>
      <c r="E12" s="45"/>
      <c r="F12" s="45"/>
      <c r="G12" s="44">
        <v>0.69097222222222221</v>
      </c>
      <c r="H12" s="45"/>
      <c r="I12" s="41">
        <f t="shared" si="0"/>
        <v>0.31597222222222221</v>
      </c>
      <c r="J12" s="41"/>
      <c r="K12" s="72"/>
      <c r="L12" s="54">
        <v>0.875</v>
      </c>
      <c r="M12" s="56">
        <v>0.25</v>
      </c>
      <c r="N12" s="61"/>
      <c r="O12" s="61"/>
      <c r="P12" s="61"/>
      <c r="Q12" s="61"/>
    </row>
    <row r="13" spans="1:17">
      <c r="A13" s="17">
        <v>43412</v>
      </c>
      <c r="B13" s="41">
        <v>0.3125</v>
      </c>
      <c r="C13" s="44">
        <v>0.52083333333333337</v>
      </c>
      <c r="D13" s="44">
        <v>0.5625</v>
      </c>
      <c r="E13" s="45"/>
      <c r="F13" s="45"/>
      <c r="G13" s="41">
        <v>0.66319444444444442</v>
      </c>
      <c r="H13" s="45"/>
      <c r="I13" s="41">
        <f t="shared" si="0"/>
        <v>0.30902777777777779</v>
      </c>
      <c r="J13" s="41"/>
      <c r="K13" s="72"/>
      <c r="L13" s="54">
        <v>0.875</v>
      </c>
      <c r="M13" s="56">
        <v>0.25</v>
      </c>
      <c r="N13" s="61"/>
      <c r="O13" s="61"/>
      <c r="P13" s="61"/>
      <c r="Q13" s="61"/>
    </row>
    <row r="14" spans="1:17">
      <c r="A14" s="17">
        <v>43413</v>
      </c>
      <c r="B14" s="41">
        <v>0.3125</v>
      </c>
      <c r="C14" s="44">
        <v>0.47916666666666669</v>
      </c>
      <c r="D14" s="44">
        <v>0.53125</v>
      </c>
      <c r="E14" s="45"/>
      <c r="F14" s="45"/>
      <c r="G14" s="41">
        <v>0.65972222222222221</v>
      </c>
      <c r="H14" s="45"/>
      <c r="I14" s="41">
        <f t="shared" si="0"/>
        <v>0.2951388888888889</v>
      </c>
      <c r="J14" s="41"/>
      <c r="K14" s="72"/>
      <c r="L14" s="54">
        <v>0.875</v>
      </c>
      <c r="M14" s="56">
        <v>0.25</v>
      </c>
      <c r="N14" s="61"/>
      <c r="O14" s="61"/>
      <c r="P14" s="61"/>
      <c r="Q14" s="61"/>
    </row>
    <row r="15" spans="1:17">
      <c r="A15" s="21">
        <v>43414</v>
      </c>
      <c r="B15" s="29"/>
      <c r="C15" s="46"/>
      <c r="D15" s="46"/>
      <c r="E15" s="46"/>
      <c r="F15" s="46"/>
      <c r="G15" s="29"/>
      <c r="H15" s="46"/>
      <c r="I15" s="49">
        <f>SUM(I10:I14)</f>
        <v>1.5520833333333333</v>
      </c>
      <c r="J15" s="29"/>
      <c r="K15" s="74"/>
      <c r="L15" s="57">
        <v>0.875</v>
      </c>
      <c r="M15" s="58">
        <v>0.25</v>
      </c>
      <c r="N15" s="62"/>
      <c r="O15" s="62"/>
      <c r="P15" s="62"/>
      <c r="Q15" s="62"/>
    </row>
    <row r="16" spans="1:17">
      <c r="A16" s="20">
        <v>43415</v>
      </c>
      <c r="B16" s="32"/>
      <c r="C16" s="25"/>
      <c r="D16" s="25"/>
      <c r="E16" s="25"/>
      <c r="F16" s="25"/>
      <c r="G16" s="32"/>
      <c r="H16" s="25"/>
      <c r="I16" s="32"/>
      <c r="J16" s="32"/>
      <c r="K16" s="63"/>
      <c r="L16" s="59">
        <v>0.875</v>
      </c>
      <c r="M16" s="60">
        <v>0.25</v>
      </c>
      <c r="N16" s="63"/>
      <c r="O16" s="63"/>
      <c r="P16" s="63"/>
      <c r="Q16" s="63"/>
    </row>
    <row r="17" spans="1:17">
      <c r="A17" s="17">
        <v>43416</v>
      </c>
      <c r="B17" s="41"/>
      <c r="C17" s="45"/>
      <c r="D17" s="45"/>
      <c r="E17" s="45"/>
      <c r="F17" s="45"/>
      <c r="G17" s="41"/>
      <c r="H17" s="45"/>
      <c r="I17" s="41"/>
      <c r="J17" s="41"/>
      <c r="K17" s="72"/>
      <c r="L17" s="54">
        <v>0.875</v>
      </c>
      <c r="M17" s="56">
        <v>0.25</v>
      </c>
      <c r="N17" s="61"/>
      <c r="O17" s="61"/>
      <c r="P17" s="61"/>
      <c r="Q17" s="61"/>
    </row>
    <row r="18" spans="1:17">
      <c r="A18" s="17">
        <v>43417</v>
      </c>
      <c r="B18" s="40"/>
      <c r="C18" s="45"/>
      <c r="D18" s="45"/>
      <c r="E18" s="45"/>
      <c r="F18" s="45"/>
      <c r="G18" s="45"/>
      <c r="H18" s="45"/>
      <c r="I18" s="41"/>
      <c r="J18" s="41"/>
      <c r="K18" s="72"/>
      <c r="L18" s="54">
        <v>0.875</v>
      </c>
      <c r="M18" s="56">
        <v>0.25</v>
      </c>
      <c r="N18" s="61"/>
      <c r="O18" s="61"/>
      <c r="P18" s="61"/>
      <c r="Q18" s="61"/>
    </row>
    <row r="19" spans="1:17">
      <c r="A19" s="17">
        <v>43418</v>
      </c>
      <c r="B19" s="51">
        <v>0.91666666666666663</v>
      </c>
      <c r="C19" s="45"/>
      <c r="D19" s="45"/>
      <c r="E19" s="45"/>
      <c r="F19" s="45"/>
      <c r="G19" s="44">
        <v>0.3125</v>
      </c>
      <c r="H19" s="45"/>
      <c r="I19" s="41">
        <f>MOD(G19-B19,1)-(D19-C19)-MOD(F19-E19,1)</f>
        <v>0.39583333333333337</v>
      </c>
      <c r="J19" s="41">
        <f t="shared" ref="J19:J21" si="1">MOD(G19-B19,1)-(D19-C19)-MOD(F19-E19,1)-(G19-M19)</f>
        <v>0.33333333333333337</v>
      </c>
      <c r="K19" s="72">
        <f>J19*0.05</f>
        <v>1.666666666666667E-2</v>
      </c>
      <c r="L19" s="54">
        <v>0.875</v>
      </c>
      <c r="M19" s="56">
        <v>0.25</v>
      </c>
      <c r="N19" s="61"/>
      <c r="O19" s="61"/>
      <c r="P19" s="61"/>
      <c r="Q19" s="61"/>
    </row>
    <row r="20" spans="1:17">
      <c r="A20" s="17">
        <v>43419</v>
      </c>
      <c r="B20" s="41">
        <v>0.91666666666666663</v>
      </c>
      <c r="C20" s="45"/>
      <c r="D20" s="45"/>
      <c r="E20" s="45"/>
      <c r="F20" s="45"/>
      <c r="G20" s="41">
        <v>0.27083333333333331</v>
      </c>
      <c r="H20" s="45"/>
      <c r="I20" s="41">
        <f t="shared" si="0"/>
        <v>0.35416666666666674</v>
      </c>
      <c r="J20" s="41">
        <f t="shared" si="1"/>
        <v>0.33333333333333343</v>
      </c>
      <c r="K20" s="72">
        <f t="shared" ref="K20:K34" si="2">J20*0.05</f>
        <v>1.6666666666666673E-2</v>
      </c>
      <c r="L20" s="54">
        <v>0.875</v>
      </c>
      <c r="M20" s="56">
        <v>0.25</v>
      </c>
      <c r="N20" s="61"/>
      <c r="O20" s="61"/>
      <c r="P20" s="61"/>
      <c r="Q20" s="61"/>
    </row>
    <row r="21" spans="1:17">
      <c r="A21" s="17">
        <v>43420</v>
      </c>
      <c r="B21" s="41">
        <v>0.91666666666666663</v>
      </c>
      <c r="C21" s="45"/>
      <c r="D21" s="45"/>
      <c r="E21" s="45"/>
      <c r="F21" s="45"/>
      <c r="G21" s="41">
        <v>0.41180555555555554</v>
      </c>
      <c r="H21" s="45"/>
      <c r="I21" s="41">
        <f t="shared" si="0"/>
        <v>0.49513888888888891</v>
      </c>
      <c r="J21" s="41">
        <f t="shared" si="1"/>
        <v>0.33333333333333337</v>
      </c>
      <c r="K21" s="72">
        <f t="shared" si="2"/>
        <v>1.666666666666667E-2</v>
      </c>
      <c r="L21" s="54">
        <v>0.875</v>
      </c>
      <c r="M21" s="56">
        <v>0.25</v>
      </c>
      <c r="N21" s="61"/>
      <c r="O21" s="61"/>
      <c r="P21" s="61"/>
      <c r="Q21" s="61"/>
    </row>
    <row r="22" spans="1:17">
      <c r="A22" s="21">
        <v>43421</v>
      </c>
      <c r="B22" s="29"/>
      <c r="C22" s="46"/>
      <c r="D22" s="46"/>
      <c r="E22" s="46"/>
      <c r="F22" s="46"/>
      <c r="G22" s="29"/>
      <c r="H22" s="46"/>
      <c r="I22" s="49">
        <f>SUM(I17:I21)</f>
        <v>1.245138888888889</v>
      </c>
      <c r="J22" s="48"/>
      <c r="K22" s="62"/>
      <c r="L22" s="57">
        <v>0.875</v>
      </c>
      <c r="M22" s="58">
        <v>0.25</v>
      </c>
      <c r="N22" s="62"/>
      <c r="O22" s="62"/>
      <c r="P22" s="62"/>
      <c r="Q22" s="62"/>
    </row>
    <row r="23" spans="1:17">
      <c r="A23" s="20">
        <v>43422</v>
      </c>
      <c r="B23" s="32"/>
      <c r="C23" s="25"/>
      <c r="D23" s="25"/>
      <c r="E23" s="25"/>
      <c r="F23" s="25"/>
      <c r="G23" s="32"/>
      <c r="H23" s="25"/>
      <c r="I23" s="32"/>
      <c r="J23" s="32"/>
      <c r="K23" s="63"/>
      <c r="L23" s="59">
        <v>0.875</v>
      </c>
      <c r="M23" s="60">
        <v>0.25</v>
      </c>
      <c r="N23" s="63"/>
      <c r="O23" s="63"/>
      <c r="P23" s="63"/>
      <c r="Q23" s="63"/>
    </row>
    <row r="24" spans="1:17">
      <c r="A24" s="17">
        <v>43423</v>
      </c>
      <c r="B24" s="41">
        <v>0.92361111111111116</v>
      </c>
      <c r="C24" s="45"/>
      <c r="D24" s="45"/>
      <c r="E24" s="45"/>
      <c r="F24" s="45"/>
      <c r="G24" s="41">
        <v>0.42638888888888887</v>
      </c>
      <c r="H24" s="45"/>
      <c r="I24" s="41">
        <f t="shared" si="0"/>
        <v>0.50277777777777777</v>
      </c>
      <c r="J24" s="41">
        <f t="shared" ref="J24:J29" si="3">MOD(G24-B24,1)-(D24-C24)-MOD(F24-E24,1)-(G24-M24)</f>
        <v>0.3263888888888889</v>
      </c>
      <c r="K24" s="72">
        <f t="shared" si="2"/>
        <v>1.6319444444444445E-2</v>
      </c>
      <c r="L24" s="54">
        <v>0.875</v>
      </c>
      <c r="M24" s="56">
        <v>0.25</v>
      </c>
      <c r="N24" s="61"/>
      <c r="O24" s="61">
        <v>6.25E-2</v>
      </c>
      <c r="P24" s="61"/>
      <c r="Q24" s="61">
        <v>5.5555555555555552E-2</v>
      </c>
    </row>
    <row r="25" spans="1:17">
      <c r="A25" s="17">
        <v>43424</v>
      </c>
      <c r="B25" s="40"/>
      <c r="C25" s="45"/>
      <c r="D25" s="45"/>
      <c r="E25" s="45"/>
      <c r="F25" s="45"/>
      <c r="G25" s="45"/>
      <c r="H25" s="45"/>
      <c r="I25" s="41">
        <f>MOD(G25-B25,1)-(D25-C25)-MOD(F25-E25,1)</f>
        <v>0</v>
      </c>
      <c r="J25" s="41"/>
      <c r="K25" s="72">
        <f t="shared" si="2"/>
        <v>0</v>
      </c>
      <c r="L25" s="54">
        <v>0.875</v>
      </c>
      <c r="M25" s="56">
        <v>0.25</v>
      </c>
      <c r="N25" s="61">
        <v>0.16874999999999998</v>
      </c>
      <c r="O25" s="61">
        <v>7.8472222222222221E-2</v>
      </c>
      <c r="P25" s="61">
        <v>5.5555555555555558E-3</v>
      </c>
      <c r="Q25" s="61">
        <v>0.13194444444444445</v>
      </c>
    </row>
    <row r="26" spans="1:17">
      <c r="A26" s="17">
        <v>43425</v>
      </c>
      <c r="B26" s="51">
        <v>0.9243055555555556</v>
      </c>
      <c r="C26" s="44">
        <v>0.23611111111111113</v>
      </c>
      <c r="D26" s="44">
        <v>0.26805555555555555</v>
      </c>
      <c r="E26" s="45"/>
      <c r="F26" s="45"/>
      <c r="G26" s="51">
        <v>0.46597222222222223</v>
      </c>
      <c r="H26" s="45"/>
      <c r="I26" s="41">
        <f t="shared" si="0"/>
        <v>0.50972222222222219</v>
      </c>
      <c r="J26" s="41">
        <f t="shared" si="3"/>
        <v>0.29374999999999996</v>
      </c>
      <c r="K26" s="72">
        <f t="shared" si="2"/>
        <v>1.4687499999999999E-2</v>
      </c>
      <c r="L26" s="54">
        <v>0.875</v>
      </c>
      <c r="M26" s="56">
        <v>0.25</v>
      </c>
      <c r="N26" s="61">
        <v>7.013888888888889E-2</v>
      </c>
      <c r="O26" s="61">
        <v>4.7222222222222221E-2</v>
      </c>
      <c r="P26" s="61"/>
      <c r="Q26" s="61"/>
    </row>
    <row r="27" spans="1:17">
      <c r="A27" s="17">
        <v>43426</v>
      </c>
      <c r="B27" s="41"/>
      <c r="C27" s="44"/>
      <c r="D27" s="44"/>
      <c r="E27" s="45"/>
      <c r="F27" s="45"/>
      <c r="G27" s="41"/>
      <c r="H27" s="45"/>
      <c r="I27" s="41">
        <f t="shared" si="0"/>
        <v>0</v>
      </c>
      <c r="J27" s="41"/>
      <c r="K27" s="72">
        <f t="shared" si="2"/>
        <v>0</v>
      </c>
      <c r="L27" s="54">
        <v>0.875</v>
      </c>
      <c r="M27" s="56">
        <v>0.25</v>
      </c>
      <c r="N27" s="61">
        <v>0.2986111111111111</v>
      </c>
      <c r="O27" s="61">
        <v>9.375E-2</v>
      </c>
      <c r="P27" s="61">
        <v>3.2638888888888891E-2</v>
      </c>
      <c r="Q27" s="61"/>
    </row>
    <row r="28" spans="1:17">
      <c r="A28" s="17">
        <v>43427</v>
      </c>
      <c r="B28" s="41"/>
      <c r="C28" s="45"/>
      <c r="D28" s="45"/>
      <c r="E28" s="45"/>
      <c r="F28" s="45"/>
      <c r="G28" s="41"/>
      <c r="H28" s="45"/>
      <c r="I28" s="41">
        <f t="shared" si="0"/>
        <v>0</v>
      </c>
      <c r="J28" s="41"/>
      <c r="K28" s="72">
        <f t="shared" si="2"/>
        <v>0</v>
      </c>
      <c r="L28" s="54">
        <v>0.875</v>
      </c>
      <c r="M28" s="56">
        <v>0.25</v>
      </c>
      <c r="N28" s="61"/>
      <c r="O28" s="61">
        <v>2.7083333333333334E-2</v>
      </c>
      <c r="P28" s="61"/>
      <c r="Q28" s="61"/>
    </row>
    <row r="29" spans="1:17">
      <c r="A29" s="21">
        <v>43428</v>
      </c>
      <c r="B29" s="29">
        <v>1.4583333333333332E-2</v>
      </c>
      <c r="C29" s="52">
        <v>0.25625000000000003</v>
      </c>
      <c r="D29" s="52">
        <v>0.28958333333333336</v>
      </c>
      <c r="E29" s="46"/>
      <c r="F29" s="46"/>
      <c r="G29" s="29">
        <v>0.41319444444444442</v>
      </c>
      <c r="H29" s="46"/>
      <c r="I29" s="29">
        <f t="shared" si="0"/>
        <v>0.36527777777777776</v>
      </c>
      <c r="J29" s="48">
        <f t="shared" si="3"/>
        <v>0.20208333333333334</v>
      </c>
      <c r="K29" s="62">
        <f t="shared" si="2"/>
        <v>1.0104166666666668E-2</v>
      </c>
      <c r="L29" s="57">
        <v>0.875</v>
      </c>
      <c r="M29" s="58">
        <v>0.25</v>
      </c>
      <c r="N29" s="62">
        <v>0.23541666666666669</v>
      </c>
      <c r="O29" s="62">
        <v>0.10277777777777779</v>
      </c>
      <c r="P29" s="62">
        <v>3.1944444444444449E-2</v>
      </c>
      <c r="Q29" s="62"/>
    </row>
    <row r="30" spans="1:17">
      <c r="A30" s="20">
        <v>43429</v>
      </c>
      <c r="B30" s="32"/>
      <c r="C30" s="25"/>
      <c r="D30" s="25"/>
      <c r="E30" s="25"/>
      <c r="F30" s="25"/>
      <c r="G30" s="32"/>
      <c r="H30" s="25"/>
      <c r="I30" s="64">
        <f>SUM(I24:I29)</f>
        <v>1.3777777777777778</v>
      </c>
      <c r="J30" s="32">
        <f>SUM(J29,J26,J24,J21,J19,J20)</f>
        <v>1.8222222222222224</v>
      </c>
      <c r="K30" s="63"/>
      <c r="L30" s="59">
        <v>0.875</v>
      </c>
      <c r="M30" s="60">
        <v>0.25</v>
      </c>
      <c r="N30" s="63">
        <f>SUM(N24:N29)</f>
        <v>0.7729166666666667</v>
      </c>
      <c r="O30" s="63">
        <f t="shared" ref="O30:Q30" si="4">SUM(O24:O29)</f>
        <v>0.41180555555555559</v>
      </c>
      <c r="P30" s="63">
        <f t="shared" si="4"/>
        <v>7.013888888888889E-2</v>
      </c>
      <c r="Q30" s="63">
        <f t="shared" si="4"/>
        <v>0.1875</v>
      </c>
    </row>
    <row r="31" spans="1:17">
      <c r="A31" s="17">
        <v>43430</v>
      </c>
      <c r="B31" s="41"/>
      <c r="C31" s="45"/>
      <c r="D31" s="45"/>
      <c r="E31" s="45"/>
      <c r="F31" s="45"/>
      <c r="G31" s="41"/>
      <c r="H31" s="45"/>
      <c r="I31" s="41">
        <f t="shared" si="0"/>
        <v>0</v>
      </c>
      <c r="J31" s="41"/>
      <c r="K31" s="72">
        <f t="shared" si="2"/>
        <v>0</v>
      </c>
      <c r="L31" s="54">
        <v>0.875</v>
      </c>
      <c r="M31" s="56">
        <v>0.25</v>
      </c>
      <c r="N31" s="61"/>
      <c r="O31" s="61"/>
      <c r="P31" s="61"/>
      <c r="Q31" s="61"/>
    </row>
    <row r="32" spans="1:17">
      <c r="A32" s="17">
        <v>43431</v>
      </c>
      <c r="B32" s="40"/>
      <c r="C32" s="45"/>
      <c r="D32" s="45"/>
      <c r="E32" s="45"/>
      <c r="F32" s="45"/>
      <c r="G32" s="45"/>
      <c r="H32" s="45"/>
      <c r="I32" s="41">
        <f>MOD(G32-B32,1)-(D32-C32)-MOD(F32-E32,1)</f>
        <v>0</v>
      </c>
      <c r="J32" s="41"/>
      <c r="K32" s="72">
        <f t="shared" si="2"/>
        <v>0</v>
      </c>
      <c r="L32" s="54">
        <v>0.875</v>
      </c>
      <c r="M32" s="56">
        <v>0.25</v>
      </c>
      <c r="N32" s="61"/>
      <c r="O32" s="61"/>
      <c r="P32" s="61"/>
      <c r="Q32" s="61"/>
    </row>
    <row r="33" spans="1:17">
      <c r="A33" s="17">
        <v>43432</v>
      </c>
      <c r="B33" s="51">
        <v>0.44097222222222227</v>
      </c>
      <c r="C33" s="44">
        <v>0.64722222222222225</v>
      </c>
      <c r="D33" s="44">
        <v>0.69930555555555562</v>
      </c>
      <c r="E33" s="45"/>
      <c r="F33" s="45"/>
      <c r="G33" s="44">
        <v>0.99097222222222225</v>
      </c>
      <c r="H33" s="45"/>
      <c r="I33" s="41">
        <f t="shared" si="0"/>
        <v>0.49791666666666667</v>
      </c>
      <c r="J33" s="41">
        <f>MOD(G33-L33,1)</f>
        <v>0.11597222222222225</v>
      </c>
      <c r="K33" s="72">
        <f t="shared" si="2"/>
        <v>5.7986111111111129E-3</v>
      </c>
      <c r="L33" s="54">
        <v>0.875</v>
      </c>
      <c r="M33" s="56">
        <v>0.25</v>
      </c>
      <c r="N33" s="61">
        <v>0.37083333333333335</v>
      </c>
      <c r="O33" s="61">
        <v>0.12638888888888888</v>
      </c>
      <c r="P33" s="61">
        <v>5.2083333333333336E-2</v>
      </c>
      <c r="Q33" s="61"/>
    </row>
    <row r="34" spans="1:17">
      <c r="A34" s="17">
        <v>43433</v>
      </c>
      <c r="B34" s="41">
        <v>0.4513888888888889</v>
      </c>
      <c r="C34" s="44">
        <v>0.6479166666666667</v>
      </c>
      <c r="D34" s="44">
        <v>0.68055555555555547</v>
      </c>
      <c r="E34" s="44">
        <v>0.94444444444444453</v>
      </c>
      <c r="F34" s="44">
        <v>0.95486111111111116</v>
      </c>
      <c r="G34" s="41">
        <v>6.2499999999999995E-3</v>
      </c>
      <c r="H34" s="45"/>
      <c r="I34" s="41">
        <f t="shared" si="0"/>
        <v>0.51180555555555562</v>
      </c>
      <c r="J34" s="41">
        <f t="shared" ref="J34:J35" si="5">MOD(G34-L34,1)</f>
        <v>0.13124999999999998</v>
      </c>
      <c r="K34" s="72">
        <f t="shared" si="2"/>
        <v>6.5624999999999989E-3</v>
      </c>
      <c r="L34" s="54">
        <v>0.875</v>
      </c>
      <c r="M34" s="56">
        <v>0.25</v>
      </c>
      <c r="N34" s="61">
        <v>0.3743055555555555</v>
      </c>
      <c r="O34" s="61">
        <v>0.13680555555555554</v>
      </c>
      <c r="P34" s="61">
        <v>3.4027777777777775E-2</v>
      </c>
      <c r="Q34" s="61">
        <v>0.03</v>
      </c>
    </row>
    <row r="35" spans="1:17">
      <c r="A35" s="17">
        <v>43434</v>
      </c>
      <c r="B35" s="41">
        <v>0.45277777777777778</v>
      </c>
      <c r="C35" s="44">
        <v>0.6777777777777777</v>
      </c>
      <c r="D35" s="44">
        <v>0.70972222222222225</v>
      </c>
      <c r="E35" s="44">
        <v>0.72777777777777775</v>
      </c>
      <c r="F35" s="44">
        <v>0.75555555555555554</v>
      </c>
      <c r="G35" s="41">
        <v>0.99305555555555547</v>
      </c>
      <c r="H35" s="45"/>
      <c r="I35" s="41">
        <f t="shared" si="0"/>
        <v>0.48055555555555529</v>
      </c>
      <c r="J35" s="41">
        <f t="shared" si="5"/>
        <v>0.11805555555555547</v>
      </c>
      <c r="K35" s="72">
        <f>J35*0.05</f>
        <v>5.9027777777777742E-3</v>
      </c>
      <c r="L35" s="54">
        <v>0.875</v>
      </c>
      <c r="M35" s="56">
        <v>0.25</v>
      </c>
      <c r="N35" s="61">
        <v>0.37361111111111112</v>
      </c>
      <c r="O35" s="61">
        <v>0.10694444444444444</v>
      </c>
      <c r="P35" s="61">
        <v>5.9722222222222225E-2</v>
      </c>
      <c r="Q35" s="61">
        <v>2.0833333333333333E-3</v>
      </c>
    </row>
    <row r="36" spans="1:17">
      <c r="A36" s="17"/>
      <c r="B36" s="41"/>
      <c r="C36" s="45"/>
      <c r="D36" s="45"/>
      <c r="E36" s="45"/>
      <c r="F36" s="45"/>
      <c r="G36" s="41"/>
      <c r="H36" s="45"/>
      <c r="I36" s="50">
        <f>SUM(I31:I35)</f>
        <v>1.4902777777777776</v>
      </c>
      <c r="J36" s="41"/>
      <c r="K36" s="42"/>
      <c r="L36" s="54"/>
      <c r="M36" s="56"/>
      <c r="N36" s="61"/>
      <c r="O36" s="61"/>
      <c r="P36" s="61"/>
      <c r="Q36" s="61"/>
    </row>
    <row r="37" spans="1:17">
      <c r="A37" s="23"/>
      <c r="B37" s="22"/>
      <c r="C37" s="47"/>
      <c r="I37" s="19">
        <f>SUM(I36,I30,I22,I15,I8)</f>
        <v>6.2506944444444432</v>
      </c>
      <c r="J37" s="36">
        <f>SUM(J6:J35)</f>
        <v>4.0097222222222229</v>
      </c>
      <c r="K37" s="35">
        <f>SUM(K6:K35)</f>
        <v>0.109375</v>
      </c>
      <c r="N37" s="61"/>
      <c r="O37" s="61"/>
      <c r="P37" s="61"/>
      <c r="Q37" s="61"/>
    </row>
    <row r="38" spans="1:17">
      <c r="C38" s="47"/>
    </row>
    <row r="39" spans="1:17">
      <c r="C39" s="47"/>
    </row>
    <row r="40" spans="1:17">
      <c r="C40" s="47"/>
    </row>
  </sheetData>
  <mergeCells count="3">
    <mergeCell ref="A1:L3"/>
    <mergeCell ref="C4:D4"/>
    <mergeCell ref="E4:F4"/>
  </mergeCells>
  <pageMargins left="0.7" right="0.7" top="0.75" bottom="0.75" header="0.3" footer="0.3"/>
  <pageSetup paperSize="9" orientation="portrait" horizontalDpi="0" verticalDpi="0" r:id="rId1"/>
  <ignoredErrors>
    <ignoredError sqref="I30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O37"/>
  <sheetViews>
    <sheetView tabSelected="1" zoomScaleNormal="100" workbookViewId="0" xr3:uid="{51F8DEE0-4D01-5F28-A812-FC0BD7CAC4A5}">
      <selection activeCell="J26" sqref="J26"/>
    </sheetView>
  </sheetViews>
  <sheetFormatPr defaultColWidth="10.77734375" defaultRowHeight="13.5"/>
  <cols>
    <col min="1" max="1" width="12.33203125" customWidth="1"/>
    <col min="8" max="8" width="1.77734375" customWidth="1"/>
  </cols>
  <sheetData>
    <row r="1" spans="1:15">
      <c r="A1" s="121" t="s">
        <v>18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</row>
    <row r="2" spans="1:15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</row>
    <row r="3" spans="1:15">
      <c r="A3" s="122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</row>
    <row r="4" spans="1:15">
      <c r="A4" s="46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4"/>
      <c r="I4" s="24" t="s">
        <v>4</v>
      </c>
      <c r="J4" s="24" t="s">
        <v>5</v>
      </c>
      <c r="K4" s="24" t="s">
        <v>6</v>
      </c>
      <c r="L4" s="24" t="s">
        <v>14</v>
      </c>
      <c r="M4" s="24" t="s">
        <v>15</v>
      </c>
      <c r="N4" s="24" t="s">
        <v>16</v>
      </c>
      <c r="O4" s="24" t="s">
        <v>17</v>
      </c>
    </row>
    <row r="5" spans="1:15">
      <c r="A5" s="21">
        <v>43435</v>
      </c>
      <c r="B5" s="48"/>
      <c r="C5" s="48"/>
      <c r="D5" s="48"/>
      <c r="E5" s="66"/>
      <c r="F5" s="48"/>
      <c r="G5" s="69"/>
      <c r="H5" s="48"/>
      <c r="I5" s="48"/>
      <c r="J5" s="48"/>
      <c r="K5" s="48"/>
      <c r="L5" s="48"/>
      <c r="M5" s="48"/>
      <c r="N5" s="48"/>
      <c r="O5" s="48"/>
    </row>
    <row r="6" spans="1:15">
      <c r="A6" s="21">
        <v>43436</v>
      </c>
      <c r="B6" s="82">
        <v>0.9194444444444444</v>
      </c>
      <c r="C6" s="82">
        <v>0.18541666666666667</v>
      </c>
      <c r="D6" s="82">
        <v>0.21736111111111112</v>
      </c>
      <c r="E6" s="84"/>
      <c r="F6" s="82"/>
      <c r="G6" s="83">
        <v>0.35416666666666669</v>
      </c>
      <c r="H6" s="82"/>
      <c r="I6" s="82">
        <f t="shared" ref="I6:I26" si="0">MOD(G6-B6,1)-(D6-C6)-MOD(F6-E6,1)</f>
        <v>0.40277777777777779</v>
      </c>
      <c r="J6" s="82">
        <f>MOD(G6-B6,1)-IF(G6&gt;6,MAX(0,MIN(G6,"21:")-MAX(B6,"6:")),MAX(0,"21:"-MAX(B6,"6:"))+MAX(0,MIN(G6,"21:")-"6:"))-MOD(D6-C6,1)-MOD(F6-E6,1)</f>
        <v>0.2986111111111111</v>
      </c>
      <c r="K6" s="82">
        <f>J6*0.05</f>
        <v>1.4930555555555556E-2</v>
      </c>
      <c r="L6" s="82">
        <v>7.5694444444444439E-2</v>
      </c>
      <c r="M6" s="82">
        <v>4.6527777777777779E-2</v>
      </c>
      <c r="N6" s="82">
        <v>0</v>
      </c>
      <c r="O6" s="82">
        <v>0</v>
      </c>
    </row>
    <row r="7" spans="1:15">
      <c r="A7" s="21">
        <v>43437</v>
      </c>
      <c r="B7" s="18"/>
      <c r="C7" s="18"/>
      <c r="D7" s="18"/>
      <c r="E7" s="68"/>
      <c r="F7" s="18"/>
      <c r="G7" s="71"/>
      <c r="H7" s="18"/>
      <c r="I7" s="41"/>
      <c r="J7" s="41"/>
      <c r="K7" s="41"/>
      <c r="L7" s="18">
        <v>0.17222222222222225</v>
      </c>
      <c r="M7" s="18">
        <v>0.16805555555555554</v>
      </c>
      <c r="N7" s="18">
        <v>3.2638888888888891E-2</v>
      </c>
      <c r="O7" s="18">
        <v>0</v>
      </c>
    </row>
    <row r="8" spans="1:15">
      <c r="A8" s="21">
        <v>43438</v>
      </c>
      <c r="B8" s="18">
        <v>0.72430555555555554</v>
      </c>
      <c r="C8" s="18">
        <v>1.5972222222222224E-2</v>
      </c>
      <c r="D8" s="18">
        <v>4.8611111111111112E-2</v>
      </c>
      <c r="E8" s="68"/>
      <c r="F8" s="18"/>
      <c r="G8" s="71">
        <v>0.22222222222222221</v>
      </c>
      <c r="H8" s="18"/>
      <c r="I8" s="41">
        <f t="shared" si="0"/>
        <v>0.46527777777777779</v>
      </c>
      <c r="J8" s="41">
        <f>MOD(G8-B8,1)-IF(G8&gt;6,MAX(0,MIN(G8,"21:")-MAX(B8,"6:")),MAX(0,"21:"-MAX(B8,"6:"))+MAX(0,MIN(G8,"21:")-"6:"))-MOD(D8-C8,1)-MOD(F8-E8,1)</f>
        <v>0.31458333333333333</v>
      </c>
      <c r="K8" s="41">
        <f t="shared" ref="K8:K26" si="1">J8*0.05</f>
        <v>1.5729166666666666E-2</v>
      </c>
      <c r="L8" s="18">
        <v>0.18333333333333335</v>
      </c>
      <c r="M8" s="18">
        <v>0.10902777777777778</v>
      </c>
      <c r="N8" s="18">
        <v>3.1944444444444449E-2</v>
      </c>
      <c r="O8" s="18"/>
    </row>
    <row r="9" spans="1:15">
      <c r="A9" s="21">
        <v>43439</v>
      </c>
      <c r="B9" s="18"/>
      <c r="C9" s="18"/>
      <c r="D9" s="18"/>
      <c r="E9" s="68"/>
      <c r="F9" s="18"/>
      <c r="G9" s="71"/>
      <c r="H9" s="18"/>
      <c r="I9" s="41"/>
      <c r="J9" s="41"/>
      <c r="K9" s="41"/>
      <c r="L9" s="18">
        <v>0.16041666666666668</v>
      </c>
      <c r="M9" s="18">
        <v>1.3888888888888888E-2</v>
      </c>
      <c r="N9" s="18">
        <v>0</v>
      </c>
      <c r="O9" s="18"/>
    </row>
    <row r="10" spans="1:15">
      <c r="A10" s="21">
        <v>43440</v>
      </c>
      <c r="B10" s="18">
        <v>0.90902777777777777</v>
      </c>
      <c r="C10" s="18">
        <v>0.21388888888888891</v>
      </c>
      <c r="D10" s="18">
        <v>0.24722222222222223</v>
      </c>
      <c r="E10" s="68"/>
      <c r="F10" s="18"/>
      <c r="G10" s="71">
        <v>0.42569444444444443</v>
      </c>
      <c r="H10" s="18"/>
      <c r="I10" s="41">
        <f t="shared" si="0"/>
        <v>0.48333333333333328</v>
      </c>
      <c r="J10" s="41">
        <f>MOD(G10-B10,1)-IF(G10&gt;6,MAX(0,MIN(G10,"21:")-MAX(B10,"6:")),MAX(0,"21:"-MAX(B10,"6:"))+MAX(0,MIN(G10,"21:")-"6:"))-MOD(D10-C10,1)-MOD(F10-E10,1)</f>
        <v>0.30763888888888885</v>
      </c>
      <c r="K10" s="41">
        <f t="shared" si="1"/>
        <v>1.5381944444444443E-2</v>
      </c>
      <c r="L10" s="18">
        <v>8.9583333333333334E-2</v>
      </c>
      <c r="M10" s="18">
        <v>4.3055555555555562E-2</v>
      </c>
      <c r="N10" s="18">
        <v>0</v>
      </c>
      <c r="O10" s="18"/>
    </row>
    <row r="11" spans="1:15">
      <c r="A11" s="21">
        <v>43441</v>
      </c>
      <c r="B11" s="18"/>
      <c r="C11" s="18"/>
      <c r="D11" s="18"/>
      <c r="E11" s="68"/>
      <c r="F11" s="18"/>
      <c r="G11" s="71"/>
      <c r="H11" s="18"/>
      <c r="I11" s="41"/>
      <c r="J11" s="41"/>
      <c r="K11" s="41"/>
      <c r="L11" s="18">
        <v>0.24930555555555556</v>
      </c>
      <c r="M11" s="18">
        <v>0.1013888888888889</v>
      </c>
      <c r="N11" s="18">
        <v>3.4722222222222224E-2</v>
      </c>
      <c r="O11" s="18"/>
    </row>
    <row r="12" spans="1:15">
      <c r="A12" s="21">
        <v>43442</v>
      </c>
      <c r="B12" s="48"/>
      <c r="C12" s="48"/>
      <c r="D12" s="48"/>
      <c r="E12" s="66"/>
      <c r="F12" s="48"/>
      <c r="G12" s="69"/>
      <c r="H12" s="48"/>
      <c r="I12" s="48">
        <f>SUM(I6:I11)</f>
        <v>1.3513888888888888</v>
      </c>
      <c r="J12" s="48">
        <f>SUM(J5:J10)</f>
        <v>0.92083333333333317</v>
      </c>
      <c r="K12" s="48"/>
      <c r="L12" s="48">
        <v>3.472222222222222E-3</v>
      </c>
      <c r="M12" s="48">
        <v>4.3055555555555562E-2</v>
      </c>
      <c r="N12" s="48">
        <v>1.8055555555555557E-2</v>
      </c>
      <c r="O12" s="48"/>
    </row>
    <row r="13" spans="1:15">
      <c r="A13" s="21">
        <v>43443</v>
      </c>
      <c r="B13" s="82">
        <v>0.8833333333333333</v>
      </c>
      <c r="C13" s="82">
        <v>0.8847222222222223</v>
      </c>
      <c r="D13" s="82">
        <v>0.90208333333333324</v>
      </c>
      <c r="E13" s="84"/>
      <c r="F13" s="82"/>
      <c r="G13" s="83">
        <v>0.9472222222222223</v>
      </c>
      <c r="H13" s="82"/>
      <c r="I13" s="82">
        <f>MOD(G13-B13,1)-(D13-C13)</f>
        <v>4.6527777777778057E-2</v>
      </c>
      <c r="J13" s="82">
        <v>4.6527777777777779E-2</v>
      </c>
      <c r="K13" s="82">
        <f>SUM(K7:K11)</f>
        <v>3.111111111111111E-2</v>
      </c>
      <c r="L13" s="82">
        <f>SUM(L6:L12)</f>
        <v>0.93402777777777779</v>
      </c>
      <c r="M13" s="82">
        <f t="shared" ref="M13:O13" si="2">SUM(M6:M12)</f>
        <v>0.52500000000000002</v>
      </c>
      <c r="N13" s="82">
        <f t="shared" si="2"/>
        <v>0.11736111111111112</v>
      </c>
      <c r="O13" s="82">
        <f t="shared" si="2"/>
        <v>0</v>
      </c>
    </row>
    <row r="14" spans="1:15">
      <c r="A14" s="21">
        <v>43444</v>
      </c>
      <c r="B14" s="18">
        <v>0.74305555555555547</v>
      </c>
      <c r="C14" s="18">
        <v>0.99513888888888891</v>
      </c>
      <c r="D14" s="68">
        <v>2.7083333333333334E-2</v>
      </c>
      <c r="E14" s="68"/>
      <c r="F14" s="18"/>
      <c r="G14" s="71">
        <v>0.2076388888888889</v>
      </c>
      <c r="H14" s="18"/>
      <c r="I14" s="81">
        <f>MOD(G14-B14,1)-MOD(D14-C14,1)-MOD(F14-E14,1)</f>
        <v>0.43263888888888902</v>
      </c>
      <c r="J14" s="41">
        <f>MOD(G14-B14,1)-IF(G14&gt;6,MAX(0,MIN(G14,"21:")-MAX(B14,"6:")),MAX(0,"21:"-MAX(B14,"6:"))+MAX(0,MIN(G14,"21:")-"6:"))-MOD(D14-C14,1)-MOD(F14-E14,1)</f>
        <v>0.30069444444444449</v>
      </c>
      <c r="K14" s="41">
        <f t="shared" si="1"/>
        <v>1.5034722222222225E-2</v>
      </c>
      <c r="L14" s="18"/>
      <c r="M14" s="18"/>
      <c r="N14" s="18"/>
      <c r="O14" s="18"/>
    </row>
    <row r="15" spans="1:15">
      <c r="A15" s="21">
        <v>43445</v>
      </c>
      <c r="B15" s="18">
        <v>0.77847222222222223</v>
      </c>
      <c r="C15" s="18">
        <v>7.4999999999999997E-2</v>
      </c>
      <c r="D15" s="68">
        <v>0.10694444444444444</v>
      </c>
      <c r="E15" s="68"/>
      <c r="F15" s="18"/>
      <c r="G15" s="71">
        <v>0.28819444444444448</v>
      </c>
      <c r="H15" s="18"/>
      <c r="I15" s="81">
        <f>MOD(G15-B15,1)-(D15-C15)-MOD(F15-E15,1)</f>
        <v>0.47777777777777775</v>
      </c>
      <c r="J15" s="41">
        <f>MOD(G15-B15,1)-IF(G15&gt;6,MAX(0,MIN(G15,"21:")-MAX(B15,"6:")),MAX(0,"21:"-MAX(B15,"6:"))+MAX(0,MIN(G15,"21:")-"6:"))-MOD(D15-C15,1)-MOD(F15-E15,1)</f>
        <v>0.3430555555555555</v>
      </c>
      <c r="K15" s="41">
        <f t="shared" si="1"/>
        <v>1.7152777777777777E-2</v>
      </c>
      <c r="L15" s="18">
        <v>0.24513888888888888</v>
      </c>
      <c r="M15" s="18">
        <v>0.18263888888888891</v>
      </c>
      <c r="N15" s="18">
        <v>1.3888888888888889E-3</v>
      </c>
      <c r="O15" s="18"/>
    </row>
    <row r="16" spans="1:15">
      <c r="A16" s="21">
        <v>43446</v>
      </c>
      <c r="B16" s="18">
        <v>0.87708333333333333</v>
      </c>
      <c r="C16" s="18">
        <v>0.25</v>
      </c>
      <c r="D16" s="68">
        <v>0.28194444444444444</v>
      </c>
      <c r="E16" s="18"/>
      <c r="F16" s="18"/>
      <c r="G16" s="71">
        <v>0.4604166666666667</v>
      </c>
      <c r="H16" s="18"/>
      <c r="I16" s="81">
        <f t="shared" si="0"/>
        <v>0.55138888888888893</v>
      </c>
      <c r="J16" s="41">
        <v>0.37291666666666662</v>
      </c>
      <c r="K16" s="41">
        <f t="shared" si="1"/>
        <v>1.864583333333333E-2</v>
      </c>
      <c r="L16" s="18">
        <v>0.15069444444444444</v>
      </c>
      <c r="M16" s="18">
        <v>0.22777777777777777</v>
      </c>
      <c r="N16" s="18">
        <v>3.1944444444444449E-2</v>
      </c>
      <c r="O16" s="18"/>
    </row>
    <row r="17" spans="1:15">
      <c r="A17" s="21">
        <v>43447</v>
      </c>
      <c r="B17" s="18">
        <v>0.94305555555555554</v>
      </c>
      <c r="C17" s="18">
        <v>0.21111111111111111</v>
      </c>
      <c r="D17" s="68">
        <v>0.24305555555555555</v>
      </c>
      <c r="E17" s="18"/>
      <c r="F17" s="18"/>
      <c r="G17" s="71">
        <v>0.42152777777777778</v>
      </c>
      <c r="H17" s="18"/>
      <c r="I17" s="81">
        <f t="shared" si="0"/>
        <v>0.44652777777777775</v>
      </c>
      <c r="J17" s="41">
        <f>MOD(G17-B17,1)-IF(G17&gt;6,MAX(0,MIN(G17,"21:")-MAX(B17,"6:")),MAX(0,"21:"-MAX(B17,"6:"))+MAX(0,MIN(G17,"21:")-"6:"))-MOD(D17-C17,1)-MOD(F17-E17,1)</f>
        <v>0.27499999999999997</v>
      </c>
      <c r="K17" s="41">
        <f t="shared" si="1"/>
        <v>1.3749999999999998E-2</v>
      </c>
      <c r="L17" s="18">
        <v>0.3034722222222222</v>
      </c>
      <c r="M17" s="18">
        <v>0.18194444444444444</v>
      </c>
      <c r="N17" s="18">
        <v>3.1944444444444449E-2</v>
      </c>
      <c r="O17" s="18"/>
    </row>
    <row r="18" spans="1:15">
      <c r="A18" s="21">
        <v>43448</v>
      </c>
      <c r="B18" s="18">
        <v>0.93194444444444446</v>
      </c>
      <c r="C18" s="18">
        <v>0.19236111111111112</v>
      </c>
      <c r="D18" s="68">
        <v>0.22638888888888889</v>
      </c>
      <c r="E18" s="18"/>
      <c r="F18" s="18"/>
      <c r="G18" s="71">
        <v>0.39861111111111108</v>
      </c>
      <c r="H18" s="18"/>
      <c r="I18" s="81">
        <f t="shared" si="0"/>
        <v>0.4326388888888888</v>
      </c>
      <c r="J18" s="41">
        <f>MOD(G18-B18,1)-IF(G18&gt;6,MAX(0,MIN(G18,"21:")-MAX(B18,"6:")),MAX(0,"21:"-MAX(B18,"6:"))+MAX(0,MIN(G18,"21:")-"6:"))-MOD(D18-C18,1)-MOD(F18-E18,1)</f>
        <v>0.28402777777777771</v>
      </c>
      <c r="K18" s="41">
        <f t="shared" si="1"/>
        <v>1.4201388888888887E-2</v>
      </c>
      <c r="L18" s="18">
        <v>0.25138888888888888</v>
      </c>
      <c r="M18" s="18">
        <v>0.20694444444444446</v>
      </c>
      <c r="N18" s="18">
        <v>3.3333333333333333E-2</v>
      </c>
      <c r="O18" s="18"/>
    </row>
    <row r="19" spans="1:15">
      <c r="A19" s="21">
        <v>43449</v>
      </c>
      <c r="B19" s="48"/>
      <c r="C19" s="48"/>
      <c r="D19" s="66"/>
      <c r="E19" s="48"/>
      <c r="F19" s="48"/>
      <c r="G19" s="69"/>
      <c r="H19" s="48"/>
      <c r="I19" s="48"/>
      <c r="J19" s="48"/>
      <c r="K19" s="48"/>
      <c r="L19" s="48">
        <v>0.20347222222222219</v>
      </c>
      <c r="M19" s="48">
        <v>0.12013888888888889</v>
      </c>
      <c r="N19" s="48">
        <v>3.3333333333333333E-2</v>
      </c>
      <c r="O19" s="48"/>
    </row>
    <row r="20" spans="1:15">
      <c r="A20" s="21">
        <v>43450</v>
      </c>
      <c r="B20" s="82"/>
      <c r="C20" s="82"/>
      <c r="D20" s="84"/>
      <c r="E20" s="82"/>
      <c r="F20" s="82"/>
      <c r="G20" s="83"/>
      <c r="H20" s="82"/>
      <c r="I20" s="82">
        <f>SUM(I13:I18)</f>
        <v>2.3875000000000002</v>
      </c>
      <c r="J20" s="82">
        <f>SUM(J13:J19)</f>
        <v>1.622222222222222</v>
      </c>
      <c r="K20" s="82">
        <f>SUM(K14:K18)</f>
        <v>7.8784722222222214E-2</v>
      </c>
      <c r="L20" s="82">
        <f>SUM(L14:L19)</f>
        <v>1.1541666666666666</v>
      </c>
      <c r="M20" s="82">
        <f t="shared" ref="M20:O20" si="3">SUM(M14:M19)</f>
        <v>0.91944444444444451</v>
      </c>
      <c r="N20" s="82">
        <f t="shared" si="3"/>
        <v>0.13194444444444445</v>
      </c>
      <c r="O20" s="82">
        <f t="shared" si="3"/>
        <v>0</v>
      </c>
    </row>
    <row r="21" spans="1:15">
      <c r="A21" s="21">
        <v>43451</v>
      </c>
      <c r="B21" s="18">
        <v>0.8618055555555556</v>
      </c>
      <c r="C21" s="18">
        <v>0.99444444444444446</v>
      </c>
      <c r="D21" s="68">
        <v>0.99513888888888891</v>
      </c>
      <c r="E21" s="18"/>
      <c r="F21" s="18"/>
      <c r="G21" s="71">
        <v>0.22430555555555556</v>
      </c>
      <c r="H21" s="18"/>
      <c r="I21" s="18">
        <f t="shared" si="0"/>
        <v>0.36180555555555549</v>
      </c>
      <c r="J21" s="41">
        <f t="shared" ref="J21:J26" si="4">MOD(G21-B21,1)-IF(G21&gt;6,MAX(0,MIN(G21,"21:")-MAX(B21,"6:")),MAX(0,"21:"-MAX(B21,"6:"))+MAX(0,MIN(G21,"21:")-"6:"))-MOD(D21-C21,1)-MOD(F21-E21,1)</f>
        <v>0.34861111111111109</v>
      </c>
      <c r="K21" s="41">
        <f t="shared" si="1"/>
        <v>1.7430555555555557E-2</v>
      </c>
      <c r="L21" s="18"/>
      <c r="M21" s="18"/>
      <c r="N21" s="18"/>
      <c r="O21" s="18"/>
    </row>
    <row r="22" spans="1:15">
      <c r="A22" s="21">
        <v>43452</v>
      </c>
      <c r="B22" s="18">
        <v>0.9145833333333333</v>
      </c>
      <c r="C22" s="18">
        <v>0.16250000000000001</v>
      </c>
      <c r="D22" s="68">
        <v>0.18541666666666667</v>
      </c>
      <c r="E22" s="18">
        <v>0.28958333333333336</v>
      </c>
      <c r="F22" s="18">
        <v>0.31111111111111112</v>
      </c>
      <c r="G22" s="71">
        <v>0.36805555555555558</v>
      </c>
      <c r="H22" s="18"/>
      <c r="I22" s="18">
        <f t="shared" si="0"/>
        <v>0.40902777777777782</v>
      </c>
      <c r="J22" s="41">
        <f t="shared" si="4"/>
        <v>0.29097222222222224</v>
      </c>
      <c r="K22" s="41">
        <f t="shared" si="1"/>
        <v>1.4548611111111113E-2</v>
      </c>
      <c r="L22" s="18"/>
      <c r="M22" s="18"/>
      <c r="N22" s="18"/>
      <c r="O22" s="18"/>
    </row>
    <row r="23" spans="1:15">
      <c r="A23" s="21">
        <v>43453</v>
      </c>
      <c r="B23" s="18">
        <v>0.92847222222222225</v>
      </c>
      <c r="C23" s="18">
        <v>0.25347222222222221</v>
      </c>
      <c r="D23" s="68">
        <v>0.28541666666666665</v>
      </c>
      <c r="E23" s="18"/>
      <c r="F23" s="18"/>
      <c r="G23" s="71">
        <v>0.3611111111111111</v>
      </c>
      <c r="H23" s="18"/>
      <c r="I23" s="18">
        <f t="shared" si="0"/>
        <v>0.40069444444444435</v>
      </c>
      <c r="J23" s="41">
        <v>0.3215277777777778</v>
      </c>
      <c r="K23" s="41">
        <f t="shared" si="1"/>
        <v>1.607638888888889E-2</v>
      </c>
      <c r="L23" s="18"/>
      <c r="M23" s="18"/>
      <c r="N23" s="18"/>
      <c r="O23" s="18"/>
    </row>
    <row r="24" spans="1:15">
      <c r="A24" s="21">
        <v>43454</v>
      </c>
      <c r="B24" s="18">
        <v>0.92291666666666661</v>
      </c>
      <c r="C24" s="18">
        <v>0.26041666666666669</v>
      </c>
      <c r="D24" s="68">
        <v>0.29236111111111113</v>
      </c>
      <c r="E24" s="18"/>
      <c r="F24" s="18"/>
      <c r="G24" s="71">
        <v>0.34722222222222227</v>
      </c>
      <c r="H24" s="18"/>
      <c r="I24" s="18">
        <f t="shared" si="0"/>
        <v>0.39236111111111127</v>
      </c>
      <c r="J24" s="41">
        <v>0.32708333333333334</v>
      </c>
      <c r="K24" s="41">
        <f t="shared" si="1"/>
        <v>1.6354166666666666E-2</v>
      </c>
      <c r="L24" s="18"/>
      <c r="M24" s="18"/>
      <c r="N24" s="18"/>
      <c r="O24" s="18"/>
    </row>
    <row r="25" spans="1:15">
      <c r="A25" s="21">
        <v>43455</v>
      </c>
      <c r="B25" s="18">
        <v>0.92708333333333337</v>
      </c>
      <c r="C25" s="18">
        <v>0.23611111111111113</v>
      </c>
      <c r="D25" s="68">
        <v>0.26805555555555555</v>
      </c>
      <c r="E25" s="18"/>
      <c r="F25" s="18"/>
      <c r="G25" s="71">
        <v>0.43958333333333338</v>
      </c>
      <c r="H25" s="18"/>
      <c r="I25" s="18">
        <f t="shared" si="0"/>
        <v>0.48055555555555551</v>
      </c>
      <c r="J25" s="41">
        <v>0.30902777777777779</v>
      </c>
      <c r="K25" s="41">
        <f t="shared" si="1"/>
        <v>1.545138888888889E-2</v>
      </c>
      <c r="L25" s="18"/>
      <c r="M25" s="18"/>
      <c r="N25" s="18"/>
      <c r="O25" s="18"/>
    </row>
    <row r="26" spans="1:15">
      <c r="A26" s="21">
        <v>43456</v>
      </c>
      <c r="B26" s="48"/>
      <c r="C26" s="48"/>
      <c r="D26" s="66"/>
      <c r="E26" s="48"/>
      <c r="F26" s="48"/>
      <c r="G26" s="69"/>
      <c r="H26" s="48"/>
      <c r="I26" s="48"/>
      <c r="J26" s="48"/>
      <c r="K26" s="48"/>
      <c r="L26" s="48"/>
      <c r="M26" s="48"/>
      <c r="N26" s="48"/>
      <c r="O26" s="48"/>
    </row>
    <row r="27" spans="1:15">
      <c r="A27" s="21">
        <v>43457</v>
      </c>
      <c r="B27" s="82"/>
      <c r="C27" s="82"/>
      <c r="D27" s="84"/>
      <c r="E27" s="82"/>
      <c r="F27" s="82"/>
      <c r="G27" s="83"/>
      <c r="H27" s="82"/>
      <c r="I27" s="82">
        <f>SUM(I21:I26)</f>
        <v>2.0444444444444443</v>
      </c>
      <c r="J27" s="82">
        <f>SUM(J21:J25)</f>
        <v>1.5972222222222223</v>
      </c>
      <c r="K27" s="82">
        <f>SUM(K21:K25)</f>
        <v>7.9861111111111119E-2</v>
      </c>
      <c r="L27" s="82">
        <f>SUM(L21:L26)</f>
        <v>0</v>
      </c>
      <c r="M27" s="82">
        <f t="shared" ref="M27:O27" si="5">SUM(M21:M26)</f>
        <v>0</v>
      </c>
      <c r="N27" s="82">
        <f t="shared" si="5"/>
        <v>0</v>
      </c>
      <c r="O27" s="82">
        <f t="shared" si="5"/>
        <v>0</v>
      </c>
    </row>
    <row r="28" spans="1:15">
      <c r="A28" s="21">
        <v>43458</v>
      </c>
      <c r="B28" s="18"/>
      <c r="C28" s="18"/>
      <c r="D28" s="68"/>
      <c r="E28" s="18"/>
      <c r="F28" s="18"/>
      <c r="G28" s="71"/>
      <c r="H28" s="18"/>
      <c r="I28" s="18"/>
      <c r="J28" s="41"/>
      <c r="K28" s="41"/>
      <c r="L28" s="18"/>
      <c r="M28" s="18"/>
      <c r="N28" s="18"/>
      <c r="O28" s="18"/>
    </row>
    <row r="29" spans="1:15">
      <c r="A29" s="21">
        <v>43459</v>
      </c>
      <c r="B29" s="18"/>
      <c r="C29" s="18"/>
      <c r="D29" s="68"/>
      <c r="E29" s="18"/>
      <c r="F29" s="18"/>
      <c r="G29" s="71"/>
      <c r="H29" s="18"/>
      <c r="I29" s="18"/>
      <c r="J29" s="41"/>
      <c r="K29" s="41"/>
      <c r="L29" s="18"/>
      <c r="M29" s="18"/>
      <c r="N29" s="18"/>
      <c r="O29" s="18"/>
    </row>
    <row r="30" spans="1:15">
      <c r="A30" s="21">
        <v>43460</v>
      </c>
      <c r="B30" s="18"/>
      <c r="C30" s="18"/>
      <c r="D30" s="68"/>
      <c r="E30" s="18"/>
      <c r="F30" s="18"/>
      <c r="G30" s="71"/>
      <c r="H30" s="18"/>
      <c r="I30" s="18"/>
      <c r="J30" s="41"/>
      <c r="K30" s="41"/>
      <c r="L30" s="18"/>
      <c r="M30" s="18"/>
      <c r="N30" s="18"/>
      <c r="O30" s="18"/>
    </row>
    <row r="31" spans="1:15">
      <c r="A31" s="21">
        <v>43461</v>
      </c>
      <c r="B31" s="18"/>
      <c r="C31" s="18"/>
      <c r="D31" s="68"/>
      <c r="E31" s="18"/>
      <c r="F31" s="18"/>
      <c r="G31" s="71"/>
      <c r="H31" s="18"/>
      <c r="I31" s="18"/>
      <c r="J31" s="41"/>
      <c r="K31" s="41"/>
      <c r="L31" s="18"/>
      <c r="M31" s="18"/>
      <c r="N31" s="18"/>
      <c r="O31" s="18"/>
    </row>
    <row r="32" spans="1:15">
      <c r="A32" s="21">
        <v>43462</v>
      </c>
      <c r="B32" s="18"/>
      <c r="C32" s="18"/>
      <c r="D32" s="68"/>
      <c r="E32" s="18"/>
      <c r="F32" s="18"/>
      <c r="G32" s="71"/>
      <c r="H32" s="18"/>
      <c r="I32" s="18"/>
      <c r="J32" s="41"/>
      <c r="K32" s="41"/>
      <c r="L32" s="18"/>
      <c r="M32" s="18"/>
      <c r="N32" s="18"/>
      <c r="O32" s="18"/>
    </row>
    <row r="33" spans="1:15">
      <c r="A33" s="21">
        <v>43463</v>
      </c>
      <c r="B33" s="48"/>
      <c r="C33" s="48"/>
      <c r="D33" s="66"/>
      <c r="E33" s="48"/>
      <c r="F33" s="48"/>
      <c r="G33" s="69"/>
      <c r="H33" s="48"/>
      <c r="I33" s="48"/>
      <c r="J33" s="48"/>
      <c r="K33" s="48"/>
      <c r="L33" s="48"/>
      <c r="M33" s="48"/>
      <c r="N33" s="48"/>
      <c r="O33" s="48"/>
    </row>
    <row r="34" spans="1:15">
      <c r="A34" s="21">
        <v>43464</v>
      </c>
      <c r="B34" s="82"/>
      <c r="C34" s="82"/>
      <c r="D34" s="84"/>
      <c r="E34" s="82"/>
      <c r="F34" s="82"/>
      <c r="G34" s="83"/>
      <c r="H34" s="82"/>
      <c r="I34" s="82"/>
      <c r="J34" s="82"/>
      <c r="K34" s="82"/>
      <c r="L34" s="82">
        <f>SUM(L28:L33)</f>
        <v>0</v>
      </c>
      <c r="M34" s="82">
        <f t="shared" ref="M34:O34" si="6">SUM(M28:M33)</f>
        <v>0</v>
      </c>
      <c r="N34" s="82">
        <f t="shared" si="6"/>
        <v>0</v>
      </c>
      <c r="O34" s="82">
        <f t="shared" si="6"/>
        <v>0</v>
      </c>
    </row>
    <row r="35" spans="1:15">
      <c r="A35" s="21">
        <v>43465</v>
      </c>
      <c r="B35" s="18"/>
      <c r="C35" s="18"/>
      <c r="D35" s="18"/>
      <c r="E35" s="18"/>
      <c r="F35" s="18"/>
      <c r="G35" s="18"/>
      <c r="H35" s="18"/>
      <c r="I35" s="18"/>
      <c r="J35" s="41"/>
      <c r="K35" s="41"/>
      <c r="L35" s="76"/>
      <c r="M35" s="76"/>
      <c r="N35" s="76"/>
      <c r="O35" s="76"/>
    </row>
    <row r="36" spans="1:15">
      <c r="L36" s="78"/>
      <c r="M36" s="79"/>
      <c r="N36" s="79"/>
      <c r="O36" s="79"/>
    </row>
    <row r="37" spans="1:15">
      <c r="A37" s="26"/>
      <c r="B37" s="26"/>
      <c r="C37" s="26"/>
      <c r="D37" s="26"/>
      <c r="E37" s="26"/>
      <c r="F37" s="26"/>
      <c r="G37" s="26"/>
      <c r="H37" s="26"/>
      <c r="I37" s="80">
        <f>SUM(I12,I20,I27)</f>
        <v>5.7833333333333332</v>
      </c>
      <c r="J37" s="80">
        <f t="shared" ref="J37:K37" si="7">SUM(J12,J20,J27)</f>
        <v>4.1402777777777775</v>
      </c>
      <c r="K37" s="80">
        <f t="shared" si="7"/>
        <v>0.15864583333333332</v>
      </c>
      <c r="L37" s="77">
        <f>SUM(L13,L20,L27,L34,L35)</f>
        <v>2.0881944444444445</v>
      </c>
      <c r="M37" s="77">
        <f t="shared" ref="M37:O37" si="8">SUM(M13,M20,M27,M34,M35)</f>
        <v>1.4444444444444446</v>
      </c>
      <c r="N37" s="77">
        <f t="shared" si="8"/>
        <v>0.24930555555555556</v>
      </c>
      <c r="O37" s="77">
        <f t="shared" si="8"/>
        <v>0</v>
      </c>
    </row>
  </sheetData>
  <mergeCells count="3">
    <mergeCell ref="A1:O3"/>
    <mergeCell ref="C4:D4"/>
    <mergeCell ref="E4:F4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37"/>
  <sheetViews>
    <sheetView zoomScaleNormal="60" zoomScaleSheetLayoutView="100" workbookViewId="0" xr3:uid="{F9CF3CF3-643B-5BE6-8B46-32C596A47465}">
      <selection activeCell="J11" sqref="J11"/>
    </sheetView>
  </sheetViews>
  <sheetFormatPr defaultColWidth="8.88671875" defaultRowHeight="13.5"/>
  <cols>
    <col min="1" max="1" width="9.77734375" bestFit="1" customWidth="1"/>
    <col min="8" max="8" width="1.77734375" customWidth="1"/>
    <col min="10" max="10" width="10.77734375" customWidth="1"/>
  </cols>
  <sheetData>
    <row r="1" spans="1:17" ht="14.25">
      <c r="A1" s="122" t="s">
        <v>19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03">
        <v>0.25</v>
      </c>
      <c r="Q1" s="102"/>
    </row>
    <row r="2" spans="1:17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</row>
    <row r="3" spans="1:17">
      <c r="A3" s="122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</row>
    <row r="4" spans="1:17">
      <c r="A4" s="46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4"/>
      <c r="I4" s="24" t="s">
        <v>4</v>
      </c>
      <c r="J4" s="24" t="s">
        <v>5</v>
      </c>
      <c r="K4" s="24" t="s">
        <v>6</v>
      </c>
      <c r="L4" s="24" t="s">
        <v>14</v>
      </c>
      <c r="M4" s="24" t="s">
        <v>15</v>
      </c>
      <c r="N4" s="24" t="s">
        <v>16</v>
      </c>
      <c r="O4" s="24" t="s">
        <v>17</v>
      </c>
    </row>
    <row r="5" spans="1:17">
      <c r="A5" s="21">
        <v>43466</v>
      </c>
      <c r="B5" s="94"/>
      <c r="C5" s="94"/>
      <c r="D5" s="94"/>
      <c r="E5" s="95"/>
      <c r="F5" s="94"/>
      <c r="G5" s="96"/>
      <c r="H5" s="94"/>
      <c r="I5" s="94"/>
      <c r="J5" s="94"/>
      <c r="K5" s="94"/>
      <c r="L5" s="94"/>
      <c r="M5" s="94"/>
      <c r="N5" s="94"/>
      <c r="O5" s="94"/>
    </row>
    <row r="6" spans="1:17">
      <c r="A6" s="21">
        <v>43467</v>
      </c>
      <c r="B6" s="97">
        <v>0.44791666666666669</v>
      </c>
      <c r="C6" s="97">
        <v>0.64722222222222225</v>
      </c>
      <c r="D6" s="97">
        <v>0.6791666666666667</v>
      </c>
      <c r="E6" s="98"/>
      <c r="F6" s="97"/>
      <c r="G6" s="99">
        <v>0.98472222222222217</v>
      </c>
      <c r="H6" s="97"/>
      <c r="I6" s="97">
        <f>MOD(G6-B6,1)-MOD(D6-C6,1)-MOD(F6-E6,1)</f>
        <v>0.50486111111111109</v>
      </c>
      <c r="J6" s="97">
        <v>0.10972222222222222</v>
      </c>
      <c r="K6" s="97">
        <f>J6*0.05</f>
        <v>5.4861111111111117E-3</v>
      </c>
      <c r="L6" s="97"/>
      <c r="M6" s="97"/>
      <c r="N6" s="97"/>
      <c r="O6" s="97"/>
    </row>
    <row r="7" spans="1:17">
      <c r="A7" s="21">
        <v>43468</v>
      </c>
      <c r="B7" s="41">
        <v>0.4458333333333333</v>
      </c>
      <c r="C7" s="41">
        <v>0.6479166666666667</v>
      </c>
      <c r="D7" s="41">
        <v>0.67986111111111114</v>
      </c>
      <c r="E7" s="85"/>
      <c r="F7" s="41"/>
      <c r="G7" s="86">
        <v>0.97013888888888899</v>
      </c>
      <c r="H7" s="41"/>
      <c r="I7" s="41">
        <f>MOD(G7-B7,1)-MOD(D7-C7,1)-MOD(F7-E7,1)</f>
        <v>0.49236111111111125</v>
      </c>
      <c r="J7" s="41">
        <v>9.5138888888888884E-2</v>
      </c>
      <c r="K7" s="97">
        <f t="shared" ref="K7:K35" si="0">J7*0.05</f>
        <v>4.7569444444444447E-3</v>
      </c>
      <c r="L7" s="41"/>
      <c r="M7" s="41"/>
      <c r="N7" s="41"/>
      <c r="O7" s="41"/>
    </row>
    <row r="8" spans="1:17">
      <c r="A8" s="21">
        <v>43469</v>
      </c>
      <c r="B8" s="41">
        <v>0.4597222222222222</v>
      </c>
      <c r="C8" s="41">
        <v>0.65069444444444446</v>
      </c>
      <c r="D8" s="41">
        <v>0.68263888888888891</v>
      </c>
      <c r="E8" s="85"/>
      <c r="F8" s="41"/>
      <c r="G8" s="86">
        <v>0.96597222222222223</v>
      </c>
      <c r="H8" s="41"/>
      <c r="I8" s="41">
        <f>MOD(G8-B8,1)-MOD(D8-C8,1)-MOD(F8-E8,1)</f>
        <v>0.47430555555555565</v>
      </c>
      <c r="J8" s="41">
        <v>9.0277777777777776E-2</v>
      </c>
      <c r="K8" s="97">
        <f t="shared" si="0"/>
        <v>4.5138888888888893E-3</v>
      </c>
      <c r="L8" s="41"/>
      <c r="M8" s="41"/>
      <c r="N8" s="41"/>
      <c r="O8" s="41"/>
    </row>
    <row r="9" spans="1:17">
      <c r="A9" s="21">
        <v>43470</v>
      </c>
      <c r="B9" s="48"/>
      <c r="C9" s="48"/>
      <c r="D9" s="48"/>
      <c r="E9" s="66"/>
      <c r="F9" s="48"/>
      <c r="G9" s="69"/>
      <c r="H9" s="48"/>
      <c r="I9" s="48"/>
      <c r="J9" s="48"/>
      <c r="K9" s="100">
        <f t="shared" si="0"/>
        <v>0</v>
      </c>
      <c r="L9" s="48"/>
      <c r="M9" s="48"/>
      <c r="N9" s="48"/>
      <c r="O9" s="48"/>
    </row>
    <row r="10" spans="1:17">
      <c r="A10" s="21">
        <v>43471</v>
      </c>
      <c r="B10" s="32"/>
      <c r="C10" s="32"/>
      <c r="D10" s="32"/>
      <c r="E10" s="67"/>
      <c r="F10" s="32"/>
      <c r="G10" s="70"/>
      <c r="H10" s="32"/>
      <c r="I10" s="32">
        <f>SUM(I6:I8)</f>
        <v>1.471527777777778</v>
      </c>
      <c r="J10" s="32">
        <f t="shared" ref="J10:K10" si="1">SUM(J6:J8)</f>
        <v>0.2951388888888889</v>
      </c>
      <c r="K10" s="32">
        <f t="shared" si="1"/>
        <v>1.4756944444444448E-2</v>
      </c>
      <c r="L10" s="32"/>
      <c r="M10" s="32"/>
      <c r="N10" s="32"/>
      <c r="O10" s="32"/>
    </row>
    <row r="11" spans="1:17">
      <c r="A11" s="21">
        <v>43472</v>
      </c>
      <c r="B11" s="41">
        <v>0.92152777777777783</v>
      </c>
      <c r="C11" s="41">
        <v>0.2673611111111111</v>
      </c>
      <c r="D11" s="41">
        <v>0.29930555555555555</v>
      </c>
      <c r="E11" s="85"/>
      <c r="F11" s="41"/>
      <c r="G11" s="86">
        <v>0.375</v>
      </c>
      <c r="H11" s="41"/>
      <c r="I11" s="41">
        <f>MOD(G11-B11,1)-MOD(D11-C11,1)-MOD(F11-E11,1)</f>
        <v>0.42152777777777772</v>
      </c>
      <c r="J11" s="51">
        <f t="shared" ref="J11:J13" si="2">MOD(P$1-B11,1)</f>
        <v>0.32847222222222217</v>
      </c>
      <c r="K11" s="97">
        <f t="shared" si="0"/>
        <v>1.6423611111111108E-2</v>
      </c>
      <c r="L11" s="41"/>
      <c r="M11" s="41"/>
      <c r="N11" s="41"/>
      <c r="O11" s="41"/>
    </row>
    <row r="12" spans="1:17">
      <c r="A12" s="21">
        <v>43473</v>
      </c>
      <c r="B12" s="41">
        <v>0.92708333333333337</v>
      </c>
      <c r="C12" s="41">
        <v>0.24027777777777778</v>
      </c>
      <c r="D12" s="41">
        <v>0.27499999999999997</v>
      </c>
      <c r="E12" s="85"/>
      <c r="F12" s="41"/>
      <c r="G12" s="86">
        <v>0.46597222222222223</v>
      </c>
      <c r="H12" s="41"/>
      <c r="I12" s="41">
        <f>MOD(G12-B12,1)-MOD(D12-C12,1)-MOD(F12-E12,1)</f>
        <v>0.50416666666666665</v>
      </c>
      <c r="J12" s="51">
        <f t="shared" si="2"/>
        <v>0.32291666666666663</v>
      </c>
      <c r="K12" s="97">
        <f t="shared" si="0"/>
        <v>1.6145833333333331E-2</v>
      </c>
      <c r="L12" s="41"/>
      <c r="M12" s="41"/>
      <c r="N12" s="41"/>
      <c r="O12" s="41"/>
    </row>
    <row r="13" spans="1:17" ht="14.25">
      <c r="A13" s="21">
        <v>43474</v>
      </c>
      <c r="B13" s="87"/>
      <c r="C13" s="87"/>
      <c r="D13" s="87"/>
      <c r="E13" s="88"/>
      <c r="F13" s="87"/>
      <c r="G13" s="89"/>
      <c r="H13" s="87"/>
      <c r="I13" s="87"/>
      <c r="J13" s="51"/>
      <c r="K13" s="97"/>
      <c r="L13" s="87"/>
      <c r="M13" s="87"/>
      <c r="N13" s="87"/>
      <c r="O13" s="87"/>
    </row>
    <row r="14" spans="1:17">
      <c r="A14" s="21">
        <v>43475</v>
      </c>
      <c r="B14" s="41">
        <v>0.92152777777777783</v>
      </c>
      <c r="C14" s="41">
        <v>0.25208333333333333</v>
      </c>
      <c r="D14" s="85">
        <v>0.28402777777777777</v>
      </c>
      <c r="E14" s="85"/>
      <c r="F14" s="41"/>
      <c r="G14" s="86">
        <v>0.4604166666666667</v>
      </c>
      <c r="H14" s="41"/>
      <c r="I14" s="41">
        <f>MOD(G14-B14,1)-MOD(D14-C14,1)-MOD(F14-E14,1)</f>
        <v>0.50694444444444442</v>
      </c>
      <c r="J14" s="51">
        <f>MOD(P$1-B14,1)</f>
        <v>0.32847222222222217</v>
      </c>
      <c r="K14" s="97">
        <f t="shared" si="0"/>
        <v>1.6423611111111108E-2</v>
      </c>
      <c r="L14" s="41"/>
      <c r="M14" s="41"/>
      <c r="N14" s="41"/>
      <c r="O14" s="41"/>
    </row>
    <row r="15" spans="1:17">
      <c r="A15" s="21">
        <v>43476</v>
      </c>
      <c r="B15" s="41"/>
      <c r="C15" s="41"/>
      <c r="D15" s="85"/>
      <c r="E15" s="85"/>
      <c r="F15" s="41"/>
      <c r="G15" s="86"/>
      <c r="H15" s="41"/>
      <c r="I15" s="41"/>
      <c r="J15" s="41"/>
      <c r="K15" s="97"/>
      <c r="L15" s="41"/>
      <c r="M15" s="41"/>
      <c r="N15" s="41"/>
      <c r="O15" s="41"/>
    </row>
    <row r="16" spans="1:17">
      <c r="A16" s="21">
        <v>43477</v>
      </c>
      <c r="B16" s="48"/>
      <c r="C16" s="48"/>
      <c r="D16" s="66"/>
      <c r="E16" s="48"/>
      <c r="F16" s="48"/>
      <c r="G16" s="69"/>
      <c r="H16" s="48"/>
      <c r="I16" s="48"/>
      <c r="J16" s="48"/>
      <c r="K16" s="100"/>
      <c r="L16" s="48"/>
      <c r="M16" s="48"/>
      <c r="N16" s="48"/>
      <c r="O16" s="48"/>
    </row>
    <row r="17" spans="1:15">
      <c r="A17" s="21">
        <v>43478</v>
      </c>
      <c r="B17" s="32"/>
      <c r="C17" s="32"/>
      <c r="D17" s="67"/>
      <c r="E17" s="32"/>
      <c r="F17" s="32"/>
      <c r="G17" s="70"/>
      <c r="H17" s="32"/>
      <c r="I17" s="32">
        <f>SUM(I11:I15)</f>
        <v>1.4326388888888888</v>
      </c>
      <c r="J17" s="32">
        <f t="shared" ref="J17:K17" si="3">SUM(J11:J15)</f>
        <v>0.97986111111111096</v>
      </c>
      <c r="K17" s="32">
        <f t="shared" si="3"/>
        <v>4.8993055555555554E-2</v>
      </c>
      <c r="L17" s="32"/>
      <c r="M17" s="32"/>
      <c r="N17" s="32"/>
      <c r="O17" s="32"/>
    </row>
    <row r="18" spans="1:15">
      <c r="A18" s="21">
        <v>43479</v>
      </c>
      <c r="B18" s="41">
        <v>0.91666666666666663</v>
      </c>
      <c r="C18" s="41">
        <v>0.23124999999999998</v>
      </c>
      <c r="D18" s="85">
        <v>0.26319444444444445</v>
      </c>
      <c r="E18" s="41"/>
      <c r="F18" s="41"/>
      <c r="G18" s="86">
        <v>0.40972222222222227</v>
      </c>
      <c r="H18" s="41"/>
      <c r="I18" s="41">
        <f>MOD(G18-B18,1)-MOD(D18-C18,1)-MOD(F18-E18,1)</f>
        <v>0.46111111111111114</v>
      </c>
      <c r="J18" s="41">
        <f>MOD(P$1-B18,1)-IF(D18&lt;=6,P$1-C18,D18-C18)</f>
        <v>0.31458333333333333</v>
      </c>
      <c r="K18" s="97">
        <f t="shared" si="0"/>
        <v>1.5729166666666666E-2</v>
      </c>
      <c r="L18" s="41"/>
      <c r="M18" s="41"/>
      <c r="N18" s="41"/>
      <c r="O18" s="41"/>
    </row>
    <row r="19" spans="1:15">
      <c r="A19" s="21">
        <v>43480</v>
      </c>
      <c r="B19" s="41">
        <v>0.91666666666666663</v>
      </c>
      <c r="C19" s="41">
        <v>0.25</v>
      </c>
      <c r="D19" s="85">
        <v>0.28194444444444444</v>
      </c>
      <c r="E19" s="41"/>
      <c r="F19" s="41"/>
      <c r="G19" s="86">
        <v>0.41319444444444442</v>
      </c>
      <c r="H19" s="41"/>
      <c r="I19" s="41">
        <f>MOD(G19-B19,1)-MOD(D19-C19,1)-MOD(F19-E19,1)</f>
        <v>0.46458333333333335</v>
      </c>
      <c r="J19" s="41">
        <f t="shared" ref="J19:J22" si="4">MOD(P$1-B19,1)-IF(D19&lt;=6,P$1-C19,D19-C19)</f>
        <v>0.33333333333333337</v>
      </c>
      <c r="K19" s="97">
        <f>J19*0.05</f>
        <v>1.666666666666667E-2</v>
      </c>
      <c r="L19" s="41"/>
      <c r="M19" s="41"/>
      <c r="N19" s="41"/>
      <c r="O19" s="41"/>
    </row>
    <row r="20" spans="1:15" ht="14.25">
      <c r="A20" s="21">
        <v>43481</v>
      </c>
      <c r="B20" s="97">
        <v>0.91666666666666663</v>
      </c>
      <c r="C20" s="97">
        <v>0.19652777777777777</v>
      </c>
      <c r="D20" s="98">
        <v>0.22847222222222222</v>
      </c>
      <c r="E20" s="87"/>
      <c r="F20" s="87"/>
      <c r="G20" s="99">
        <v>0.3611111111111111</v>
      </c>
      <c r="H20" s="87"/>
      <c r="I20" s="101">
        <f>MOD(G20-B20,1)-MOD(D20-C20,1)-MOD(F20-E20,1)</f>
        <v>0.41249999999999998</v>
      </c>
      <c r="J20" s="41">
        <f>MOD(P$1-B20,1)-IF(D20&gt;=6,P$1-C20,D20-C20)</f>
        <v>0.30138888888888893</v>
      </c>
      <c r="K20" s="97">
        <f t="shared" si="0"/>
        <v>1.5069444444444448E-2</v>
      </c>
      <c r="L20" s="87"/>
      <c r="M20" s="87"/>
      <c r="N20" s="87"/>
      <c r="O20" s="87"/>
    </row>
    <row r="21" spans="1:15">
      <c r="A21" s="21">
        <v>43482</v>
      </c>
      <c r="B21" s="41">
        <v>0.91666666666666663</v>
      </c>
      <c r="C21" s="41">
        <v>0.24722222222222223</v>
      </c>
      <c r="D21" s="85">
        <v>0.27916666666666667</v>
      </c>
      <c r="E21" s="41"/>
      <c r="F21" s="41"/>
      <c r="G21" s="86">
        <v>0.40277777777777773</v>
      </c>
      <c r="H21" s="41"/>
      <c r="I21" s="41">
        <f>MOD(G21-B21,1)-MOD(D21-C21,1)-MOD(F21-E21,1)</f>
        <v>0.45416666666666672</v>
      </c>
      <c r="J21" s="41">
        <f t="shared" ref="J21:J22" si="5">MOD(P$1-B21,1)-IF(D21&gt;=6,P$1-C21,D21-C21)</f>
        <v>0.30138888888888893</v>
      </c>
      <c r="K21" s="97">
        <f t="shared" si="0"/>
        <v>1.5069444444444448E-2</v>
      </c>
      <c r="L21" s="41"/>
      <c r="M21" s="41"/>
      <c r="N21" s="41"/>
      <c r="O21" s="41"/>
    </row>
    <row r="22" spans="1:15">
      <c r="A22" s="21">
        <v>43483</v>
      </c>
      <c r="B22" s="41">
        <v>0.91666666666666663</v>
      </c>
      <c r="C22" s="41">
        <v>0.20069444444444443</v>
      </c>
      <c r="D22" s="85">
        <v>0.23541666666666669</v>
      </c>
      <c r="E22" s="41"/>
      <c r="F22" s="41"/>
      <c r="G22" s="86">
        <v>0.35416666666666669</v>
      </c>
      <c r="H22" s="41"/>
      <c r="I22" s="41">
        <f>MOD(G22-B22,1)-MOD(D22-C22,1)-MOD(F22-E22,1)</f>
        <v>0.40277777777777773</v>
      </c>
      <c r="J22" s="41">
        <f t="shared" si="5"/>
        <v>0.2986111111111111</v>
      </c>
      <c r="K22" s="97">
        <f t="shared" si="0"/>
        <v>1.4930555555555556E-2</v>
      </c>
      <c r="L22" s="41"/>
      <c r="M22" s="41"/>
      <c r="N22" s="41"/>
      <c r="O22" s="41"/>
    </row>
    <row r="23" spans="1:15">
      <c r="A23" s="21">
        <v>43484</v>
      </c>
      <c r="B23" s="48"/>
      <c r="C23" s="48"/>
      <c r="D23" s="66"/>
      <c r="E23" s="48"/>
      <c r="F23" s="48"/>
      <c r="G23" s="69"/>
      <c r="H23" s="48"/>
      <c r="I23" s="48"/>
      <c r="J23" s="48"/>
      <c r="K23" s="100"/>
      <c r="L23" s="48"/>
      <c r="M23" s="48"/>
      <c r="N23" s="48"/>
      <c r="O23" s="48"/>
    </row>
    <row r="24" spans="1:15">
      <c r="A24" s="21">
        <v>43485</v>
      </c>
      <c r="B24" s="32"/>
      <c r="C24" s="32"/>
      <c r="D24" s="67"/>
      <c r="E24" s="32"/>
      <c r="F24" s="32"/>
      <c r="G24" s="70"/>
      <c r="H24" s="32"/>
      <c r="I24" s="32">
        <f>SUM(I18:I22)</f>
        <v>2.1951388888888888</v>
      </c>
      <c r="J24" s="32">
        <f t="shared" ref="J24:K24" si="6">SUM(J18:J22)</f>
        <v>1.5493055555555557</v>
      </c>
      <c r="K24" s="32">
        <f t="shared" si="6"/>
        <v>7.7465277777777786E-2</v>
      </c>
      <c r="L24" s="32"/>
      <c r="M24" s="32"/>
      <c r="N24" s="32"/>
      <c r="O24" s="32"/>
    </row>
    <row r="25" spans="1:15">
      <c r="A25" s="21">
        <v>43486</v>
      </c>
      <c r="B25" s="41"/>
      <c r="C25" s="41"/>
      <c r="D25" s="85"/>
      <c r="E25" s="41"/>
      <c r="F25" s="41"/>
      <c r="G25" s="86"/>
      <c r="H25" s="41"/>
      <c r="I25" s="41"/>
      <c r="J25" s="41"/>
      <c r="K25" s="97"/>
      <c r="L25" s="41"/>
      <c r="M25" s="41"/>
      <c r="N25" s="41"/>
      <c r="O25" s="41"/>
    </row>
    <row r="26" spans="1:15">
      <c r="A26" s="21">
        <v>43487</v>
      </c>
      <c r="B26" s="41"/>
      <c r="C26" s="41"/>
      <c r="D26" s="85"/>
      <c r="E26" s="41"/>
      <c r="F26" s="41"/>
      <c r="G26" s="86"/>
      <c r="H26" s="41"/>
      <c r="I26" s="41">
        <f>MOD(G26-B26,1)-MOD(D26-C26,1)-MOD(F26-E26,1)</f>
        <v>0</v>
      </c>
      <c r="J26" s="41">
        <f>MOD(G26-B26,1)-IF(G26&gt;6,MAX(0,MIN(G26,"21:")-MAX(B26,"6:")),MAX(0,"21:"-MAX(B26,"6:"))+MAX(0,MIN(G26,"21:")-"6:"))-MOD(D26-C26,1)-MOD(F26-E26,1)</f>
        <v>-1.25</v>
      </c>
      <c r="K26" s="97">
        <f t="shared" si="0"/>
        <v>-6.25E-2</v>
      </c>
      <c r="L26" s="41"/>
      <c r="M26" s="41"/>
      <c r="N26" s="41"/>
      <c r="O26" s="41"/>
    </row>
    <row r="27" spans="1:15" ht="14.25">
      <c r="A27" s="21">
        <v>43488</v>
      </c>
      <c r="B27" s="87"/>
      <c r="C27" s="87"/>
      <c r="D27" s="88"/>
      <c r="E27" s="87"/>
      <c r="F27" s="87"/>
      <c r="G27" s="89"/>
      <c r="H27" s="87"/>
      <c r="I27" s="101">
        <f>MOD(G27-B27,1)-MOD(D27-C27,1)-MOD(F27-E27,1)</f>
        <v>0</v>
      </c>
      <c r="J27" s="41">
        <f t="shared" ref="J12:J35" si="7">MOD(G27-B27,1)-IF(G27&gt;6,MAX(0,MIN(G27,"21:")-MAX(B27,"6:")),MAX(0,"21:"-MAX(B27,"6:"))+MAX(0,MIN(G27,"21:")-"6:"))-MOD(D27-C27,1)-MOD(F27-E27,1)</f>
        <v>-1.25</v>
      </c>
      <c r="K27" s="97">
        <f t="shared" si="0"/>
        <v>-6.25E-2</v>
      </c>
      <c r="L27" s="87"/>
      <c r="M27" s="87"/>
      <c r="N27" s="87"/>
      <c r="O27" s="87"/>
    </row>
    <row r="28" spans="1:15">
      <c r="A28" s="21">
        <v>43489</v>
      </c>
      <c r="B28" s="41"/>
      <c r="C28" s="41"/>
      <c r="D28" s="85"/>
      <c r="E28" s="41"/>
      <c r="F28" s="41"/>
      <c r="G28" s="86"/>
      <c r="H28" s="41"/>
      <c r="I28" s="41">
        <f>MOD(G28-B28,1)-MOD(D28-C28,1)-MOD(F28-E28,1)</f>
        <v>0</v>
      </c>
      <c r="J28" s="41">
        <f t="shared" si="7"/>
        <v>-1.25</v>
      </c>
      <c r="K28" s="97">
        <f t="shared" si="0"/>
        <v>-6.25E-2</v>
      </c>
      <c r="L28" s="41"/>
      <c r="M28" s="41"/>
      <c r="N28" s="41"/>
      <c r="O28" s="41"/>
    </row>
    <row r="29" spans="1:15">
      <c r="A29" s="21">
        <v>43490</v>
      </c>
      <c r="B29" s="41"/>
      <c r="C29" s="41"/>
      <c r="D29" s="85"/>
      <c r="E29" s="41"/>
      <c r="F29" s="41"/>
      <c r="G29" s="86"/>
      <c r="H29" s="41"/>
      <c r="I29" s="41">
        <f>MOD(G29-B29,1)-MOD(D29-C29,1)-MOD(F29-E29,1)</f>
        <v>0</v>
      </c>
      <c r="J29" s="41">
        <f t="shared" si="7"/>
        <v>-1.25</v>
      </c>
      <c r="K29" s="97">
        <f t="shared" si="0"/>
        <v>-6.25E-2</v>
      </c>
      <c r="L29" s="41"/>
      <c r="M29" s="41"/>
      <c r="N29" s="41"/>
      <c r="O29" s="41"/>
    </row>
    <row r="30" spans="1:15">
      <c r="A30" s="21">
        <v>43491</v>
      </c>
      <c r="B30" s="48"/>
      <c r="C30" s="48"/>
      <c r="D30" s="66"/>
      <c r="E30" s="48"/>
      <c r="F30" s="48"/>
      <c r="G30" s="69"/>
      <c r="H30" s="48"/>
      <c r="I30" s="48"/>
      <c r="J30" s="48"/>
      <c r="K30" s="100"/>
      <c r="L30" s="48"/>
      <c r="M30" s="48"/>
      <c r="N30" s="48"/>
      <c r="O30" s="48"/>
    </row>
    <row r="31" spans="1:15">
      <c r="A31" s="21">
        <v>43492</v>
      </c>
      <c r="B31" s="32"/>
      <c r="C31" s="32"/>
      <c r="D31" s="67"/>
      <c r="E31" s="32"/>
      <c r="F31" s="32"/>
      <c r="G31" s="70"/>
      <c r="H31" s="32"/>
      <c r="I31" s="32">
        <f>SUM(I25:I29)</f>
        <v>0</v>
      </c>
      <c r="J31" s="32">
        <f t="shared" ref="J31:K31" si="8">SUM(J25:J29)</f>
        <v>-5</v>
      </c>
      <c r="K31" s="32">
        <f t="shared" si="8"/>
        <v>-0.25</v>
      </c>
      <c r="L31" s="32"/>
      <c r="M31" s="32"/>
      <c r="N31" s="32"/>
      <c r="O31" s="32"/>
    </row>
    <row r="32" spans="1:15">
      <c r="A32" s="21">
        <v>43493</v>
      </c>
      <c r="B32" s="41"/>
      <c r="C32" s="41"/>
      <c r="D32" s="85"/>
      <c r="E32" s="41"/>
      <c r="F32" s="41"/>
      <c r="G32" s="86"/>
      <c r="H32" s="41"/>
      <c r="I32" s="41">
        <f>MOD(G32-B32,1)-MOD(D32-C32,1)-MOD(F32-E32,1)</f>
        <v>0</v>
      </c>
      <c r="J32" s="41">
        <f t="shared" si="7"/>
        <v>-1.25</v>
      </c>
      <c r="K32" s="97">
        <f t="shared" si="0"/>
        <v>-6.25E-2</v>
      </c>
      <c r="L32" s="41"/>
      <c r="M32" s="41"/>
      <c r="N32" s="41"/>
      <c r="O32" s="41"/>
    </row>
    <row r="33" spans="1:15">
      <c r="A33" s="21">
        <v>43494</v>
      </c>
      <c r="B33" s="41"/>
      <c r="C33" s="41"/>
      <c r="D33" s="85"/>
      <c r="E33" s="41"/>
      <c r="F33" s="41"/>
      <c r="G33" s="86"/>
      <c r="H33" s="41"/>
      <c r="I33" s="41">
        <f>MOD(G33-B33,1)-MOD(D33-C33,1)-MOD(F33-E33,1)</f>
        <v>0</v>
      </c>
      <c r="J33" s="41">
        <f t="shared" si="7"/>
        <v>-1.25</v>
      </c>
      <c r="K33" s="97">
        <f t="shared" si="0"/>
        <v>-6.25E-2</v>
      </c>
      <c r="L33" s="41"/>
      <c r="M33" s="41"/>
      <c r="N33" s="41"/>
      <c r="O33" s="41"/>
    </row>
    <row r="34" spans="1:15" ht="14.25">
      <c r="A34" s="21">
        <v>43495</v>
      </c>
      <c r="B34" s="87"/>
      <c r="C34" s="87"/>
      <c r="D34" s="88"/>
      <c r="E34" s="87"/>
      <c r="F34" s="87"/>
      <c r="G34" s="89"/>
      <c r="H34" s="87"/>
      <c r="I34" s="101">
        <f>MOD(G34-B34,1)-MOD(D34-C34,1)-MOD(F34-E34,1)</f>
        <v>0</v>
      </c>
      <c r="J34" s="41">
        <f t="shared" si="7"/>
        <v>-1.25</v>
      </c>
      <c r="K34" s="97">
        <f t="shared" si="0"/>
        <v>-6.25E-2</v>
      </c>
      <c r="L34" s="87"/>
      <c r="M34" s="87"/>
      <c r="N34" s="87"/>
      <c r="O34" s="87"/>
    </row>
    <row r="35" spans="1:15">
      <c r="A35" s="21">
        <v>43496</v>
      </c>
      <c r="B35" s="41"/>
      <c r="C35" s="41"/>
      <c r="D35" s="41"/>
      <c r="E35" s="41"/>
      <c r="F35" s="41"/>
      <c r="G35" s="41"/>
      <c r="H35" s="41"/>
      <c r="I35" s="41">
        <f>MOD(G35-B35,1)-MOD(D35-C35,1)-MOD(F35-E35,1)</f>
        <v>0</v>
      </c>
      <c r="J35" s="41">
        <f t="shared" si="7"/>
        <v>-1.25</v>
      </c>
      <c r="K35" s="97">
        <f t="shared" si="0"/>
        <v>-6.25E-2</v>
      </c>
      <c r="L35" s="90"/>
      <c r="M35" s="90"/>
      <c r="N35" s="90"/>
      <c r="O35" s="90"/>
    </row>
    <row r="36" spans="1:15"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1"/>
      <c r="M36" s="91"/>
      <c r="N36" s="91"/>
      <c r="O36" s="91"/>
    </row>
    <row r="37" spans="1:15">
      <c r="A37" s="26"/>
      <c r="B37" s="41"/>
      <c r="C37" s="41"/>
      <c r="D37" s="41"/>
      <c r="E37" s="41"/>
      <c r="F37" s="41"/>
      <c r="G37" s="41"/>
      <c r="H37" s="41"/>
      <c r="I37" s="41">
        <f>SUM(I31,I24,I17,I10)</f>
        <v>5.0993055555555555</v>
      </c>
      <c r="J37" s="41">
        <f t="shared" ref="J37:K37" si="9">SUM(J31,J24,J17,J10)</f>
        <v>-2.1756944444444444</v>
      </c>
      <c r="K37" s="41">
        <f t="shared" si="9"/>
        <v>-0.10878472222222221</v>
      </c>
      <c r="L37" s="92"/>
      <c r="M37" s="92"/>
      <c r="N37" s="92"/>
      <c r="O37" s="92"/>
    </row>
  </sheetData>
  <mergeCells count="3">
    <mergeCell ref="A1:O3"/>
    <mergeCell ref="C4:D4"/>
    <mergeCell ref="E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francois demilliere</dc:creator>
  <cp:keywords/>
  <dc:description/>
  <cp:lastModifiedBy>francois demilliere</cp:lastModifiedBy>
  <cp:revision/>
  <dcterms:created xsi:type="dcterms:W3CDTF">2018-09-27T04:55:59Z</dcterms:created>
  <dcterms:modified xsi:type="dcterms:W3CDTF">2019-01-22T19:34:50Z</dcterms:modified>
  <cp:category/>
  <cp:contentStatus/>
</cp:coreProperties>
</file>