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on bibiche\Desktop\AFONSO\"/>
    </mc:Choice>
  </mc:AlternateContent>
  <bookViews>
    <workbookView xWindow="0" yWindow="0" windowWidth="8910" windowHeight="7305" activeTab="1"/>
  </bookViews>
  <sheets>
    <sheet name="SUIVI FACTURATION" sheetId="1" r:id="rId1"/>
    <sheet name="PREVISIONNEL" sheetId="3" r:id="rId2"/>
    <sheet name="CALCULS ECHEANCES" sheetId="2" r:id="rId3"/>
  </sheets>
  <definedNames>
    <definedName name="_xlnm._FilterDatabase" localSheetId="0" hidden="1">'SUIVI FACTURATION'!$A$1:$M$7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3" l="1"/>
  <c r="B12" i="3"/>
  <c r="B56" i="3"/>
  <c r="B55" i="3"/>
  <c r="B49" i="3"/>
  <c r="B48" i="3"/>
  <c r="B42" i="3"/>
  <c r="B41" i="3"/>
  <c r="B34" i="3"/>
  <c r="B33" i="3"/>
  <c r="B26" i="3"/>
  <c r="B27" i="3"/>
  <c r="B20" i="3"/>
  <c r="B13" i="3"/>
  <c r="K5" i="1" l="1"/>
  <c r="K6" i="1"/>
  <c r="K7" i="1"/>
  <c r="K8" i="1"/>
  <c r="M8" i="1"/>
  <c r="F8" i="1"/>
  <c r="B1" i="3"/>
  <c r="F4" i="1" l="1"/>
  <c r="M4" i="1" s="1"/>
  <c r="F5" i="1"/>
  <c r="F6" i="1"/>
  <c r="F7" i="1"/>
  <c r="M7" i="1" s="1"/>
  <c r="C8" i="2"/>
  <c r="C4" i="2"/>
  <c r="F3" i="1"/>
  <c r="K3" i="1" s="1"/>
  <c r="F2" i="1"/>
  <c r="K2" i="1" s="1"/>
  <c r="M3" i="1"/>
  <c r="M6" i="1"/>
  <c r="M2" i="1" l="1"/>
  <c r="M5" i="1"/>
  <c r="K4" i="1"/>
  <c r="C12" i="2"/>
  <c r="C10" i="2"/>
  <c r="C6" i="2"/>
  <c r="C2" i="2"/>
</calcChain>
</file>

<file path=xl/sharedStrings.xml><?xml version="1.0" encoding="utf-8"?>
<sst xmlns="http://schemas.openxmlformats.org/spreadsheetml/2006/main" count="104" uniqueCount="67">
  <si>
    <t>DATE</t>
  </si>
  <si>
    <t>CHANTIER</t>
  </si>
  <si>
    <t>N° FACTURE</t>
  </si>
  <si>
    <t>ETAT</t>
  </si>
  <si>
    <t>ECHEANCE</t>
  </si>
  <si>
    <t>TTC FACTURE</t>
  </si>
  <si>
    <t>N° SITUATION</t>
  </si>
  <si>
    <t>date facture</t>
  </si>
  <si>
    <t>échéance</t>
  </si>
  <si>
    <t>30 jours nets</t>
  </si>
  <si>
    <t>30 jours FDM</t>
  </si>
  <si>
    <t>45 jours nets</t>
  </si>
  <si>
    <t>45 jours + FMD</t>
  </si>
  <si>
    <t>FDM + 45 jours</t>
  </si>
  <si>
    <t>60 jours nets</t>
  </si>
  <si>
    <t>INFOS RELANCE</t>
  </si>
  <si>
    <t>DATE RELANCE</t>
  </si>
  <si>
    <t>ARHCI</t>
  </si>
  <si>
    <t>MAITRE D'OUVRAGE</t>
  </si>
  <si>
    <t>18F000</t>
  </si>
  <si>
    <t>S1</t>
  </si>
  <si>
    <t>TEST 1</t>
  </si>
  <si>
    <t>18F001</t>
  </si>
  <si>
    <t>ABC</t>
  </si>
  <si>
    <t>XYZ</t>
  </si>
  <si>
    <t>OFFICE</t>
  </si>
  <si>
    <t>MAIRIE</t>
  </si>
  <si>
    <t>Date du règlement</t>
  </si>
  <si>
    <t>18F002</t>
  </si>
  <si>
    <t>18F004</t>
  </si>
  <si>
    <t>18F005</t>
  </si>
  <si>
    <t>tst2</t>
  </si>
  <si>
    <t>S2</t>
  </si>
  <si>
    <t>TST3</t>
  </si>
  <si>
    <t>Nombres de jours de retards</t>
  </si>
  <si>
    <t>S8</t>
  </si>
  <si>
    <t>Tst4</t>
  </si>
  <si>
    <t>VWXY</t>
  </si>
  <si>
    <t xml:space="preserve">OPH </t>
  </si>
  <si>
    <t>Mme Machin relance la tréso</t>
  </si>
  <si>
    <t>S3</t>
  </si>
  <si>
    <t>TST5</t>
  </si>
  <si>
    <t>EDC</t>
  </si>
  <si>
    <t>ZZZ</t>
  </si>
  <si>
    <t>18F006</t>
  </si>
  <si>
    <t>S4</t>
  </si>
  <si>
    <t>TST8</t>
  </si>
  <si>
    <t>FRG</t>
  </si>
  <si>
    <t>GFD</t>
  </si>
  <si>
    <t>FACTURATION EN ATTENTE DE PAIEMENT</t>
  </si>
  <si>
    <t>FACTURATION SOLDÉE</t>
  </si>
  <si>
    <t xml:space="preserve">FACTURATION MENSUELLE </t>
  </si>
  <si>
    <t>FEVRIER 2018</t>
  </si>
  <si>
    <t>JANVIER 2018</t>
  </si>
  <si>
    <t>MARS 2018</t>
  </si>
  <si>
    <t>FACTURATION TOTAL 2018</t>
  </si>
  <si>
    <t>18F007</t>
  </si>
  <si>
    <t>TDT10</t>
  </si>
  <si>
    <t>TRD</t>
  </si>
  <si>
    <t>ZEST</t>
  </si>
  <si>
    <t>FACTURATION SOLDÉE CUMUL</t>
  </si>
  <si>
    <t>FACTURATION EN ATTENTE CUMUL</t>
  </si>
  <si>
    <t>AVRIL 2018</t>
  </si>
  <si>
    <t>MAI 2018</t>
  </si>
  <si>
    <t>JUIN 2018</t>
  </si>
  <si>
    <t>JUILLET 2018</t>
  </si>
  <si>
    <t>AOUT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</si>
</sst>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d/mm/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CC0099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1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64" fontId="3" fillId="0" borderId="6" xfId="0" applyNumberFormat="1" applyFont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164" fontId="5" fillId="0" borderId="6" xfId="0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64" fontId="6" fillId="0" borderId="8" xfId="0" applyNumberFormat="1" applyFont="1" applyFill="1" applyBorder="1" applyAlignment="1">
      <alignment horizontal="right" vertical="center"/>
    </xf>
    <xf numFmtId="164" fontId="6" fillId="0" borderId="9" xfId="0" applyNumberFormat="1" applyFont="1" applyFill="1" applyBorder="1" applyAlignment="1">
      <alignment horizontal="right" vertical="center"/>
    </xf>
    <xf numFmtId="164" fontId="6" fillId="0" borderId="10" xfId="0" applyNumberFormat="1" applyFont="1" applyFill="1" applyBorder="1" applyAlignment="1">
      <alignment horizontal="right" vertical="center"/>
    </xf>
    <xf numFmtId="164" fontId="3" fillId="0" borderId="11" xfId="0" applyNumberFormat="1" applyFont="1" applyBorder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44" fontId="1" fillId="2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49" fontId="1" fillId="4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44" fontId="1" fillId="5" borderId="0" xfId="0" applyNumberFormat="1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4">
    <dxf>
      <font>
        <b/>
        <i val="0"/>
        <color theme="1"/>
      </font>
      <fill>
        <patternFill>
          <bgColor rgb="FFC6EFCE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7171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7171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zoomScale="85" zoomScaleNormal="85" workbookViewId="0">
      <pane ySplit="1" topLeftCell="A2" activePane="bottomLeft" state="frozen"/>
      <selection pane="bottomLeft" activeCell="E9" sqref="E9"/>
    </sheetView>
  </sheetViews>
  <sheetFormatPr baseColWidth="10" defaultRowHeight="15" x14ac:dyDescent="0.25"/>
  <cols>
    <col min="1" max="1" width="12.28515625" style="19" customWidth="1"/>
    <col min="2" max="2" width="13.5703125" style="19" customWidth="1"/>
    <col min="3" max="3" width="11.42578125" style="21"/>
    <col min="4" max="4" width="26.7109375" style="19" customWidth="1"/>
    <col min="5" max="5" width="18" style="22" customWidth="1"/>
    <col min="6" max="6" width="15.42578125" style="21" customWidth="1"/>
    <col min="7" max="7" width="20.5703125" style="19" customWidth="1"/>
    <col min="8" max="8" width="21.28515625" style="19" customWidth="1"/>
    <col min="9" max="9" width="15" style="19" customWidth="1"/>
    <col min="10" max="10" width="21.85546875" style="19" customWidth="1"/>
    <col min="11" max="11" width="10.140625" style="19" customWidth="1"/>
    <col min="12" max="12" width="11.42578125" style="19"/>
    <col min="13" max="13" width="15" style="19" customWidth="1"/>
    <col min="14" max="16384" width="11.42578125" style="19"/>
  </cols>
  <sheetData>
    <row r="1" spans="1:13" ht="45" x14ac:dyDescent="0.25">
      <c r="A1" s="16" t="s">
        <v>2</v>
      </c>
      <c r="B1" s="15" t="s">
        <v>6</v>
      </c>
      <c r="C1" s="17" t="s">
        <v>0</v>
      </c>
      <c r="D1" s="16" t="s">
        <v>1</v>
      </c>
      <c r="E1" s="18" t="s">
        <v>5</v>
      </c>
      <c r="F1" s="17" t="s">
        <v>4</v>
      </c>
      <c r="G1" s="16" t="s">
        <v>17</v>
      </c>
      <c r="H1" s="16" t="s">
        <v>18</v>
      </c>
      <c r="I1" s="16" t="s">
        <v>16</v>
      </c>
      <c r="J1" s="16" t="s">
        <v>15</v>
      </c>
      <c r="K1" s="15" t="s">
        <v>34</v>
      </c>
      <c r="L1" s="15" t="s">
        <v>27</v>
      </c>
      <c r="M1" s="16" t="s">
        <v>3</v>
      </c>
    </row>
    <row r="2" spans="1:13" x14ac:dyDescent="0.25">
      <c r="A2" s="19" t="s">
        <v>19</v>
      </c>
      <c r="B2" s="19" t="s">
        <v>20</v>
      </c>
      <c r="C2" s="21">
        <v>43132</v>
      </c>
      <c r="D2" s="19" t="s">
        <v>21</v>
      </c>
      <c r="E2" s="22">
        <v>12500.32</v>
      </c>
      <c r="F2" s="20">
        <f>IF(C2&gt;0,EOMONTH(C2+30,0),"")</f>
        <v>43190</v>
      </c>
      <c r="G2" s="19" t="s">
        <v>23</v>
      </c>
      <c r="H2" s="19" t="s">
        <v>26</v>
      </c>
      <c r="K2" s="23">
        <f ca="1">IF(F2&gt;0,IF(L2&gt;0,L2-F2,TODAY()-F2),"")</f>
        <v>99</v>
      </c>
      <c r="M2" s="19" t="str">
        <f ca="1">IF(C2&gt;0,IF(L2&gt;0,"Payé",IF(F2&gt;=TODAY(),"Attente",IF(I2=0,"A relancer","Impayé"))),"")</f>
        <v>A relancer</v>
      </c>
    </row>
    <row r="3" spans="1:13" x14ac:dyDescent="0.25">
      <c r="A3" s="19" t="s">
        <v>22</v>
      </c>
      <c r="B3" s="19" t="s">
        <v>20</v>
      </c>
      <c r="C3" s="21">
        <v>43132</v>
      </c>
      <c r="D3" s="19" t="s">
        <v>31</v>
      </c>
      <c r="E3" s="22">
        <v>1500</v>
      </c>
      <c r="F3" s="20">
        <f>IF(C3&gt;0,EOMONTH(C3+30,0),"")</f>
        <v>43190</v>
      </c>
      <c r="G3" s="19" t="s">
        <v>24</v>
      </c>
      <c r="H3" s="19" t="s">
        <v>25</v>
      </c>
      <c r="I3" s="21"/>
      <c r="K3" s="23">
        <f t="shared" ref="K3:K8" ca="1" si="0">IF(F3&gt;0,IF(L3&gt;0,L3-F3,TODAY()-F3),"")</f>
        <v>93</v>
      </c>
      <c r="L3" s="21">
        <v>43283</v>
      </c>
      <c r="M3" s="19" t="str">
        <f t="shared" ref="M3:M8" ca="1" si="1">IF(C3&gt;0,IF(L3&gt;0,"Payé",IF(F3&gt;=TODAY(),"Attente",IF(I3=0,"A relancer","Impayé"))),"")</f>
        <v>Payé</v>
      </c>
    </row>
    <row r="4" spans="1:13" ht="30" x14ac:dyDescent="0.25">
      <c r="A4" s="19" t="s">
        <v>28</v>
      </c>
      <c r="B4" s="19" t="s">
        <v>32</v>
      </c>
      <c r="C4" s="21">
        <v>43235</v>
      </c>
      <c r="D4" s="19" t="s">
        <v>33</v>
      </c>
      <c r="E4" s="22">
        <v>7350</v>
      </c>
      <c r="F4" s="20">
        <f>IF(C4&gt;0,EOMONTH(C4+30,0),"")</f>
        <v>43281</v>
      </c>
      <c r="G4" s="19" t="s">
        <v>23</v>
      </c>
      <c r="H4" s="19" t="s">
        <v>26</v>
      </c>
      <c r="I4" s="25">
        <v>43286</v>
      </c>
      <c r="J4" s="24" t="s">
        <v>39</v>
      </c>
      <c r="K4" s="23">
        <f t="shared" ca="1" si="0"/>
        <v>8</v>
      </c>
      <c r="M4" s="19" t="str">
        <f t="shared" ca="1" si="1"/>
        <v>Impayé</v>
      </c>
    </row>
    <row r="5" spans="1:13" x14ac:dyDescent="0.25">
      <c r="A5" s="19" t="s">
        <v>29</v>
      </c>
      <c r="B5" s="19" t="s">
        <v>35</v>
      </c>
      <c r="C5" s="21">
        <v>43271</v>
      </c>
      <c r="D5" s="19" t="s">
        <v>36</v>
      </c>
      <c r="E5" s="22">
        <v>50.2</v>
      </c>
      <c r="F5" s="20">
        <f t="shared" ref="F5:F8" si="2">IF(C5&gt;0,EOMONTH(C5+30,0),"")</f>
        <v>43312</v>
      </c>
      <c r="G5" s="19" t="s">
        <v>37</v>
      </c>
      <c r="H5" s="19" t="s">
        <v>38</v>
      </c>
      <c r="K5" s="23">
        <f t="shared" ca="1" si="0"/>
        <v>-23</v>
      </c>
      <c r="L5" s="21"/>
      <c r="M5" s="19" t="str">
        <f t="shared" ca="1" si="1"/>
        <v>Attente</v>
      </c>
    </row>
    <row r="6" spans="1:13" x14ac:dyDescent="0.25">
      <c r="A6" s="19" t="s">
        <v>30</v>
      </c>
      <c r="B6" s="19" t="s">
        <v>40</v>
      </c>
      <c r="C6" s="21">
        <v>43174</v>
      </c>
      <c r="D6" s="19" t="s">
        <v>41</v>
      </c>
      <c r="E6" s="22">
        <v>1475</v>
      </c>
      <c r="F6" s="20">
        <f t="shared" si="2"/>
        <v>43220</v>
      </c>
      <c r="G6" s="19" t="s">
        <v>42</v>
      </c>
      <c r="H6" s="19" t="s">
        <v>43</v>
      </c>
      <c r="K6" s="23">
        <f t="shared" ca="1" si="0"/>
        <v>-5</v>
      </c>
      <c r="L6" s="21">
        <v>43215</v>
      </c>
      <c r="M6" s="19" t="str">
        <f t="shared" ca="1" si="1"/>
        <v>Payé</v>
      </c>
    </row>
    <row r="7" spans="1:13" x14ac:dyDescent="0.25">
      <c r="A7" s="19" t="s">
        <v>44</v>
      </c>
      <c r="B7" s="19" t="s">
        <v>45</v>
      </c>
      <c r="C7" s="21">
        <v>43174</v>
      </c>
      <c r="D7" s="19" t="s">
        <v>46</v>
      </c>
      <c r="E7" s="22">
        <v>8679.5</v>
      </c>
      <c r="F7" s="20">
        <f t="shared" si="2"/>
        <v>43220</v>
      </c>
      <c r="G7" s="19" t="s">
        <v>47</v>
      </c>
      <c r="H7" s="19" t="s">
        <v>48</v>
      </c>
      <c r="I7" s="21">
        <v>43256</v>
      </c>
      <c r="K7" s="23">
        <f t="shared" ca="1" si="0"/>
        <v>69</v>
      </c>
      <c r="M7" s="19" t="str">
        <f t="shared" ca="1" si="1"/>
        <v>Impayé</v>
      </c>
    </row>
    <row r="8" spans="1:13" x14ac:dyDescent="0.25">
      <c r="A8" s="19" t="s">
        <v>56</v>
      </c>
      <c r="B8" s="19" t="s">
        <v>35</v>
      </c>
      <c r="C8" s="21">
        <v>43118</v>
      </c>
      <c r="D8" s="19" t="s">
        <v>57</v>
      </c>
      <c r="E8" s="22">
        <v>5243</v>
      </c>
      <c r="F8" s="21">
        <f t="shared" si="2"/>
        <v>43159</v>
      </c>
      <c r="G8" s="19" t="s">
        <v>58</v>
      </c>
      <c r="H8" s="19" t="s">
        <v>59</v>
      </c>
      <c r="K8" s="23">
        <f t="shared" ca="1" si="0"/>
        <v>-3</v>
      </c>
      <c r="L8" s="21">
        <v>43156</v>
      </c>
      <c r="M8" s="19" t="str">
        <f t="shared" ca="1" si="1"/>
        <v>Payé</v>
      </c>
    </row>
  </sheetData>
  <autoFilter ref="A1:M7"/>
  <conditionalFormatting sqref="F2:F7">
    <cfRule type="expression" dxfId="3" priority="19">
      <formula>$F2&lt;TODAY()</formula>
    </cfRule>
  </conditionalFormatting>
  <conditionalFormatting sqref="M2:M8">
    <cfRule type="cellIs" dxfId="2" priority="1" operator="equal">
      <formula>"Impayé"</formula>
    </cfRule>
    <cfRule type="cellIs" dxfId="1" priority="2" operator="equal">
      <formula>"A relancer"</formula>
    </cfRule>
    <cfRule type="cellIs" dxfId="0" priority="16" operator="equal">
      <formula>"Payé"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abSelected="1" topLeftCell="A49" workbookViewId="0">
      <selection activeCell="B20" sqref="B20"/>
    </sheetView>
  </sheetViews>
  <sheetFormatPr baseColWidth="10" defaultRowHeight="15" x14ac:dyDescent="0.25"/>
  <cols>
    <col min="1" max="1" width="37.7109375" customWidth="1"/>
    <col min="2" max="2" width="31.85546875" customWidth="1"/>
  </cols>
  <sheetData>
    <row r="1" spans="1:2" x14ac:dyDescent="0.25">
      <c r="A1" s="28" t="s">
        <v>55</v>
      </c>
      <c r="B1" s="29">
        <f>SUM('SUIVI FACTURATION'!E:E)</f>
        <v>36798.020000000004</v>
      </c>
    </row>
    <row r="3" spans="1:2" x14ac:dyDescent="0.25">
      <c r="A3" s="26" t="s">
        <v>53</v>
      </c>
    </row>
    <row r="4" spans="1:2" x14ac:dyDescent="0.25">
      <c r="A4" t="s">
        <v>51</v>
      </c>
    </row>
    <row r="5" spans="1:2" x14ac:dyDescent="0.25">
      <c r="A5" t="s">
        <v>50</v>
      </c>
    </row>
    <row r="6" spans="1:2" x14ac:dyDescent="0.25">
      <c r="A6" t="s">
        <v>49</v>
      </c>
    </row>
    <row r="8" spans="1:2" x14ac:dyDescent="0.25">
      <c r="A8" s="27" t="s">
        <v>52</v>
      </c>
    </row>
    <row r="9" spans="1:2" x14ac:dyDescent="0.25">
      <c r="A9" t="s">
        <v>51</v>
      </c>
    </row>
    <row r="10" spans="1:2" x14ac:dyDescent="0.25">
      <c r="A10" t="s">
        <v>50</v>
      </c>
    </row>
    <row r="11" spans="1:2" x14ac:dyDescent="0.25">
      <c r="A11" t="s">
        <v>49</v>
      </c>
    </row>
    <row r="12" spans="1:2" x14ac:dyDescent="0.25">
      <c r="A12" t="s">
        <v>60</v>
      </c>
      <c r="B12">
        <f>B5+B10</f>
        <v>0</v>
      </c>
    </row>
    <row r="13" spans="1:2" x14ac:dyDescent="0.25">
      <c r="A13" t="s">
        <v>61</v>
      </c>
      <c r="B13">
        <f>B6+B11</f>
        <v>0</v>
      </c>
    </row>
    <row r="15" spans="1:2" x14ac:dyDescent="0.25">
      <c r="A15" s="26" t="s">
        <v>54</v>
      </c>
    </row>
    <row r="16" spans="1:2" x14ac:dyDescent="0.25">
      <c r="A16" t="s">
        <v>51</v>
      </c>
    </row>
    <row r="17" spans="1:2" x14ac:dyDescent="0.25">
      <c r="A17" t="s">
        <v>50</v>
      </c>
    </row>
    <row r="18" spans="1:2" x14ac:dyDescent="0.25">
      <c r="A18" t="s">
        <v>49</v>
      </c>
    </row>
    <row r="19" spans="1:2" x14ac:dyDescent="0.25">
      <c r="A19" t="s">
        <v>60</v>
      </c>
      <c r="B19">
        <f>B12+B17</f>
        <v>0</v>
      </c>
    </row>
    <row r="20" spans="1:2" x14ac:dyDescent="0.25">
      <c r="A20" t="s">
        <v>61</v>
      </c>
      <c r="B20">
        <f>B13+B18</f>
        <v>0</v>
      </c>
    </row>
    <row r="22" spans="1:2" x14ac:dyDescent="0.25">
      <c r="A22" s="26" t="s">
        <v>62</v>
      </c>
    </row>
    <row r="23" spans="1:2" x14ac:dyDescent="0.25">
      <c r="A23" t="s">
        <v>51</v>
      </c>
    </row>
    <row r="24" spans="1:2" x14ac:dyDescent="0.25">
      <c r="A24" t="s">
        <v>50</v>
      </c>
    </row>
    <row r="25" spans="1:2" x14ac:dyDescent="0.25">
      <c r="A25" t="s">
        <v>49</v>
      </c>
    </row>
    <row r="26" spans="1:2" x14ac:dyDescent="0.25">
      <c r="A26" t="s">
        <v>60</v>
      </c>
      <c r="B26">
        <f>B19+B24</f>
        <v>0</v>
      </c>
    </row>
    <row r="27" spans="1:2" x14ac:dyDescent="0.25">
      <c r="A27" t="s">
        <v>61</v>
      </c>
      <c r="B27">
        <f>B20+B25</f>
        <v>0</v>
      </c>
    </row>
    <row r="29" spans="1:2" x14ac:dyDescent="0.25">
      <c r="A29" s="26" t="s">
        <v>63</v>
      </c>
    </row>
    <row r="30" spans="1:2" x14ac:dyDescent="0.25">
      <c r="A30" t="s">
        <v>51</v>
      </c>
    </row>
    <row r="31" spans="1:2" x14ac:dyDescent="0.25">
      <c r="A31" t="s">
        <v>50</v>
      </c>
    </row>
    <row r="32" spans="1:2" x14ac:dyDescent="0.25">
      <c r="A32" t="s">
        <v>49</v>
      </c>
    </row>
    <row r="33" spans="1:2" x14ac:dyDescent="0.25">
      <c r="A33" t="s">
        <v>60</v>
      </c>
      <c r="B33">
        <f>B26+B31</f>
        <v>0</v>
      </c>
    </row>
    <row r="34" spans="1:2" x14ac:dyDescent="0.25">
      <c r="A34" t="s">
        <v>61</v>
      </c>
      <c r="B34">
        <f>B27+B32</f>
        <v>0</v>
      </c>
    </row>
    <row r="37" spans="1:2" x14ac:dyDescent="0.25">
      <c r="A37" s="26" t="s">
        <v>64</v>
      </c>
    </row>
    <row r="38" spans="1:2" x14ac:dyDescent="0.25">
      <c r="A38" t="s">
        <v>51</v>
      </c>
    </row>
    <row r="39" spans="1:2" x14ac:dyDescent="0.25">
      <c r="A39" t="s">
        <v>50</v>
      </c>
    </row>
    <row r="40" spans="1:2" x14ac:dyDescent="0.25">
      <c r="A40" t="s">
        <v>49</v>
      </c>
    </row>
    <row r="41" spans="1:2" x14ac:dyDescent="0.25">
      <c r="A41" t="s">
        <v>60</v>
      </c>
      <c r="B41">
        <f>B34+B39</f>
        <v>0</v>
      </c>
    </row>
    <row r="42" spans="1:2" x14ac:dyDescent="0.25">
      <c r="A42" t="s">
        <v>61</v>
      </c>
      <c r="B42">
        <f>B35+B40</f>
        <v>0</v>
      </c>
    </row>
    <row r="44" spans="1:2" x14ac:dyDescent="0.25">
      <c r="A44" s="26" t="s">
        <v>65</v>
      </c>
    </row>
    <row r="45" spans="1:2" x14ac:dyDescent="0.25">
      <c r="A45" t="s">
        <v>51</v>
      </c>
    </row>
    <row r="46" spans="1:2" x14ac:dyDescent="0.25">
      <c r="A46" t="s">
        <v>50</v>
      </c>
    </row>
    <row r="47" spans="1:2" x14ac:dyDescent="0.25">
      <c r="A47" t="s">
        <v>49</v>
      </c>
    </row>
    <row r="48" spans="1:2" x14ac:dyDescent="0.25">
      <c r="A48" t="s">
        <v>60</v>
      </c>
      <c r="B48">
        <f>B41+B46</f>
        <v>0</v>
      </c>
    </row>
    <row r="49" spans="1:2" x14ac:dyDescent="0.25">
      <c r="A49" t="s">
        <v>61</v>
      </c>
      <c r="B49">
        <f>B42+B47</f>
        <v>0</v>
      </c>
    </row>
    <row r="51" spans="1:2" x14ac:dyDescent="0.25">
      <c r="A51" s="26" t="s">
        <v>66</v>
      </c>
    </row>
    <row r="52" spans="1:2" x14ac:dyDescent="0.25">
      <c r="A52" t="s">
        <v>51</v>
      </c>
    </row>
    <row r="53" spans="1:2" x14ac:dyDescent="0.25">
      <c r="A53" t="s">
        <v>50</v>
      </c>
    </row>
    <row r="54" spans="1:2" x14ac:dyDescent="0.25">
      <c r="A54" t="s">
        <v>49</v>
      </c>
    </row>
    <row r="55" spans="1:2" x14ac:dyDescent="0.25">
      <c r="A55" t="s">
        <v>60</v>
      </c>
      <c r="B55">
        <f>B48+B53</f>
        <v>0</v>
      </c>
    </row>
    <row r="56" spans="1:2" x14ac:dyDescent="0.25">
      <c r="A56" t="s">
        <v>61</v>
      </c>
      <c r="B56">
        <f>B49+B54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9" sqref="C9"/>
    </sheetView>
  </sheetViews>
  <sheetFormatPr baseColWidth="10" defaultRowHeight="15" x14ac:dyDescent="0.25"/>
  <cols>
    <col min="1" max="1" width="20.28515625" customWidth="1"/>
    <col min="2" max="2" width="21" customWidth="1"/>
    <col min="3" max="3" width="19.85546875" customWidth="1"/>
  </cols>
  <sheetData>
    <row r="1" spans="1:3" ht="19.5" thickBot="1" x14ac:dyDescent="0.3">
      <c r="A1" s="1"/>
      <c r="B1" s="2" t="s">
        <v>7</v>
      </c>
      <c r="C1" s="3" t="s">
        <v>8</v>
      </c>
    </row>
    <row r="2" spans="1:3" ht="18.75" x14ac:dyDescent="0.25">
      <c r="A2" s="4" t="s">
        <v>9</v>
      </c>
      <c r="B2" s="5">
        <v>40823</v>
      </c>
      <c r="C2" s="11">
        <f>B2+30</f>
        <v>40853</v>
      </c>
    </row>
    <row r="3" spans="1:3" ht="19.5" thickBot="1" x14ac:dyDescent="0.3">
      <c r="A3" s="6"/>
      <c r="B3" s="14"/>
      <c r="C3" s="12"/>
    </row>
    <row r="4" spans="1:3" ht="18.75" x14ac:dyDescent="0.25">
      <c r="A4" s="6" t="s">
        <v>10</v>
      </c>
      <c r="B4" s="5">
        <v>40823</v>
      </c>
      <c r="C4" s="12">
        <f>EOMONTH(B4+30,0)</f>
        <v>40877</v>
      </c>
    </row>
    <row r="5" spans="1:3" ht="19.5" thickBot="1" x14ac:dyDescent="0.3">
      <c r="A5" s="6"/>
      <c r="B5" s="7"/>
      <c r="C5" s="12"/>
    </row>
    <row r="6" spans="1:3" ht="18.75" x14ac:dyDescent="0.25">
      <c r="A6" s="8" t="s">
        <v>11</v>
      </c>
      <c r="B6" s="5">
        <v>40823</v>
      </c>
      <c r="C6" s="12">
        <f>B6+45</f>
        <v>40868</v>
      </c>
    </row>
    <row r="7" spans="1:3" ht="19.5" thickBot="1" x14ac:dyDescent="0.3">
      <c r="A7" s="8"/>
      <c r="B7" s="9"/>
      <c r="C7" s="12"/>
    </row>
    <row r="8" spans="1:3" ht="18.75" x14ac:dyDescent="0.25">
      <c r="A8" s="8" t="s">
        <v>12</v>
      </c>
      <c r="B8" s="5">
        <v>40823</v>
      </c>
      <c r="C8" s="12">
        <f>EOMONTH(B8+45,0)</f>
        <v>40877</v>
      </c>
    </row>
    <row r="9" spans="1:3" ht="19.5" thickBot="1" x14ac:dyDescent="0.3">
      <c r="A9" s="8"/>
      <c r="B9" s="9"/>
      <c r="C9" s="12"/>
    </row>
    <row r="10" spans="1:3" ht="18.75" x14ac:dyDescent="0.25">
      <c r="A10" s="8" t="s">
        <v>13</v>
      </c>
      <c r="B10" s="5">
        <v>40823</v>
      </c>
      <c r="C10" s="12">
        <f>EOMONTH(B10,0)+45</f>
        <v>40892</v>
      </c>
    </row>
    <row r="11" spans="1:3" ht="19.5" thickBot="1" x14ac:dyDescent="0.3">
      <c r="A11" s="8"/>
      <c r="B11" s="9"/>
      <c r="C11" s="12"/>
    </row>
    <row r="12" spans="1:3" ht="19.5" thickBot="1" x14ac:dyDescent="0.3">
      <c r="A12" s="10" t="s">
        <v>14</v>
      </c>
      <c r="B12" s="5">
        <v>40823</v>
      </c>
      <c r="C12" s="13">
        <f>B12+60</f>
        <v>40883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FACTURATION</vt:lpstr>
      <vt:lpstr>PREVISIONNEL</vt:lpstr>
      <vt:lpstr>CALCULS ECHEANCES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Bellaredj</dc:creator>
  <cp:lastModifiedBy>Marion Bellaredj</cp:lastModifiedBy>
  <dcterms:created xsi:type="dcterms:W3CDTF">2018-06-13T19:23:52Z</dcterms:created>
  <dcterms:modified xsi:type="dcterms:W3CDTF">2018-07-08T13:22:52Z</dcterms:modified>
</cp:coreProperties>
</file>