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lins2583-my.sharepoint.com/personal/pierreantoine_monnier_salinsdebregille_com/Documents/06-Fiche horaires et frais/Fiches horaires/2022/"/>
    </mc:Choice>
  </mc:AlternateContent>
  <xr:revisionPtr revIDLastSave="8" documentId="8_{98D8BB26-22FB-4A9F-B7DB-95A0EE646D69}" xr6:coauthVersionLast="47" xr6:coauthVersionMax="47" xr10:uidLastSave="{38D33DB1-8CC4-477F-92AB-DD57D7D3B075}"/>
  <bookViews>
    <workbookView xWindow="-108" yWindow="-108" windowWidth="30936" windowHeight="16776" activeTab="1" xr2:uid="{6FC96FB3-3EA2-4DA1-B51D-7905EA0CFE06}"/>
  </bookViews>
  <sheets>
    <sheet name="Congés" sheetId="26" r:id="rId1"/>
    <sheet name="Paramètres" sheetId="13" r:id="rId2"/>
    <sheet name="août 2022" sheetId="31" r:id="rId3"/>
    <sheet name="Septembre" sheetId="19" r:id="rId4"/>
    <sheet name="octobre 2022" sheetId="29" r:id="rId5"/>
  </sheets>
  <definedNames>
    <definedName name="Modifiables" localSheetId="2">'août 2022'!$I$6:$L$36,'août 2022'!$O$6:$O$36</definedName>
    <definedName name="Modifiables" localSheetId="4">'octobre 2022'!$I$6:$L$36,'octobre 2022'!$O$6:$O$36</definedName>
    <definedName name="Modifiables">Septembre!$I$6:$L$36,Septembre!$O$6:$O$36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0" i="31" l="1"/>
  <c r="N40" i="29"/>
  <c r="N40" i="19"/>
  <c r="M34" i="19" l="1"/>
  <c r="M35" i="19"/>
  <c r="A39" i="19"/>
  <c r="M35" i="31"/>
  <c r="D36" i="31"/>
  <c r="E36" i="31" s="1"/>
  <c r="F36" i="31" s="1"/>
  <c r="G36" i="31" s="1"/>
  <c r="D35" i="31"/>
  <c r="E35" i="31" s="1"/>
  <c r="F35" i="31" s="1"/>
  <c r="G35" i="31" s="1"/>
  <c r="D34" i="31"/>
  <c r="E34" i="31" s="1"/>
  <c r="F34" i="31" s="1"/>
  <c r="G34" i="31" s="1"/>
  <c r="D33" i="31"/>
  <c r="E33" i="31" s="1"/>
  <c r="F33" i="31" s="1"/>
  <c r="G33" i="31" s="1"/>
  <c r="D32" i="31"/>
  <c r="E32" i="31" s="1"/>
  <c r="F32" i="31" s="1"/>
  <c r="G32" i="31" s="1"/>
  <c r="D31" i="31"/>
  <c r="E31" i="31" s="1"/>
  <c r="F31" i="31" s="1"/>
  <c r="G31" i="31" s="1"/>
  <c r="D30" i="31"/>
  <c r="E30" i="31" s="1"/>
  <c r="F30" i="31" s="1"/>
  <c r="G30" i="31" s="1"/>
  <c r="D29" i="31"/>
  <c r="E29" i="31" s="1"/>
  <c r="F29" i="31" s="1"/>
  <c r="G29" i="31" s="1"/>
  <c r="D28" i="31"/>
  <c r="E28" i="31" s="1"/>
  <c r="F28" i="31" s="1"/>
  <c r="G28" i="31" s="1"/>
  <c r="D27" i="31"/>
  <c r="E27" i="31" s="1"/>
  <c r="F27" i="31" s="1"/>
  <c r="G27" i="31" s="1"/>
  <c r="D26" i="31"/>
  <c r="E26" i="31" s="1"/>
  <c r="F26" i="31" s="1"/>
  <c r="G26" i="31" s="1"/>
  <c r="D25" i="31"/>
  <c r="E25" i="31" s="1"/>
  <c r="F25" i="31" s="1"/>
  <c r="G25" i="31" s="1"/>
  <c r="D24" i="31"/>
  <c r="E24" i="31" s="1"/>
  <c r="F24" i="31" s="1"/>
  <c r="G24" i="31" s="1"/>
  <c r="D23" i="31"/>
  <c r="E23" i="31" s="1"/>
  <c r="F23" i="31" s="1"/>
  <c r="G23" i="31" s="1"/>
  <c r="D22" i="31"/>
  <c r="E22" i="31" s="1"/>
  <c r="F22" i="31" s="1"/>
  <c r="G22" i="31" s="1"/>
  <c r="D21" i="31"/>
  <c r="E21" i="31" s="1"/>
  <c r="F21" i="31" s="1"/>
  <c r="G21" i="31" s="1"/>
  <c r="D20" i="31"/>
  <c r="E20" i="31" s="1"/>
  <c r="F20" i="31" s="1"/>
  <c r="G20" i="31" s="1"/>
  <c r="D19" i="31"/>
  <c r="E19" i="31" s="1"/>
  <c r="F19" i="31" s="1"/>
  <c r="G19" i="31" s="1"/>
  <c r="D18" i="31"/>
  <c r="E18" i="31" s="1"/>
  <c r="F18" i="31" s="1"/>
  <c r="G18" i="31" s="1"/>
  <c r="D17" i="31"/>
  <c r="E17" i="31" s="1"/>
  <c r="F17" i="31" s="1"/>
  <c r="G17" i="31" s="1"/>
  <c r="D16" i="31"/>
  <c r="E16" i="31" s="1"/>
  <c r="F16" i="31" s="1"/>
  <c r="G16" i="31" s="1"/>
  <c r="D15" i="31"/>
  <c r="E15" i="31" s="1"/>
  <c r="F15" i="31" s="1"/>
  <c r="G15" i="31" s="1"/>
  <c r="D14" i="31"/>
  <c r="E14" i="31" s="1"/>
  <c r="F14" i="31" s="1"/>
  <c r="G14" i="31" s="1"/>
  <c r="D13" i="31"/>
  <c r="E13" i="31" s="1"/>
  <c r="F13" i="31" s="1"/>
  <c r="G13" i="31" s="1"/>
  <c r="D12" i="31"/>
  <c r="E12" i="31" s="1"/>
  <c r="F12" i="31" s="1"/>
  <c r="G12" i="31" s="1"/>
  <c r="D11" i="31"/>
  <c r="E11" i="31" s="1"/>
  <c r="F11" i="31" s="1"/>
  <c r="G11" i="31" s="1"/>
  <c r="D10" i="31"/>
  <c r="E10" i="31" s="1"/>
  <c r="F10" i="31" s="1"/>
  <c r="G10" i="31" s="1"/>
  <c r="D9" i="31"/>
  <c r="E9" i="31" s="1"/>
  <c r="F9" i="31" s="1"/>
  <c r="G9" i="31" s="1"/>
  <c r="D8" i="31"/>
  <c r="E8" i="31" s="1"/>
  <c r="F8" i="31" s="1"/>
  <c r="G8" i="31" s="1"/>
  <c r="D7" i="31"/>
  <c r="E7" i="31" s="1"/>
  <c r="F7" i="31" s="1"/>
  <c r="G7" i="31" s="1"/>
  <c r="D6" i="31"/>
  <c r="E6" i="31" s="1"/>
  <c r="A39" i="31"/>
  <c r="M36" i="31"/>
  <c r="M34" i="31"/>
  <c r="M33" i="31"/>
  <c r="M32" i="31"/>
  <c r="M31" i="31"/>
  <c r="M30" i="31"/>
  <c r="M29" i="31"/>
  <c r="M28" i="31"/>
  <c r="M27" i="31"/>
  <c r="M26" i="31"/>
  <c r="M25" i="31"/>
  <c r="M24" i="31"/>
  <c r="M23" i="31"/>
  <c r="M22" i="31"/>
  <c r="M21" i="31"/>
  <c r="M20" i="31"/>
  <c r="M19" i="31"/>
  <c r="M18" i="31"/>
  <c r="M17" i="31"/>
  <c r="M16" i="31"/>
  <c r="M15" i="31"/>
  <c r="M14" i="31"/>
  <c r="M13" i="31"/>
  <c r="M12" i="31"/>
  <c r="M11" i="31"/>
  <c r="M10" i="31"/>
  <c r="M9" i="31"/>
  <c r="M8" i="31"/>
  <c r="M7" i="31"/>
  <c r="M6" i="31"/>
  <c r="A6" i="31"/>
  <c r="A5" i="31"/>
  <c r="WQ3" i="31"/>
  <c r="WP3" i="31"/>
  <c r="WO3" i="31"/>
  <c r="WN3" i="31"/>
  <c r="WM3" i="31"/>
  <c r="WL3" i="31"/>
  <c r="WK3" i="31"/>
  <c r="WJ3" i="31"/>
  <c r="WI3" i="31"/>
  <c r="WH3" i="31"/>
  <c r="WG3" i="31"/>
  <c r="WF3" i="31"/>
  <c r="WE3" i="31"/>
  <c r="WD3" i="31"/>
  <c r="WC3" i="31"/>
  <c r="WB3" i="31"/>
  <c r="WA3" i="31"/>
  <c r="VZ3" i="31"/>
  <c r="VY3" i="31"/>
  <c r="VX3" i="31"/>
  <c r="VW3" i="31"/>
  <c r="VV3" i="31"/>
  <c r="VU3" i="31"/>
  <c r="VT3" i="31"/>
  <c r="VS3" i="31"/>
  <c r="VR3" i="31"/>
  <c r="VQ3" i="31"/>
  <c r="VP3" i="31"/>
  <c r="VO3" i="31"/>
  <c r="VN3" i="31"/>
  <c r="VM3" i="31"/>
  <c r="VL3" i="31"/>
  <c r="VK3" i="31"/>
  <c r="VJ3" i="31"/>
  <c r="VI3" i="31"/>
  <c r="VH3" i="31"/>
  <c r="VG3" i="31"/>
  <c r="VF3" i="31"/>
  <c r="VE3" i="31"/>
  <c r="VD3" i="31"/>
  <c r="VC3" i="31"/>
  <c r="VB3" i="31"/>
  <c r="VA3" i="31"/>
  <c r="UZ3" i="31"/>
  <c r="UY3" i="31"/>
  <c r="UX3" i="31"/>
  <c r="UW3" i="31"/>
  <c r="UV3" i="31"/>
  <c r="UU3" i="31"/>
  <c r="UT3" i="31"/>
  <c r="US3" i="31"/>
  <c r="UR3" i="31"/>
  <c r="UQ3" i="31"/>
  <c r="UP3" i="31"/>
  <c r="UO3" i="31"/>
  <c r="UN3" i="31"/>
  <c r="UM3" i="31"/>
  <c r="UL3" i="31"/>
  <c r="UK3" i="31"/>
  <c r="UJ3" i="31"/>
  <c r="UI3" i="31"/>
  <c r="UH3" i="31"/>
  <c r="UG3" i="31"/>
  <c r="UF3" i="31"/>
  <c r="UE3" i="31"/>
  <c r="UD3" i="31"/>
  <c r="UC3" i="31"/>
  <c r="UB3" i="31"/>
  <c r="UA3" i="31"/>
  <c r="TZ3" i="31"/>
  <c r="TY3" i="31"/>
  <c r="TX3" i="31"/>
  <c r="TW3" i="31"/>
  <c r="TV3" i="31"/>
  <c r="TU3" i="31"/>
  <c r="TT3" i="31"/>
  <c r="TS3" i="31"/>
  <c r="TR3" i="31"/>
  <c r="TQ3" i="31"/>
  <c r="TP3" i="31"/>
  <c r="TO3" i="31"/>
  <c r="TN3" i="31"/>
  <c r="TM3" i="31"/>
  <c r="TL3" i="31"/>
  <c r="TK3" i="31"/>
  <c r="TJ3" i="31"/>
  <c r="TI3" i="31"/>
  <c r="TH3" i="31"/>
  <c r="TG3" i="31"/>
  <c r="TF3" i="31"/>
  <c r="TE3" i="31"/>
  <c r="TD3" i="31"/>
  <c r="TC3" i="31"/>
  <c r="TB3" i="31"/>
  <c r="TA3" i="31"/>
  <c r="SZ3" i="31"/>
  <c r="SY3" i="31"/>
  <c r="SX3" i="31"/>
  <c r="SW3" i="31"/>
  <c r="SV3" i="31"/>
  <c r="SU3" i="31"/>
  <c r="ST3" i="31"/>
  <c r="SS3" i="31"/>
  <c r="SR3" i="31"/>
  <c r="SQ3" i="31"/>
  <c r="SP3" i="31"/>
  <c r="SO3" i="31"/>
  <c r="SN3" i="31"/>
  <c r="SM3" i="31"/>
  <c r="SL3" i="31"/>
  <c r="SK3" i="31"/>
  <c r="SJ3" i="31"/>
  <c r="SI3" i="31"/>
  <c r="SH3" i="31"/>
  <c r="SG3" i="31"/>
  <c r="SF3" i="31"/>
  <c r="SE3" i="31"/>
  <c r="SD3" i="31"/>
  <c r="SC3" i="31"/>
  <c r="SB3" i="31"/>
  <c r="SA3" i="31"/>
  <c r="RZ3" i="31"/>
  <c r="RY3" i="31"/>
  <c r="RX3" i="31"/>
  <c r="RW3" i="31"/>
  <c r="RV3" i="31"/>
  <c r="RU3" i="31"/>
  <c r="RT3" i="31"/>
  <c r="RS3" i="31"/>
  <c r="RR3" i="31"/>
  <c r="RQ3" i="31"/>
  <c r="RP3" i="31"/>
  <c r="RO3" i="31"/>
  <c r="RN3" i="31"/>
  <c r="RM3" i="31"/>
  <c r="RL3" i="31"/>
  <c r="RK3" i="31"/>
  <c r="RJ3" i="31"/>
  <c r="RI3" i="31"/>
  <c r="RH3" i="31"/>
  <c r="RG3" i="31"/>
  <c r="RF3" i="31"/>
  <c r="RE3" i="31"/>
  <c r="RD3" i="31"/>
  <c r="RC3" i="31"/>
  <c r="RB3" i="31"/>
  <c r="RA3" i="31"/>
  <c r="QZ3" i="31"/>
  <c r="QY3" i="31"/>
  <c r="QX3" i="31"/>
  <c r="QW3" i="31"/>
  <c r="QV3" i="31"/>
  <c r="QU3" i="31"/>
  <c r="QT3" i="31"/>
  <c r="QS3" i="31"/>
  <c r="QR3" i="31"/>
  <c r="QQ3" i="31"/>
  <c r="QP3" i="31"/>
  <c r="QO3" i="31"/>
  <c r="QN3" i="31"/>
  <c r="QM3" i="31"/>
  <c r="QL3" i="31"/>
  <c r="QK3" i="31"/>
  <c r="QJ3" i="31"/>
  <c r="QI3" i="31"/>
  <c r="QH3" i="31"/>
  <c r="QG3" i="31"/>
  <c r="QF3" i="31"/>
  <c r="QE3" i="31"/>
  <c r="QD3" i="31"/>
  <c r="QC3" i="31"/>
  <c r="QB3" i="31"/>
  <c r="QA3" i="31"/>
  <c r="PZ3" i="31"/>
  <c r="PY3" i="31"/>
  <c r="PX3" i="31"/>
  <c r="PW3" i="31"/>
  <c r="PV3" i="31"/>
  <c r="PU3" i="31"/>
  <c r="PT3" i="31"/>
  <c r="PS3" i="31"/>
  <c r="PR3" i="31"/>
  <c r="PQ3" i="31"/>
  <c r="PP3" i="31"/>
  <c r="PO3" i="31"/>
  <c r="PN3" i="31"/>
  <c r="PM3" i="31"/>
  <c r="PL3" i="31"/>
  <c r="PK3" i="31"/>
  <c r="PJ3" i="31"/>
  <c r="PI3" i="31"/>
  <c r="PH3" i="31"/>
  <c r="PG3" i="31"/>
  <c r="PF3" i="31"/>
  <c r="PE3" i="31"/>
  <c r="PD3" i="31"/>
  <c r="PC3" i="31"/>
  <c r="PB3" i="31"/>
  <c r="PA3" i="31"/>
  <c r="OZ3" i="31"/>
  <c r="OY3" i="31"/>
  <c r="OX3" i="31"/>
  <c r="OW3" i="31"/>
  <c r="OV3" i="31"/>
  <c r="OU3" i="31"/>
  <c r="OT3" i="31"/>
  <c r="OS3" i="31"/>
  <c r="OR3" i="31"/>
  <c r="OQ3" i="31"/>
  <c r="OP3" i="31"/>
  <c r="OO3" i="31"/>
  <c r="ON3" i="31"/>
  <c r="OM3" i="31"/>
  <c r="OL3" i="31"/>
  <c r="OK3" i="31"/>
  <c r="OJ3" i="31"/>
  <c r="OI3" i="31"/>
  <c r="OH3" i="31"/>
  <c r="OG3" i="31"/>
  <c r="OF3" i="31"/>
  <c r="OE3" i="31"/>
  <c r="OD3" i="31"/>
  <c r="OC3" i="31"/>
  <c r="OB3" i="31"/>
  <c r="OA3" i="31"/>
  <c r="NZ3" i="31"/>
  <c r="NY3" i="31"/>
  <c r="NX3" i="31"/>
  <c r="NW3" i="31"/>
  <c r="NV3" i="31"/>
  <c r="NU3" i="31"/>
  <c r="NT3" i="31"/>
  <c r="NS3" i="31"/>
  <c r="NR3" i="31"/>
  <c r="NQ3" i="31"/>
  <c r="NP3" i="31"/>
  <c r="NO3" i="31"/>
  <c r="NN3" i="31"/>
  <c r="NM3" i="31"/>
  <c r="NL3" i="31"/>
  <c r="NK3" i="31"/>
  <c r="NJ3" i="31"/>
  <c r="NI3" i="31"/>
  <c r="NH3" i="31"/>
  <c r="NG3" i="31"/>
  <c r="NF3" i="31"/>
  <c r="NE3" i="31"/>
  <c r="ND3" i="31"/>
  <c r="NC3" i="31"/>
  <c r="NB3" i="31"/>
  <c r="NA3" i="31"/>
  <c r="MZ3" i="31"/>
  <c r="MY3" i="31"/>
  <c r="MX3" i="31"/>
  <c r="MW3" i="31"/>
  <c r="MV3" i="31"/>
  <c r="MU3" i="31"/>
  <c r="MT3" i="31"/>
  <c r="MS3" i="31"/>
  <c r="MR3" i="31"/>
  <c r="MQ3" i="31"/>
  <c r="MP3" i="31"/>
  <c r="MO3" i="31"/>
  <c r="MN3" i="31"/>
  <c r="MM3" i="31"/>
  <c r="ML3" i="31"/>
  <c r="MK3" i="31"/>
  <c r="MJ3" i="31"/>
  <c r="MI3" i="31"/>
  <c r="MH3" i="31"/>
  <c r="MG3" i="31"/>
  <c r="MF3" i="31"/>
  <c r="ME3" i="31"/>
  <c r="MD3" i="31"/>
  <c r="MC3" i="31"/>
  <c r="MB3" i="31"/>
  <c r="MA3" i="31"/>
  <c r="LZ3" i="31"/>
  <c r="LY3" i="31"/>
  <c r="LX3" i="31"/>
  <c r="LW3" i="31"/>
  <c r="LV3" i="31"/>
  <c r="LU3" i="31"/>
  <c r="LT3" i="31"/>
  <c r="LS3" i="31"/>
  <c r="LR3" i="31"/>
  <c r="LQ3" i="31"/>
  <c r="LP3" i="31"/>
  <c r="LO3" i="31"/>
  <c r="LN3" i="31"/>
  <c r="LM3" i="31"/>
  <c r="LL3" i="31"/>
  <c r="LK3" i="31"/>
  <c r="LJ3" i="31"/>
  <c r="LI3" i="31"/>
  <c r="LH3" i="31"/>
  <c r="LG3" i="31"/>
  <c r="LF3" i="31"/>
  <c r="LE3" i="31"/>
  <c r="LD3" i="31"/>
  <c r="LC3" i="31"/>
  <c r="LB3" i="31"/>
  <c r="LA3" i="31"/>
  <c r="KZ3" i="31"/>
  <c r="KY3" i="31"/>
  <c r="KX3" i="31"/>
  <c r="KW3" i="31"/>
  <c r="KV3" i="31"/>
  <c r="KU3" i="31"/>
  <c r="KT3" i="31"/>
  <c r="KS3" i="31"/>
  <c r="KR3" i="31"/>
  <c r="KQ3" i="31"/>
  <c r="KP3" i="31"/>
  <c r="KO3" i="31"/>
  <c r="KN3" i="31"/>
  <c r="KM3" i="31"/>
  <c r="KL3" i="31"/>
  <c r="KK3" i="31"/>
  <c r="KJ3" i="31"/>
  <c r="KI3" i="31"/>
  <c r="KH3" i="31"/>
  <c r="KG3" i="31"/>
  <c r="KF3" i="31"/>
  <c r="KE3" i="31"/>
  <c r="KD3" i="31"/>
  <c r="KC3" i="31"/>
  <c r="KB3" i="31"/>
  <c r="KA3" i="31"/>
  <c r="JZ3" i="31"/>
  <c r="JY3" i="31"/>
  <c r="JX3" i="31"/>
  <c r="JW3" i="31"/>
  <c r="JV3" i="31"/>
  <c r="JU3" i="31"/>
  <c r="JT3" i="31"/>
  <c r="JS3" i="31"/>
  <c r="JR3" i="31"/>
  <c r="JQ3" i="31"/>
  <c r="JP3" i="31"/>
  <c r="JO3" i="31"/>
  <c r="JN3" i="31"/>
  <c r="JM3" i="31"/>
  <c r="JL3" i="31"/>
  <c r="JK3" i="31"/>
  <c r="JJ3" i="31"/>
  <c r="JI3" i="31"/>
  <c r="JH3" i="31"/>
  <c r="JG3" i="31"/>
  <c r="JF3" i="31"/>
  <c r="JE3" i="31"/>
  <c r="JD3" i="31"/>
  <c r="JC3" i="31"/>
  <c r="JB3" i="31"/>
  <c r="JA3" i="31"/>
  <c r="IZ3" i="31"/>
  <c r="IY3" i="31"/>
  <c r="IX3" i="31"/>
  <c r="IW3" i="31"/>
  <c r="IV3" i="31"/>
  <c r="IU3" i="31"/>
  <c r="IT3" i="31"/>
  <c r="IS3" i="31"/>
  <c r="IR3" i="31"/>
  <c r="IQ3" i="31"/>
  <c r="IP3" i="31"/>
  <c r="IO3" i="31"/>
  <c r="IN3" i="31"/>
  <c r="IM3" i="31"/>
  <c r="IL3" i="31"/>
  <c r="IK3" i="31"/>
  <c r="IJ3" i="31"/>
  <c r="II3" i="31"/>
  <c r="IH3" i="31"/>
  <c r="IG3" i="31"/>
  <c r="IF3" i="31"/>
  <c r="IE3" i="31"/>
  <c r="ID3" i="31"/>
  <c r="IC3" i="31"/>
  <c r="IB3" i="31"/>
  <c r="IA3" i="31"/>
  <c r="HZ3" i="31"/>
  <c r="HY3" i="31"/>
  <c r="HX3" i="31"/>
  <c r="HW3" i="31"/>
  <c r="HV3" i="31"/>
  <c r="HU3" i="31"/>
  <c r="HT3" i="31"/>
  <c r="HS3" i="31"/>
  <c r="HR3" i="31"/>
  <c r="HQ3" i="31"/>
  <c r="HP3" i="31"/>
  <c r="HO3" i="31"/>
  <c r="HN3" i="31"/>
  <c r="HM3" i="31"/>
  <c r="HL3" i="31"/>
  <c r="HK3" i="31"/>
  <c r="HJ3" i="31"/>
  <c r="HI3" i="31"/>
  <c r="HH3" i="31"/>
  <c r="HG3" i="31"/>
  <c r="HF3" i="31"/>
  <c r="HE3" i="31"/>
  <c r="HD3" i="31"/>
  <c r="HC3" i="31"/>
  <c r="HB3" i="31"/>
  <c r="HA3" i="31"/>
  <c r="GZ3" i="31"/>
  <c r="GY3" i="31"/>
  <c r="GX3" i="31"/>
  <c r="GW3" i="31"/>
  <c r="GV3" i="31"/>
  <c r="GU3" i="31"/>
  <c r="GT3" i="31"/>
  <c r="GS3" i="31"/>
  <c r="GR3" i="31"/>
  <c r="GQ3" i="31"/>
  <c r="GP3" i="31"/>
  <c r="GO3" i="31"/>
  <c r="GN3" i="31"/>
  <c r="GM3" i="31"/>
  <c r="GL3" i="31"/>
  <c r="GK3" i="31"/>
  <c r="GJ3" i="31"/>
  <c r="GI3" i="31"/>
  <c r="GH3" i="31"/>
  <c r="GG3" i="31"/>
  <c r="GF3" i="31"/>
  <c r="GE3" i="31"/>
  <c r="GD3" i="31"/>
  <c r="GC3" i="31"/>
  <c r="GB3" i="31"/>
  <c r="GA3" i="31"/>
  <c r="FZ3" i="31"/>
  <c r="FY3" i="31"/>
  <c r="FX3" i="31"/>
  <c r="FW3" i="31"/>
  <c r="FV3" i="31"/>
  <c r="FU3" i="31"/>
  <c r="FT3" i="31"/>
  <c r="FS3" i="31"/>
  <c r="FR3" i="31"/>
  <c r="FQ3" i="31"/>
  <c r="FP3" i="31"/>
  <c r="FO3" i="31"/>
  <c r="FN3" i="31"/>
  <c r="FM3" i="31"/>
  <c r="FL3" i="31"/>
  <c r="FK3" i="31"/>
  <c r="FJ3" i="31"/>
  <c r="FI3" i="31"/>
  <c r="FH3" i="31"/>
  <c r="FG3" i="31"/>
  <c r="FF3" i="31"/>
  <c r="FE3" i="31"/>
  <c r="FD3" i="31"/>
  <c r="FC3" i="31"/>
  <c r="FB3" i="31"/>
  <c r="FA3" i="31"/>
  <c r="EZ3" i="31"/>
  <c r="EY3" i="31"/>
  <c r="EX3" i="31"/>
  <c r="EW3" i="31"/>
  <c r="EV3" i="31"/>
  <c r="EU3" i="31"/>
  <c r="ET3" i="31"/>
  <c r="ES3" i="31"/>
  <c r="ER3" i="31"/>
  <c r="EQ3" i="31"/>
  <c r="EP3" i="31"/>
  <c r="EO3" i="31"/>
  <c r="EN3" i="31"/>
  <c r="EM3" i="31"/>
  <c r="EL3" i="31"/>
  <c r="EK3" i="31"/>
  <c r="EJ3" i="31"/>
  <c r="EI3" i="31"/>
  <c r="EH3" i="31"/>
  <c r="EG3" i="31"/>
  <c r="EF3" i="31"/>
  <c r="EE3" i="31"/>
  <c r="ED3" i="31"/>
  <c r="EC3" i="31"/>
  <c r="EB3" i="31"/>
  <c r="EA3" i="31"/>
  <c r="DZ3" i="31"/>
  <c r="DY3" i="31"/>
  <c r="DX3" i="31"/>
  <c r="DW3" i="31"/>
  <c r="DV3" i="31"/>
  <c r="DU3" i="31"/>
  <c r="DT3" i="31"/>
  <c r="DS3" i="31"/>
  <c r="DR3" i="31"/>
  <c r="DQ3" i="31"/>
  <c r="DP3" i="31"/>
  <c r="DO3" i="31"/>
  <c r="DN3" i="31"/>
  <c r="DM3" i="31"/>
  <c r="DL3" i="31"/>
  <c r="DK3" i="31"/>
  <c r="DJ3" i="31"/>
  <c r="DI3" i="31"/>
  <c r="DH3" i="31"/>
  <c r="DG3" i="31"/>
  <c r="DF3" i="31"/>
  <c r="DE3" i="31"/>
  <c r="DD3" i="31"/>
  <c r="DC3" i="31"/>
  <c r="DB3" i="31"/>
  <c r="DA3" i="31"/>
  <c r="CZ3" i="31"/>
  <c r="CY3" i="31"/>
  <c r="CX3" i="31"/>
  <c r="CW3" i="31"/>
  <c r="CV3" i="31"/>
  <c r="CU3" i="31"/>
  <c r="CT3" i="31"/>
  <c r="CS3" i="31"/>
  <c r="CR3" i="31"/>
  <c r="A1" i="31"/>
  <c r="D13" i="29"/>
  <c r="C8" i="29"/>
  <c r="H26" i="31" l="1"/>
  <c r="H32" i="31"/>
  <c r="H8" i="31"/>
  <c r="H14" i="31"/>
  <c r="H20" i="31"/>
  <c r="F6" i="31"/>
  <c r="G6" i="31" s="1"/>
  <c r="H6" i="31" s="1"/>
  <c r="H9" i="31"/>
  <c r="H15" i="31"/>
  <c r="H21" i="31"/>
  <c r="H27" i="31"/>
  <c r="H33" i="31"/>
  <c r="H10" i="31"/>
  <c r="H16" i="31"/>
  <c r="H22" i="31"/>
  <c r="H28" i="31"/>
  <c r="H34" i="31"/>
  <c r="H11" i="31"/>
  <c r="H17" i="31"/>
  <c r="H23" i="31"/>
  <c r="H29" i="31"/>
  <c r="H35" i="31"/>
  <c r="H12" i="31"/>
  <c r="H18" i="31"/>
  <c r="H24" i="31"/>
  <c r="H30" i="31"/>
  <c r="H36" i="31"/>
  <c r="H7" i="31"/>
  <c r="H13" i="31"/>
  <c r="H19" i="31"/>
  <c r="H25" i="31"/>
  <c r="H31" i="31"/>
  <c r="A7" i="31"/>
  <c r="B7" i="31" s="1"/>
  <c r="B6" i="31"/>
  <c r="A39" i="29"/>
  <c r="M36" i="29"/>
  <c r="M35" i="29"/>
  <c r="M34" i="29"/>
  <c r="M33" i="29"/>
  <c r="M32" i="29"/>
  <c r="M31" i="29"/>
  <c r="M30" i="29"/>
  <c r="M29" i="29"/>
  <c r="M28" i="29"/>
  <c r="M27" i="29"/>
  <c r="M26" i="29"/>
  <c r="M25" i="29"/>
  <c r="M24" i="29"/>
  <c r="M23" i="29"/>
  <c r="M22" i="29"/>
  <c r="M21" i="29"/>
  <c r="M20" i="29"/>
  <c r="M19" i="29"/>
  <c r="M18" i="29"/>
  <c r="M17" i="29"/>
  <c r="M16" i="29"/>
  <c r="M15" i="29"/>
  <c r="M14" i="29"/>
  <c r="M13" i="29"/>
  <c r="M12" i="29"/>
  <c r="M11" i="29"/>
  <c r="M10" i="29"/>
  <c r="M9" i="29"/>
  <c r="M8" i="29"/>
  <c r="M7" i="29"/>
  <c r="M6" i="29"/>
  <c r="A6" i="29"/>
  <c r="A5" i="29"/>
  <c r="WQ3" i="29"/>
  <c r="WP3" i="29"/>
  <c r="WO3" i="29"/>
  <c r="WN3" i="29"/>
  <c r="WM3" i="29"/>
  <c r="WL3" i="29"/>
  <c r="WK3" i="29"/>
  <c r="WJ3" i="29"/>
  <c r="WI3" i="29"/>
  <c r="WH3" i="29"/>
  <c r="WG3" i="29"/>
  <c r="WF3" i="29"/>
  <c r="WE3" i="29"/>
  <c r="WD3" i="29"/>
  <c r="WC3" i="29"/>
  <c r="WB3" i="29"/>
  <c r="WA3" i="29"/>
  <c r="VZ3" i="29"/>
  <c r="VY3" i="29"/>
  <c r="VX3" i="29"/>
  <c r="VW3" i="29"/>
  <c r="VV3" i="29"/>
  <c r="VU3" i="29"/>
  <c r="VT3" i="29"/>
  <c r="VS3" i="29"/>
  <c r="VR3" i="29"/>
  <c r="VQ3" i="29"/>
  <c r="VP3" i="29"/>
  <c r="VO3" i="29"/>
  <c r="VN3" i="29"/>
  <c r="VM3" i="29"/>
  <c r="VL3" i="29"/>
  <c r="VK3" i="29"/>
  <c r="VJ3" i="29"/>
  <c r="VI3" i="29"/>
  <c r="VH3" i="29"/>
  <c r="VG3" i="29"/>
  <c r="VF3" i="29"/>
  <c r="VE3" i="29"/>
  <c r="VD3" i="29"/>
  <c r="VC3" i="29"/>
  <c r="VB3" i="29"/>
  <c r="VA3" i="29"/>
  <c r="UZ3" i="29"/>
  <c r="UY3" i="29"/>
  <c r="UX3" i="29"/>
  <c r="UW3" i="29"/>
  <c r="UV3" i="29"/>
  <c r="UU3" i="29"/>
  <c r="UT3" i="29"/>
  <c r="US3" i="29"/>
  <c r="UR3" i="29"/>
  <c r="UQ3" i="29"/>
  <c r="UP3" i="29"/>
  <c r="UO3" i="29"/>
  <c r="UN3" i="29"/>
  <c r="UM3" i="29"/>
  <c r="UL3" i="29"/>
  <c r="UK3" i="29"/>
  <c r="UJ3" i="29"/>
  <c r="UI3" i="29"/>
  <c r="UH3" i="29"/>
  <c r="UG3" i="29"/>
  <c r="UF3" i="29"/>
  <c r="UE3" i="29"/>
  <c r="UD3" i="29"/>
  <c r="UC3" i="29"/>
  <c r="UB3" i="29"/>
  <c r="UA3" i="29"/>
  <c r="TZ3" i="29"/>
  <c r="TY3" i="29"/>
  <c r="TX3" i="29"/>
  <c r="TW3" i="29"/>
  <c r="TV3" i="29"/>
  <c r="TU3" i="29"/>
  <c r="TT3" i="29"/>
  <c r="TS3" i="29"/>
  <c r="TR3" i="29"/>
  <c r="TQ3" i="29"/>
  <c r="TP3" i="29"/>
  <c r="TO3" i="29"/>
  <c r="TN3" i="29"/>
  <c r="TM3" i="29"/>
  <c r="TL3" i="29"/>
  <c r="TK3" i="29"/>
  <c r="TJ3" i="29"/>
  <c r="TI3" i="29"/>
  <c r="TH3" i="29"/>
  <c r="TG3" i="29"/>
  <c r="TF3" i="29"/>
  <c r="TE3" i="29"/>
  <c r="TD3" i="29"/>
  <c r="TC3" i="29"/>
  <c r="TB3" i="29"/>
  <c r="TA3" i="29"/>
  <c r="SZ3" i="29"/>
  <c r="SY3" i="29"/>
  <c r="SX3" i="29"/>
  <c r="SW3" i="29"/>
  <c r="SV3" i="29"/>
  <c r="SU3" i="29"/>
  <c r="ST3" i="29"/>
  <c r="SS3" i="29"/>
  <c r="SR3" i="29"/>
  <c r="SQ3" i="29"/>
  <c r="SP3" i="29"/>
  <c r="SO3" i="29"/>
  <c r="SN3" i="29"/>
  <c r="SM3" i="29"/>
  <c r="SL3" i="29"/>
  <c r="SK3" i="29"/>
  <c r="SJ3" i="29"/>
  <c r="SI3" i="29"/>
  <c r="SH3" i="29"/>
  <c r="SG3" i="29"/>
  <c r="SF3" i="29"/>
  <c r="SE3" i="29"/>
  <c r="SD3" i="29"/>
  <c r="SC3" i="29"/>
  <c r="SB3" i="29"/>
  <c r="SA3" i="29"/>
  <c r="RZ3" i="29"/>
  <c r="RY3" i="29"/>
  <c r="RX3" i="29"/>
  <c r="RW3" i="29"/>
  <c r="RV3" i="29"/>
  <c r="RU3" i="29"/>
  <c r="RT3" i="29"/>
  <c r="RS3" i="29"/>
  <c r="RR3" i="29"/>
  <c r="RQ3" i="29"/>
  <c r="RP3" i="29"/>
  <c r="RO3" i="29"/>
  <c r="RN3" i="29"/>
  <c r="RM3" i="29"/>
  <c r="RL3" i="29"/>
  <c r="RK3" i="29"/>
  <c r="RJ3" i="29"/>
  <c r="RI3" i="29"/>
  <c r="RH3" i="29"/>
  <c r="RG3" i="29"/>
  <c r="RF3" i="29"/>
  <c r="RE3" i="29"/>
  <c r="RD3" i="29"/>
  <c r="RC3" i="29"/>
  <c r="RB3" i="29"/>
  <c r="RA3" i="29"/>
  <c r="QZ3" i="29"/>
  <c r="QY3" i="29"/>
  <c r="QX3" i="29"/>
  <c r="QW3" i="29"/>
  <c r="QV3" i="29"/>
  <c r="QU3" i="29"/>
  <c r="QT3" i="29"/>
  <c r="QS3" i="29"/>
  <c r="QR3" i="29"/>
  <c r="QQ3" i="29"/>
  <c r="QP3" i="29"/>
  <c r="QO3" i="29"/>
  <c r="QN3" i="29"/>
  <c r="QM3" i="29"/>
  <c r="QL3" i="29"/>
  <c r="QK3" i="29"/>
  <c r="QJ3" i="29"/>
  <c r="QI3" i="29"/>
  <c r="QH3" i="29"/>
  <c r="QG3" i="29"/>
  <c r="QF3" i="29"/>
  <c r="QE3" i="29"/>
  <c r="QD3" i="29"/>
  <c r="QC3" i="29"/>
  <c r="QB3" i="29"/>
  <c r="QA3" i="29"/>
  <c r="PZ3" i="29"/>
  <c r="PY3" i="29"/>
  <c r="PX3" i="29"/>
  <c r="PW3" i="29"/>
  <c r="PV3" i="29"/>
  <c r="PU3" i="29"/>
  <c r="PT3" i="29"/>
  <c r="PS3" i="29"/>
  <c r="PR3" i="29"/>
  <c r="PQ3" i="29"/>
  <c r="PP3" i="29"/>
  <c r="PO3" i="29"/>
  <c r="PN3" i="29"/>
  <c r="PM3" i="29"/>
  <c r="PL3" i="29"/>
  <c r="PK3" i="29"/>
  <c r="PJ3" i="29"/>
  <c r="PI3" i="29"/>
  <c r="PH3" i="29"/>
  <c r="PG3" i="29"/>
  <c r="PF3" i="29"/>
  <c r="PE3" i="29"/>
  <c r="PD3" i="29"/>
  <c r="PC3" i="29"/>
  <c r="PB3" i="29"/>
  <c r="PA3" i="29"/>
  <c r="OZ3" i="29"/>
  <c r="OY3" i="29"/>
  <c r="OX3" i="29"/>
  <c r="OW3" i="29"/>
  <c r="OV3" i="29"/>
  <c r="OU3" i="29"/>
  <c r="OT3" i="29"/>
  <c r="OS3" i="29"/>
  <c r="OR3" i="29"/>
  <c r="OQ3" i="29"/>
  <c r="OP3" i="29"/>
  <c r="OO3" i="29"/>
  <c r="ON3" i="29"/>
  <c r="OM3" i="29"/>
  <c r="OL3" i="29"/>
  <c r="OK3" i="29"/>
  <c r="OJ3" i="29"/>
  <c r="OI3" i="29"/>
  <c r="OH3" i="29"/>
  <c r="OG3" i="29"/>
  <c r="OF3" i="29"/>
  <c r="OE3" i="29"/>
  <c r="OD3" i="29"/>
  <c r="OC3" i="29"/>
  <c r="OB3" i="29"/>
  <c r="OA3" i="29"/>
  <c r="NZ3" i="29"/>
  <c r="NY3" i="29"/>
  <c r="NX3" i="29"/>
  <c r="NW3" i="29"/>
  <c r="NV3" i="29"/>
  <c r="NU3" i="29"/>
  <c r="NT3" i="29"/>
  <c r="NS3" i="29"/>
  <c r="NR3" i="29"/>
  <c r="NQ3" i="29"/>
  <c r="NP3" i="29"/>
  <c r="NO3" i="29"/>
  <c r="NN3" i="29"/>
  <c r="NM3" i="29"/>
  <c r="NL3" i="29"/>
  <c r="NK3" i="29"/>
  <c r="NJ3" i="29"/>
  <c r="NI3" i="29"/>
  <c r="NH3" i="29"/>
  <c r="NG3" i="29"/>
  <c r="NF3" i="29"/>
  <c r="NE3" i="29"/>
  <c r="ND3" i="29"/>
  <c r="NC3" i="29"/>
  <c r="NB3" i="29"/>
  <c r="NA3" i="29"/>
  <c r="MZ3" i="29"/>
  <c r="MY3" i="29"/>
  <c r="MX3" i="29"/>
  <c r="MW3" i="29"/>
  <c r="MV3" i="29"/>
  <c r="MU3" i="29"/>
  <c r="MT3" i="29"/>
  <c r="MS3" i="29"/>
  <c r="MR3" i="29"/>
  <c r="MQ3" i="29"/>
  <c r="MP3" i="29"/>
  <c r="MO3" i="29"/>
  <c r="MN3" i="29"/>
  <c r="MM3" i="29"/>
  <c r="ML3" i="29"/>
  <c r="MK3" i="29"/>
  <c r="MJ3" i="29"/>
  <c r="MI3" i="29"/>
  <c r="MH3" i="29"/>
  <c r="MG3" i="29"/>
  <c r="MF3" i="29"/>
  <c r="ME3" i="29"/>
  <c r="MD3" i="29"/>
  <c r="MC3" i="29"/>
  <c r="MB3" i="29"/>
  <c r="MA3" i="29"/>
  <c r="LZ3" i="29"/>
  <c r="LY3" i="29"/>
  <c r="LX3" i="29"/>
  <c r="LW3" i="29"/>
  <c r="LV3" i="29"/>
  <c r="LU3" i="29"/>
  <c r="LT3" i="29"/>
  <c r="LS3" i="29"/>
  <c r="LR3" i="29"/>
  <c r="LQ3" i="29"/>
  <c r="LP3" i="29"/>
  <c r="LO3" i="29"/>
  <c r="LN3" i="29"/>
  <c r="LM3" i="29"/>
  <c r="LL3" i="29"/>
  <c r="LK3" i="29"/>
  <c r="LJ3" i="29"/>
  <c r="LI3" i="29"/>
  <c r="LH3" i="29"/>
  <c r="LG3" i="29"/>
  <c r="LF3" i="29"/>
  <c r="LE3" i="29"/>
  <c r="LD3" i="29"/>
  <c r="LC3" i="29"/>
  <c r="LB3" i="29"/>
  <c r="LA3" i="29"/>
  <c r="KZ3" i="29"/>
  <c r="KY3" i="29"/>
  <c r="KX3" i="29"/>
  <c r="KW3" i="29"/>
  <c r="KV3" i="29"/>
  <c r="KU3" i="29"/>
  <c r="KT3" i="29"/>
  <c r="KS3" i="29"/>
  <c r="KR3" i="29"/>
  <c r="KQ3" i="29"/>
  <c r="KP3" i="29"/>
  <c r="KO3" i="29"/>
  <c r="KN3" i="29"/>
  <c r="KM3" i="29"/>
  <c r="KL3" i="29"/>
  <c r="KK3" i="29"/>
  <c r="KJ3" i="29"/>
  <c r="KI3" i="29"/>
  <c r="KH3" i="29"/>
  <c r="KG3" i="29"/>
  <c r="KF3" i="29"/>
  <c r="KE3" i="29"/>
  <c r="KD3" i="29"/>
  <c r="KC3" i="29"/>
  <c r="KB3" i="29"/>
  <c r="KA3" i="29"/>
  <c r="JZ3" i="29"/>
  <c r="JY3" i="29"/>
  <c r="JX3" i="29"/>
  <c r="JW3" i="29"/>
  <c r="JV3" i="29"/>
  <c r="JU3" i="29"/>
  <c r="JT3" i="29"/>
  <c r="JS3" i="29"/>
  <c r="JR3" i="29"/>
  <c r="JQ3" i="29"/>
  <c r="JP3" i="29"/>
  <c r="JO3" i="29"/>
  <c r="JN3" i="29"/>
  <c r="JM3" i="29"/>
  <c r="JL3" i="29"/>
  <c r="JK3" i="29"/>
  <c r="JJ3" i="29"/>
  <c r="JI3" i="29"/>
  <c r="JH3" i="29"/>
  <c r="JG3" i="29"/>
  <c r="JF3" i="29"/>
  <c r="JE3" i="29"/>
  <c r="JD3" i="29"/>
  <c r="JC3" i="29"/>
  <c r="JB3" i="29"/>
  <c r="JA3" i="29"/>
  <c r="IZ3" i="29"/>
  <c r="IY3" i="29"/>
  <c r="IX3" i="29"/>
  <c r="IW3" i="29"/>
  <c r="IV3" i="29"/>
  <c r="IU3" i="29"/>
  <c r="IT3" i="29"/>
  <c r="IS3" i="29"/>
  <c r="IR3" i="29"/>
  <c r="IQ3" i="29"/>
  <c r="IP3" i="29"/>
  <c r="IO3" i="29"/>
  <c r="IN3" i="29"/>
  <c r="IM3" i="29"/>
  <c r="IL3" i="29"/>
  <c r="IK3" i="29"/>
  <c r="IJ3" i="29"/>
  <c r="II3" i="29"/>
  <c r="IH3" i="29"/>
  <c r="IG3" i="29"/>
  <c r="IF3" i="29"/>
  <c r="IE3" i="29"/>
  <c r="ID3" i="29"/>
  <c r="IC3" i="29"/>
  <c r="IB3" i="29"/>
  <c r="IA3" i="29"/>
  <c r="HZ3" i="29"/>
  <c r="HY3" i="29"/>
  <c r="HX3" i="29"/>
  <c r="HW3" i="29"/>
  <c r="HV3" i="29"/>
  <c r="HU3" i="29"/>
  <c r="HT3" i="29"/>
  <c r="HS3" i="29"/>
  <c r="HR3" i="29"/>
  <c r="HQ3" i="29"/>
  <c r="HP3" i="29"/>
  <c r="HO3" i="29"/>
  <c r="HN3" i="29"/>
  <c r="HM3" i="29"/>
  <c r="HL3" i="29"/>
  <c r="HK3" i="29"/>
  <c r="HJ3" i="29"/>
  <c r="HI3" i="29"/>
  <c r="HH3" i="29"/>
  <c r="HG3" i="29"/>
  <c r="HF3" i="29"/>
  <c r="HE3" i="29"/>
  <c r="HD3" i="29"/>
  <c r="HC3" i="29"/>
  <c r="HB3" i="29"/>
  <c r="HA3" i="29"/>
  <c r="GZ3" i="29"/>
  <c r="GY3" i="29"/>
  <c r="GX3" i="29"/>
  <c r="GW3" i="29"/>
  <c r="GV3" i="29"/>
  <c r="GU3" i="29"/>
  <c r="GT3" i="29"/>
  <c r="GS3" i="29"/>
  <c r="GR3" i="29"/>
  <c r="GQ3" i="29"/>
  <c r="GP3" i="29"/>
  <c r="GO3" i="29"/>
  <c r="GN3" i="29"/>
  <c r="GM3" i="29"/>
  <c r="GL3" i="29"/>
  <c r="GK3" i="29"/>
  <c r="GJ3" i="29"/>
  <c r="GI3" i="29"/>
  <c r="GH3" i="29"/>
  <c r="GG3" i="29"/>
  <c r="GF3" i="29"/>
  <c r="GE3" i="29"/>
  <c r="GD3" i="29"/>
  <c r="GC3" i="29"/>
  <c r="GB3" i="29"/>
  <c r="GA3" i="29"/>
  <c r="FZ3" i="29"/>
  <c r="FY3" i="29"/>
  <c r="FX3" i="29"/>
  <c r="FW3" i="29"/>
  <c r="FV3" i="29"/>
  <c r="FU3" i="29"/>
  <c r="FT3" i="29"/>
  <c r="FS3" i="29"/>
  <c r="FR3" i="29"/>
  <c r="FQ3" i="29"/>
  <c r="FP3" i="29"/>
  <c r="FO3" i="29"/>
  <c r="FN3" i="29"/>
  <c r="FM3" i="29"/>
  <c r="FL3" i="29"/>
  <c r="FK3" i="29"/>
  <c r="FJ3" i="29"/>
  <c r="FI3" i="29"/>
  <c r="FH3" i="29"/>
  <c r="FG3" i="29"/>
  <c r="FF3" i="29"/>
  <c r="FE3" i="29"/>
  <c r="FD3" i="29"/>
  <c r="FC3" i="29"/>
  <c r="FB3" i="29"/>
  <c r="FA3" i="29"/>
  <c r="EZ3" i="29"/>
  <c r="EY3" i="29"/>
  <c r="EX3" i="29"/>
  <c r="EW3" i="29"/>
  <c r="EV3" i="29"/>
  <c r="EU3" i="29"/>
  <c r="ET3" i="29"/>
  <c r="ES3" i="29"/>
  <c r="ER3" i="29"/>
  <c r="EQ3" i="29"/>
  <c r="EP3" i="29"/>
  <c r="EO3" i="29"/>
  <c r="EN3" i="29"/>
  <c r="EM3" i="29"/>
  <c r="EL3" i="29"/>
  <c r="EK3" i="29"/>
  <c r="EJ3" i="29"/>
  <c r="EI3" i="29"/>
  <c r="EH3" i="29"/>
  <c r="EG3" i="29"/>
  <c r="EF3" i="29"/>
  <c r="EE3" i="29"/>
  <c r="ED3" i="29"/>
  <c r="EC3" i="29"/>
  <c r="EB3" i="29"/>
  <c r="EA3" i="29"/>
  <c r="DZ3" i="29"/>
  <c r="DY3" i="29"/>
  <c r="DX3" i="29"/>
  <c r="DW3" i="29"/>
  <c r="DV3" i="29"/>
  <c r="DU3" i="29"/>
  <c r="DT3" i="29"/>
  <c r="DS3" i="29"/>
  <c r="DR3" i="29"/>
  <c r="DQ3" i="29"/>
  <c r="DP3" i="29"/>
  <c r="DO3" i="29"/>
  <c r="DN3" i="29"/>
  <c r="DM3" i="29"/>
  <c r="DL3" i="29"/>
  <c r="DK3" i="29"/>
  <c r="DJ3" i="29"/>
  <c r="DI3" i="29"/>
  <c r="DH3" i="29"/>
  <c r="DG3" i="29"/>
  <c r="DF3" i="29"/>
  <c r="DE3" i="29"/>
  <c r="DD3" i="29"/>
  <c r="DC3" i="29"/>
  <c r="DB3" i="29"/>
  <c r="DA3" i="29"/>
  <c r="CZ3" i="29"/>
  <c r="CY3" i="29"/>
  <c r="CX3" i="29"/>
  <c r="CW3" i="29"/>
  <c r="CV3" i="29"/>
  <c r="CU3" i="29"/>
  <c r="CT3" i="29"/>
  <c r="CS3" i="29"/>
  <c r="CR3" i="29"/>
  <c r="A1" i="29"/>
  <c r="D7" i="19"/>
  <c r="E7" i="19" s="1"/>
  <c r="F7" i="19" s="1"/>
  <c r="G7" i="19" s="1"/>
  <c r="D6" i="19"/>
  <c r="E6" i="19" s="1"/>
  <c r="F6" i="19" s="1"/>
  <c r="G6" i="19" s="1"/>
  <c r="D35" i="19"/>
  <c r="E35" i="19" s="1"/>
  <c r="F35" i="19" s="1"/>
  <c r="G35" i="19" s="1"/>
  <c r="D34" i="19"/>
  <c r="E34" i="19" s="1"/>
  <c r="F34" i="19" s="1"/>
  <c r="G34" i="19" s="1"/>
  <c r="D33" i="19"/>
  <c r="E33" i="19" s="1"/>
  <c r="F33" i="19" s="1"/>
  <c r="G33" i="19" s="1"/>
  <c r="D32" i="19"/>
  <c r="E32" i="19" s="1"/>
  <c r="F32" i="19" s="1"/>
  <c r="G32" i="19" s="1"/>
  <c r="D31" i="19"/>
  <c r="E31" i="19" s="1"/>
  <c r="F31" i="19" s="1"/>
  <c r="G31" i="19" s="1"/>
  <c r="D30" i="19"/>
  <c r="E30" i="19" s="1"/>
  <c r="F30" i="19" s="1"/>
  <c r="G30" i="19" s="1"/>
  <c r="D29" i="19"/>
  <c r="E29" i="19" s="1"/>
  <c r="F29" i="19" s="1"/>
  <c r="G29" i="19" s="1"/>
  <c r="D28" i="19"/>
  <c r="E28" i="19" s="1"/>
  <c r="F28" i="19" s="1"/>
  <c r="G28" i="19" s="1"/>
  <c r="D27" i="19"/>
  <c r="E27" i="19" s="1"/>
  <c r="F27" i="19" s="1"/>
  <c r="G27" i="19" s="1"/>
  <c r="D26" i="19"/>
  <c r="E26" i="19" s="1"/>
  <c r="F26" i="19" s="1"/>
  <c r="G26" i="19" s="1"/>
  <c r="D25" i="19"/>
  <c r="E25" i="19" s="1"/>
  <c r="F25" i="19" s="1"/>
  <c r="G25" i="19" s="1"/>
  <c r="D24" i="19"/>
  <c r="E24" i="19" s="1"/>
  <c r="F24" i="19" s="1"/>
  <c r="G24" i="19" s="1"/>
  <c r="D23" i="19"/>
  <c r="E23" i="19" s="1"/>
  <c r="F23" i="19" s="1"/>
  <c r="G23" i="19" s="1"/>
  <c r="D22" i="19"/>
  <c r="E22" i="19" s="1"/>
  <c r="F22" i="19" s="1"/>
  <c r="G22" i="19" s="1"/>
  <c r="D21" i="19"/>
  <c r="E21" i="19" s="1"/>
  <c r="F21" i="19" s="1"/>
  <c r="G21" i="19" s="1"/>
  <c r="D20" i="19"/>
  <c r="E20" i="19" s="1"/>
  <c r="D19" i="19"/>
  <c r="E19" i="19" s="1"/>
  <c r="F19" i="19" s="1"/>
  <c r="G19" i="19" s="1"/>
  <c r="D18" i="19"/>
  <c r="E18" i="19" s="1"/>
  <c r="F18" i="19" s="1"/>
  <c r="G18" i="19" s="1"/>
  <c r="D17" i="19"/>
  <c r="E17" i="19" s="1"/>
  <c r="F17" i="19" s="1"/>
  <c r="G17" i="19" s="1"/>
  <c r="D16" i="19"/>
  <c r="E16" i="19" s="1"/>
  <c r="F16" i="19" s="1"/>
  <c r="G16" i="19" s="1"/>
  <c r="D15" i="19"/>
  <c r="E15" i="19" s="1"/>
  <c r="F15" i="19" s="1"/>
  <c r="G15" i="19" s="1"/>
  <c r="D14" i="19"/>
  <c r="E14" i="19" s="1"/>
  <c r="F14" i="19" s="1"/>
  <c r="G14" i="19" s="1"/>
  <c r="D13" i="19"/>
  <c r="E13" i="19" s="1"/>
  <c r="F13" i="19" s="1"/>
  <c r="G13" i="19" s="1"/>
  <c r="D12" i="19"/>
  <c r="E12" i="19" s="1"/>
  <c r="F12" i="19" s="1"/>
  <c r="G12" i="19" s="1"/>
  <c r="D11" i="19"/>
  <c r="E11" i="19" s="1"/>
  <c r="D10" i="19"/>
  <c r="E10" i="19" s="1"/>
  <c r="F10" i="19" s="1"/>
  <c r="G10" i="19" s="1"/>
  <c r="D9" i="19"/>
  <c r="E9" i="19" s="1"/>
  <c r="F9" i="19" s="1"/>
  <c r="G9" i="19" s="1"/>
  <c r="D8" i="19"/>
  <c r="E8" i="19" s="1"/>
  <c r="F8" i="19" s="1"/>
  <c r="G8" i="19" s="1"/>
  <c r="D36" i="19"/>
  <c r="E36" i="19" s="1"/>
  <c r="F36" i="19" s="1"/>
  <c r="G36" i="19" s="1"/>
  <c r="C36" i="19"/>
  <c r="C35" i="19"/>
  <c r="C34" i="19"/>
  <c r="C33" i="19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7" i="19"/>
  <c r="C6" i="19"/>
  <c r="B6" i="19"/>
  <c r="A1" i="19"/>
  <c r="N5" i="13"/>
  <c r="N6" i="13"/>
  <c r="N4" i="13"/>
  <c r="N3" i="13"/>
  <c r="N2" i="13"/>
  <c r="M36" i="19"/>
  <c r="M33" i="19"/>
  <c r="M32" i="19"/>
  <c r="M31" i="19"/>
  <c r="M30" i="19"/>
  <c r="M29" i="19"/>
  <c r="M28" i="19"/>
  <c r="M27" i="19"/>
  <c r="M26" i="19"/>
  <c r="M25" i="19"/>
  <c r="M24" i="19"/>
  <c r="M23" i="19"/>
  <c r="M22" i="19"/>
  <c r="M21" i="19"/>
  <c r="M20" i="19"/>
  <c r="M19" i="19"/>
  <c r="M18" i="19"/>
  <c r="M17" i="19"/>
  <c r="M16" i="19"/>
  <c r="M15" i="19"/>
  <c r="M14" i="19"/>
  <c r="M13" i="19"/>
  <c r="M12" i="19"/>
  <c r="M11" i="19"/>
  <c r="M10" i="19"/>
  <c r="M9" i="19"/>
  <c r="M8" i="19"/>
  <c r="M7" i="19"/>
  <c r="M6" i="19"/>
  <c r="F3" i="13"/>
  <c r="F4" i="13"/>
  <c r="F5" i="13"/>
  <c r="F6" i="13"/>
  <c r="F2" i="13"/>
  <c r="A5" i="19"/>
  <c r="A6" i="19"/>
  <c r="WQ3" i="19"/>
  <c r="WP3" i="19"/>
  <c r="WO3" i="19"/>
  <c r="WN3" i="19"/>
  <c r="WM3" i="19"/>
  <c r="WL3" i="19"/>
  <c r="WK3" i="19"/>
  <c r="WJ3" i="19"/>
  <c r="WI3" i="19"/>
  <c r="WH3" i="19"/>
  <c r="WG3" i="19"/>
  <c r="WF3" i="19"/>
  <c r="WE3" i="19"/>
  <c r="WD3" i="19"/>
  <c r="WC3" i="19"/>
  <c r="WB3" i="19"/>
  <c r="WA3" i="19"/>
  <c r="VZ3" i="19"/>
  <c r="VY3" i="19"/>
  <c r="VX3" i="19"/>
  <c r="VW3" i="19"/>
  <c r="VV3" i="19"/>
  <c r="VU3" i="19"/>
  <c r="VT3" i="19"/>
  <c r="VS3" i="19"/>
  <c r="VR3" i="19"/>
  <c r="VQ3" i="19"/>
  <c r="VP3" i="19"/>
  <c r="VO3" i="19"/>
  <c r="VN3" i="19"/>
  <c r="VM3" i="19"/>
  <c r="VL3" i="19"/>
  <c r="VK3" i="19"/>
  <c r="VJ3" i="19"/>
  <c r="VI3" i="19"/>
  <c r="VH3" i="19"/>
  <c r="VG3" i="19"/>
  <c r="VF3" i="19"/>
  <c r="VE3" i="19"/>
  <c r="VD3" i="19"/>
  <c r="VC3" i="19"/>
  <c r="VB3" i="19"/>
  <c r="VA3" i="19"/>
  <c r="UZ3" i="19"/>
  <c r="UY3" i="19"/>
  <c r="UX3" i="19"/>
  <c r="UW3" i="19"/>
  <c r="UV3" i="19"/>
  <c r="UU3" i="19"/>
  <c r="UT3" i="19"/>
  <c r="US3" i="19"/>
  <c r="UR3" i="19"/>
  <c r="UQ3" i="19"/>
  <c r="UP3" i="19"/>
  <c r="UO3" i="19"/>
  <c r="UN3" i="19"/>
  <c r="UM3" i="19"/>
  <c r="UL3" i="19"/>
  <c r="UK3" i="19"/>
  <c r="UJ3" i="19"/>
  <c r="UI3" i="19"/>
  <c r="UH3" i="19"/>
  <c r="UG3" i="19"/>
  <c r="UF3" i="19"/>
  <c r="UE3" i="19"/>
  <c r="UD3" i="19"/>
  <c r="UC3" i="19"/>
  <c r="UB3" i="19"/>
  <c r="UA3" i="19"/>
  <c r="TZ3" i="19"/>
  <c r="TY3" i="19"/>
  <c r="TX3" i="19"/>
  <c r="TW3" i="19"/>
  <c r="TV3" i="19"/>
  <c r="TU3" i="19"/>
  <c r="TT3" i="19"/>
  <c r="TS3" i="19"/>
  <c r="TR3" i="19"/>
  <c r="TQ3" i="19"/>
  <c r="TP3" i="19"/>
  <c r="TO3" i="19"/>
  <c r="TN3" i="19"/>
  <c r="TM3" i="19"/>
  <c r="TL3" i="19"/>
  <c r="TK3" i="19"/>
  <c r="TJ3" i="19"/>
  <c r="TI3" i="19"/>
  <c r="TH3" i="19"/>
  <c r="TG3" i="19"/>
  <c r="TF3" i="19"/>
  <c r="TE3" i="19"/>
  <c r="TD3" i="19"/>
  <c r="TC3" i="19"/>
  <c r="TB3" i="19"/>
  <c r="TA3" i="19"/>
  <c r="SZ3" i="19"/>
  <c r="SY3" i="19"/>
  <c r="SX3" i="19"/>
  <c r="SW3" i="19"/>
  <c r="SV3" i="19"/>
  <c r="SU3" i="19"/>
  <c r="ST3" i="19"/>
  <c r="SS3" i="19"/>
  <c r="SR3" i="19"/>
  <c r="SQ3" i="19"/>
  <c r="SP3" i="19"/>
  <c r="SO3" i="19"/>
  <c r="SN3" i="19"/>
  <c r="SM3" i="19"/>
  <c r="SL3" i="19"/>
  <c r="SK3" i="19"/>
  <c r="SJ3" i="19"/>
  <c r="SI3" i="19"/>
  <c r="SH3" i="19"/>
  <c r="SG3" i="19"/>
  <c r="SF3" i="19"/>
  <c r="SE3" i="19"/>
  <c r="SD3" i="19"/>
  <c r="SC3" i="19"/>
  <c r="SB3" i="19"/>
  <c r="SA3" i="19"/>
  <c r="RZ3" i="19"/>
  <c r="RY3" i="19"/>
  <c r="RX3" i="19"/>
  <c r="RW3" i="19"/>
  <c r="RV3" i="19"/>
  <c r="RU3" i="19"/>
  <c r="RT3" i="19"/>
  <c r="RS3" i="19"/>
  <c r="RR3" i="19"/>
  <c r="RQ3" i="19"/>
  <c r="RP3" i="19"/>
  <c r="RO3" i="19"/>
  <c r="RN3" i="19"/>
  <c r="RM3" i="19"/>
  <c r="RL3" i="19"/>
  <c r="RK3" i="19"/>
  <c r="RJ3" i="19"/>
  <c r="RI3" i="19"/>
  <c r="RH3" i="19"/>
  <c r="RG3" i="19"/>
  <c r="RF3" i="19"/>
  <c r="RE3" i="19"/>
  <c r="RD3" i="19"/>
  <c r="RC3" i="19"/>
  <c r="RB3" i="19"/>
  <c r="RA3" i="19"/>
  <c r="QZ3" i="19"/>
  <c r="QY3" i="19"/>
  <c r="QX3" i="19"/>
  <c r="QW3" i="19"/>
  <c r="QV3" i="19"/>
  <c r="QU3" i="19"/>
  <c r="QT3" i="19"/>
  <c r="QS3" i="19"/>
  <c r="QR3" i="19"/>
  <c r="QQ3" i="19"/>
  <c r="QP3" i="19"/>
  <c r="QO3" i="19"/>
  <c r="QN3" i="19"/>
  <c r="QM3" i="19"/>
  <c r="QL3" i="19"/>
  <c r="QK3" i="19"/>
  <c r="QJ3" i="19"/>
  <c r="QI3" i="19"/>
  <c r="QH3" i="19"/>
  <c r="QG3" i="19"/>
  <c r="QF3" i="19"/>
  <c r="QE3" i="19"/>
  <c r="QD3" i="19"/>
  <c r="QC3" i="19"/>
  <c r="QB3" i="19"/>
  <c r="QA3" i="19"/>
  <c r="PZ3" i="19"/>
  <c r="PY3" i="19"/>
  <c r="PX3" i="19"/>
  <c r="PW3" i="19"/>
  <c r="PV3" i="19"/>
  <c r="PU3" i="19"/>
  <c r="PT3" i="19"/>
  <c r="PS3" i="19"/>
  <c r="PR3" i="19"/>
  <c r="PQ3" i="19"/>
  <c r="PP3" i="19"/>
  <c r="PO3" i="19"/>
  <c r="PN3" i="19"/>
  <c r="PM3" i="19"/>
  <c r="PL3" i="19"/>
  <c r="PK3" i="19"/>
  <c r="PJ3" i="19"/>
  <c r="PI3" i="19"/>
  <c r="PH3" i="19"/>
  <c r="PG3" i="19"/>
  <c r="PF3" i="19"/>
  <c r="PE3" i="19"/>
  <c r="PD3" i="19"/>
  <c r="PC3" i="19"/>
  <c r="PB3" i="19"/>
  <c r="PA3" i="19"/>
  <c r="OZ3" i="19"/>
  <c r="OY3" i="19"/>
  <c r="OX3" i="19"/>
  <c r="OW3" i="19"/>
  <c r="OV3" i="19"/>
  <c r="OU3" i="19"/>
  <c r="OT3" i="19"/>
  <c r="OS3" i="19"/>
  <c r="OR3" i="19"/>
  <c r="OQ3" i="19"/>
  <c r="OP3" i="19"/>
  <c r="OO3" i="19"/>
  <c r="ON3" i="19"/>
  <c r="OM3" i="19"/>
  <c r="OL3" i="19"/>
  <c r="OK3" i="19"/>
  <c r="OJ3" i="19"/>
  <c r="OI3" i="19"/>
  <c r="OH3" i="19"/>
  <c r="OG3" i="19"/>
  <c r="OF3" i="19"/>
  <c r="OE3" i="19"/>
  <c r="OD3" i="19"/>
  <c r="OC3" i="19"/>
  <c r="OB3" i="19"/>
  <c r="OA3" i="19"/>
  <c r="NZ3" i="19"/>
  <c r="NY3" i="19"/>
  <c r="NX3" i="19"/>
  <c r="NW3" i="19"/>
  <c r="NV3" i="19"/>
  <c r="NU3" i="19"/>
  <c r="NT3" i="19"/>
  <c r="NS3" i="19"/>
  <c r="NR3" i="19"/>
  <c r="NQ3" i="19"/>
  <c r="NP3" i="19"/>
  <c r="NO3" i="19"/>
  <c r="NN3" i="19"/>
  <c r="NM3" i="19"/>
  <c r="NL3" i="19"/>
  <c r="NK3" i="19"/>
  <c r="NJ3" i="19"/>
  <c r="NI3" i="19"/>
  <c r="NH3" i="19"/>
  <c r="NG3" i="19"/>
  <c r="NF3" i="19"/>
  <c r="NE3" i="19"/>
  <c r="ND3" i="19"/>
  <c r="NC3" i="19"/>
  <c r="NB3" i="19"/>
  <c r="NA3" i="19"/>
  <c r="MZ3" i="19"/>
  <c r="MY3" i="19"/>
  <c r="MX3" i="19"/>
  <c r="MW3" i="19"/>
  <c r="MV3" i="19"/>
  <c r="MU3" i="19"/>
  <c r="MT3" i="19"/>
  <c r="MS3" i="19"/>
  <c r="MR3" i="19"/>
  <c r="MQ3" i="19"/>
  <c r="MP3" i="19"/>
  <c r="MO3" i="19"/>
  <c r="MN3" i="19"/>
  <c r="MM3" i="19"/>
  <c r="ML3" i="19"/>
  <c r="MK3" i="19"/>
  <c r="MJ3" i="19"/>
  <c r="MI3" i="19"/>
  <c r="MH3" i="19"/>
  <c r="MG3" i="19"/>
  <c r="MF3" i="19"/>
  <c r="ME3" i="19"/>
  <c r="MD3" i="19"/>
  <c r="MC3" i="19"/>
  <c r="MB3" i="19"/>
  <c r="MA3" i="19"/>
  <c r="LZ3" i="19"/>
  <c r="LY3" i="19"/>
  <c r="LX3" i="19"/>
  <c r="LW3" i="19"/>
  <c r="LV3" i="19"/>
  <c r="LU3" i="19"/>
  <c r="LT3" i="19"/>
  <c r="LS3" i="19"/>
  <c r="LR3" i="19"/>
  <c r="LQ3" i="19"/>
  <c r="LP3" i="19"/>
  <c r="LO3" i="19"/>
  <c r="LN3" i="19"/>
  <c r="LM3" i="19"/>
  <c r="LL3" i="19"/>
  <c r="LK3" i="19"/>
  <c r="LJ3" i="19"/>
  <c r="LI3" i="19"/>
  <c r="LH3" i="19"/>
  <c r="LG3" i="19"/>
  <c r="LF3" i="19"/>
  <c r="LE3" i="19"/>
  <c r="LD3" i="19"/>
  <c r="LC3" i="19"/>
  <c r="LB3" i="19"/>
  <c r="LA3" i="19"/>
  <c r="KZ3" i="19"/>
  <c r="KY3" i="19"/>
  <c r="KX3" i="19"/>
  <c r="KW3" i="19"/>
  <c r="KV3" i="19"/>
  <c r="KU3" i="19"/>
  <c r="KT3" i="19"/>
  <c r="KS3" i="19"/>
  <c r="KR3" i="19"/>
  <c r="KQ3" i="19"/>
  <c r="KP3" i="19"/>
  <c r="KO3" i="19"/>
  <c r="KN3" i="19"/>
  <c r="KM3" i="19"/>
  <c r="KL3" i="19"/>
  <c r="KK3" i="19"/>
  <c r="KJ3" i="19"/>
  <c r="KI3" i="19"/>
  <c r="KH3" i="19"/>
  <c r="KG3" i="19"/>
  <c r="KF3" i="19"/>
  <c r="KE3" i="19"/>
  <c r="KD3" i="19"/>
  <c r="KC3" i="19"/>
  <c r="KB3" i="19"/>
  <c r="KA3" i="19"/>
  <c r="JZ3" i="19"/>
  <c r="JY3" i="19"/>
  <c r="JX3" i="19"/>
  <c r="JW3" i="19"/>
  <c r="JV3" i="19"/>
  <c r="JU3" i="19"/>
  <c r="JT3" i="19"/>
  <c r="JS3" i="19"/>
  <c r="JR3" i="19"/>
  <c r="JQ3" i="19"/>
  <c r="JP3" i="19"/>
  <c r="JO3" i="19"/>
  <c r="JN3" i="19"/>
  <c r="JM3" i="19"/>
  <c r="JL3" i="19"/>
  <c r="JK3" i="19"/>
  <c r="JJ3" i="19"/>
  <c r="JI3" i="19"/>
  <c r="JH3" i="19"/>
  <c r="JG3" i="19"/>
  <c r="JF3" i="19"/>
  <c r="JE3" i="19"/>
  <c r="JD3" i="19"/>
  <c r="JC3" i="19"/>
  <c r="JB3" i="19"/>
  <c r="JA3" i="19"/>
  <c r="IZ3" i="19"/>
  <c r="IY3" i="19"/>
  <c r="IX3" i="19"/>
  <c r="IW3" i="19"/>
  <c r="IV3" i="19"/>
  <c r="IU3" i="19"/>
  <c r="IT3" i="19"/>
  <c r="IS3" i="19"/>
  <c r="IR3" i="19"/>
  <c r="IQ3" i="19"/>
  <c r="IP3" i="19"/>
  <c r="IO3" i="19"/>
  <c r="IN3" i="19"/>
  <c r="IM3" i="19"/>
  <c r="IL3" i="19"/>
  <c r="IK3" i="19"/>
  <c r="IJ3" i="19"/>
  <c r="II3" i="19"/>
  <c r="IH3" i="19"/>
  <c r="IG3" i="19"/>
  <c r="IF3" i="19"/>
  <c r="IE3" i="19"/>
  <c r="ID3" i="19"/>
  <c r="IC3" i="19"/>
  <c r="IB3" i="19"/>
  <c r="IA3" i="19"/>
  <c r="HZ3" i="19"/>
  <c r="HY3" i="19"/>
  <c r="HX3" i="19"/>
  <c r="HW3" i="19"/>
  <c r="HV3" i="19"/>
  <c r="HU3" i="19"/>
  <c r="HT3" i="19"/>
  <c r="HS3" i="19"/>
  <c r="HR3" i="19"/>
  <c r="HQ3" i="19"/>
  <c r="HP3" i="19"/>
  <c r="HO3" i="19"/>
  <c r="HN3" i="19"/>
  <c r="HM3" i="19"/>
  <c r="HL3" i="19"/>
  <c r="HK3" i="19"/>
  <c r="HJ3" i="19"/>
  <c r="HI3" i="19"/>
  <c r="HH3" i="19"/>
  <c r="HG3" i="19"/>
  <c r="HF3" i="19"/>
  <c r="HE3" i="19"/>
  <c r="HD3" i="19"/>
  <c r="HC3" i="19"/>
  <c r="HB3" i="19"/>
  <c r="HA3" i="19"/>
  <c r="GZ3" i="19"/>
  <c r="GY3" i="19"/>
  <c r="GX3" i="19"/>
  <c r="GW3" i="19"/>
  <c r="GV3" i="19"/>
  <c r="GU3" i="19"/>
  <c r="GT3" i="19"/>
  <c r="GS3" i="19"/>
  <c r="GR3" i="19"/>
  <c r="GQ3" i="19"/>
  <c r="GP3" i="19"/>
  <c r="GO3" i="19"/>
  <c r="GN3" i="19"/>
  <c r="GM3" i="19"/>
  <c r="GL3" i="19"/>
  <c r="GK3" i="19"/>
  <c r="GJ3" i="19"/>
  <c r="GI3" i="19"/>
  <c r="GH3" i="19"/>
  <c r="GG3" i="19"/>
  <c r="GF3" i="19"/>
  <c r="GE3" i="19"/>
  <c r="GD3" i="19"/>
  <c r="GC3" i="19"/>
  <c r="GB3" i="19"/>
  <c r="GA3" i="19"/>
  <c r="FZ3" i="19"/>
  <c r="FY3" i="19"/>
  <c r="FX3" i="19"/>
  <c r="FW3" i="19"/>
  <c r="FV3" i="19"/>
  <c r="FU3" i="19"/>
  <c r="FT3" i="19"/>
  <c r="FS3" i="19"/>
  <c r="FR3" i="19"/>
  <c r="FQ3" i="19"/>
  <c r="FP3" i="19"/>
  <c r="FO3" i="19"/>
  <c r="FN3" i="19"/>
  <c r="FM3" i="19"/>
  <c r="FL3" i="19"/>
  <c r="FK3" i="19"/>
  <c r="FJ3" i="19"/>
  <c r="FI3" i="19"/>
  <c r="FH3" i="19"/>
  <c r="FG3" i="19"/>
  <c r="FF3" i="19"/>
  <c r="FE3" i="19"/>
  <c r="FD3" i="19"/>
  <c r="FC3" i="19"/>
  <c r="FB3" i="19"/>
  <c r="FA3" i="19"/>
  <c r="EZ3" i="19"/>
  <c r="EY3" i="19"/>
  <c r="EX3" i="19"/>
  <c r="EW3" i="19"/>
  <c r="EV3" i="19"/>
  <c r="EU3" i="19"/>
  <c r="ET3" i="19"/>
  <c r="ES3" i="19"/>
  <c r="ER3" i="19"/>
  <c r="EQ3" i="19"/>
  <c r="EP3" i="19"/>
  <c r="EO3" i="19"/>
  <c r="EN3" i="19"/>
  <c r="EM3" i="19"/>
  <c r="EL3" i="19"/>
  <c r="EK3" i="19"/>
  <c r="EJ3" i="19"/>
  <c r="EI3" i="19"/>
  <c r="EH3" i="19"/>
  <c r="EG3" i="19"/>
  <c r="EF3" i="19"/>
  <c r="EE3" i="19"/>
  <c r="ED3" i="19"/>
  <c r="EC3" i="19"/>
  <c r="EB3" i="19"/>
  <c r="EA3" i="19"/>
  <c r="DZ3" i="19"/>
  <c r="DY3" i="19"/>
  <c r="DX3" i="19"/>
  <c r="DW3" i="19"/>
  <c r="DV3" i="19"/>
  <c r="DU3" i="19"/>
  <c r="DT3" i="19"/>
  <c r="DS3" i="19"/>
  <c r="DR3" i="19"/>
  <c r="DQ3" i="19"/>
  <c r="DP3" i="19"/>
  <c r="DO3" i="19"/>
  <c r="DN3" i="19"/>
  <c r="DM3" i="19"/>
  <c r="DL3" i="19"/>
  <c r="DK3" i="19"/>
  <c r="DJ3" i="19"/>
  <c r="DI3" i="19"/>
  <c r="DH3" i="19"/>
  <c r="DG3" i="19"/>
  <c r="DF3" i="19"/>
  <c r="DE3" i="19"/>
  <c r="DD3" i="19"/>
  <c r="DC3" i="19"/>
  <c r="DB3" i="19"/>
  <c r="DA3" i="19"/>
  <c r="CZ3" i="19"/>
  <c r="CY3" i="19"/>
  <c r="CX3" i="19"/>
  <c r="CW3" i="19"/>
  <c r="CV3" i="19"/>
  <c r="CU3" i="19"/>
  <c r="CT3" i="19"/>
  <c r="CS3" i="19"/>
  <c r="CR3" i="19"/>
  <c r="A7" i="19"/>
  <c r="B7" i="19" s="1"/>
  <c r="F7" i="13" l="1"/>
  <c r="A8" i="31"/>
  <c r="A9" i="31" s="1"/>
  <c r="N6" i="31"/>
  <c r="C6" i="31"/>
  <c r="C7" i="31"/>
  <c r="N7" i="31"/>
  <c r="A7" i="29"/>
  <c r="B6" i="29"/>
  <c r="F20" i="19"/>
  <c r="G20" i="19" s="1"/>
  <c r="F11" i="19"/>
  <c r="G11" i="19" s="1"/>
  <c r="H11" i="19" s="1"/>
  <c r="N6" i="19"/>
  <c r="A8" i="19"/>
  <c r="B8" i="19" s="1"/>
  <c r="N7" i="19"/>
  <c r="N7" i="13"/>
  <c r="B8" i="31" l="1"/>
  <c r="N8" i="31" s="1"/>
  <c r="A10" i="31"/>
  <c r="B9" i="31"/>
  <c r="B7" i="29"/>
  <c r="A8" i="29"/>
  <c r="C6" i="29"/>
  <c r="D6" i="29" s="1"/>
  <c r="E6" i="29" s="1"/>
  <c r="N6" i="29"/>
  <c r="H6" i="19"/>
  <c r="A9" i="19"/>
  <c r="B9" i="19" s="1"/>
  <c r="N8" i="19"/>
  <c r="N38" i="19" s="1"/>
  <c r="C8" i="31" l="1"/>
  <c r="B10" i="31"/>
  <c r="A11" i="31"/>
  <c r="N9" i="31"/>
  <c r="C9" i="31"/>
  <c r="A9" i="29"/>
  <c r="B8" i="29"/>
  <c r="F6" i="29"/>
  <c r="G6" i="29" s="1"/>
  <c r="H6" i="29" s="1"/>
  <c r="N7" i="29"/>
  <c r="C7" i="29"/>
  <c r="D7" i="29" s="1"/>
  <c r="E7" i="29" s="1"/>
  <c r="H7" i="19"/>
  <c r="N9" i="19"/>
  <c r="A10" i="19"/>
  <c r="B10" i="19" s="1"/>
  <c r="A12" i="31" l="1"/>
  <c r="B11" i="31"/>
  <c r="N10" i="31"/>
  <c r="C10" i="31"/>
  <c r="F7" i="29"/>
  <c r="G7" i="29" s="1"/>
  <c r="H7" i="29" s="1"/>
  <c r="D8" i="29"/>
  <c r="E8" i="29" s="1"/>
  <c r="N8" i="29"/>
  <c r="N38" i="29" s="1"/>
  <c r="B9" i="29"/>
  <c r="A10" i="29"/>
  <c r="H8" i="19"/>
  <c r="A11" i="19"/>
  <c r="B11" i="19" s="1"/>
  <c r="N10" i="19"/>
  <c r="A13" i="31" l="1"/>
  <c r="B12" i="31"/>
  <c r="N11" i="31"/>
  <c r="C11" i="31"/>
  <c r="F8" i="29"/>
  <c r="G8" i="29" s="1"/>
  <c r="H8" i="29" s="1"/>
  <c r="A11" i="29"/>
  <c r="B10" i="29"/>
  <c r="N9" i="29"/>
  <c r="C9" i="29"/>
  <c r="D9" i="29" s="1"/>
  <c r="E9" i="29" s="1"/>
  <c r="A12" i="19"/>
  <c r="B12" i="19" s="1"/>
  <c r="N11" i="19"/>
  <c r="H10" i="19"/>
  <c r="H9" i="19"/>
  <c r="B13" i="31" l="1"/>
  <c r="A14" i="31"/>
  <c r="N12" i="31"/>
  <c r="C12" i="31"/>
  <c r="C10" i="29"/>
  <c r="D10" i="29" s="1"/>
  <c r="E10" i="29" s="1"/>
  <c r="N10" i="29"/>
  <c r="F9" i="29"/>
  <c r="G9" i="29" s="1"/>
  <c r="H9" i="29" s="1"/>
  <c r="B11" i="29"/>
  <c r="A12" i="29"/>
  <c r="A13" i="19"/>
  <c r="B13" i="19" s="1"/>
  <c r="N12" i="19"/>
  <c r="B14" i="31" l="1"/>
  <c r="A15" i="31"/>
  <c r="C13" i="31"/>
  <c r="N13" i="31"/>
  <c r="N11" i="29"/>
  <c r="C11" i="29"/>
  <c r="D11" i="29" s="1"/>
  <c r="E11" i="29" s="1"/>
  <c r="A13" i="29"/>
  <c r="B12" i="29"/>
  <c r="F10" i="29"/>
  <c r="G10" i="29" s="1"/>
  <c r="H10" i="29" s="1"/>
  <c r="N13" i="19"/>
  <c r="A14" i="19"/>
  <c r="B14" i="19" s="1"/>
  <c r="H12" i="19"/>
  <c r="A16" i="31" l="1"/>
  <c r="B15" i="31"/>
  <c r="N14" i="31"/>
  <c r="C14" i="31"/>
  <c r="B13" i="29"/>
  <c r="A14" i="29"/>
  <c r="F11" i="29"/>
  <c r="G11" i="29" s="1"/>
  <c r="H11" i="29" s="1"/>
  <c r="C12" i="29"/>
  <c r="D12" i="29" s="1"/>
  <c r="E12" i="29" s="1"/>
  <c r="N12" i="29"/>
  <c r="N14" i="19"/>
  <c r="A15" i="19"/>
  <c r="B15" i="19" s="1"/>
  <c r="B16" i="31" l="1"/>
  <c r="A17" i="31"/>
  <c r="N15" i="31"/>
  <c r="C15" i="31"/>
  <c r="A15" i="29"/>
  <c r="B14" i="29"/>
  <c r="F12" i="29"/>
  <c r="G12" i="29" s="1"/>
  <c r="H12" i="29" s="1"/>
  <c r="N13" i="29"/>
  <c r="C13" i="29"/>
  <c r="E13" i="29" s="1"/>
  <c r="H13" i="19"/>
  <c r="A16" i="19"/>
  <c r="B16" i="19" s="1"/>
  <c r="N15" i="19"/>
  <c r="H14" i="19"/>
  <c r="C16" i="31" l="1"/>
  <c r="N16" i="31"/>
  <c r="B17" i="31"/>
  <c r="A18" i="31"/>
  <c r="C14" i="29"/>
  <c r="D14" i="29" s="1"/>
  <c r="E14" i="29" s="1"/>
  <c r="N14" i="29"/>
  <c r="F13" i="29"/>
  <c r="G13" i="29" s="1"/>
  <c r="H13" i="29" s="1"/>
  <c r="B15" i="29"/>
  <c r="A16" i="29"/>
  <c r="H15" i="19"/>
  <c r="A17" i="19"/>
  <c r="B17" i="19" s="1"/>
  <c r="N16" i="19"/>
  <c r="A19" i="31" l="1"/>
  <c r="B18" i="31"/>
  <c r="N17" i="31"/>
  <c r="C17" i="31"/>
  <c r="N15" i="29"/>
  <c r="C15" i="29"/>
  <c r="D15" i="29" s="1"/>
  <c r="E15" i="29" s="1"/>
  <c r="A17" i="29"/>
  <c r="B16" i="29"/>
  <c r="F14" i="29"/>
  <c r="G14" i="29" s="1"/>
  <c r="H14" i="29" s="1"/>
  <c r="H16" i="19"/>
  <c r="A18" i="19"/>
  <c r="B18" i="19" s="1"/>
  <c r="N17" i="19"/>
  <c r="N18" i="31" l="1"/>
  <c r="C18" i="31"/>
  <c r="B19" i="31"/>
  <c r="A20" i="31"/>
  <c r="B17" i="29"/>
  <c r="A18" i="29"/>
  <c r="C16" i="29"/>
  <c r="D16" i="29" s="1"/>
  <c r="E16" i="29" s="1"/>
  <c r="N16" i="29"/>
  <c r="F15" i="29"/>
  <c r="G15" i="29" s="1"/>
  <c r="H15" i="29" s="1"/>
  <c r="N18" i="19"/>
  <c r="A19" i="19"/>
  <c r="B19" i="19" s="1"/>
  <c r="C19" i="31" l="1"/>
  <c r="N19" i="31"/>
  <c r="B20" i="31"/>
  <c r="A21" i="31"/>
  <c r="F16" i="29"/>
  <c r="G16" i="29" s="1"/>
  <c r="H16" i="29" s="1"/>
  <c r="A19" i="29"/>
  <c r="B18" i="29"/>
  <c r="N17" i="29"/>
  <c r="C17" i="29"/>
  <c r="D17" i="29" s="1"/>
  <c r="E17" i="29" s="1"/>
  <c r="H17" i="19"/>
  <c r="A20" i="19"/>
  <c r="B20" i="19" s="1"/>
  <c r="N19" i="19"/>
  <c r="A22" i="31" l="1"/>
  <c r="B21" i="31"/>
  <c r="N20" i="31"/>
  <c r="C20" i="31"/>
  <c r="B19" i="29"/>
  <c r="A20" i="29"/>
  <c r="F17" i="29"/>
  <c r="G17" i="29" s="1"/>
  <c r="H17" i="29" s="1"/>
  <c r="C18" i="29"/>
  <c r="D18" i="29" s="1"/>
  <c r="E18" i="29" s="1"/>
  <c r="N18" i="29"/>
  <c r="A21" i="19"/>
  <c r="B21" i="19" s="1"/>
  <c r="N20" i="19"/>
  <c r="H18" i="19"/>
  <c r="N21" i="31" l="1"/>
  <c r="C21" i="31"/>
  <c r="B22" i="31"/>
  <c r="A23" i="31"/>
  <c r="A21" i="29"/>
  <c r="B20" i="29"/>
  <c r="F18" i="29"/>
  <c r="G18" i="29" s="1"/>
  <c r="H18" i="29" s="1"/>
  <c r="N19" i="29"/>
  <c r="C19" i="29"/>
  <c r="D19" i="29" s="1"/>
  <c r="E19" i="29" s="1"/>
  <c r="A22" i="19"/>
  <c r="B22" i="19" s="1"/>
  <c r="N21" i="19"/>
  <c r="H19" i="19"/>
  <c r="B23" i="31" l="1"/>
  <c r="A24" i="31"/>
  <c r="C22" i="31"/>
  <c r="N22" i="31"/>
  <c r="C20" i="29"/>
  <c r="D20" i="29" s="1"/>
  <c r="E20" i="29" s="1"/>
  <c r="N20" i="29"/>
  <c r="F19" i="29"/>
  <c r="G19" i="29" s="1"/>
  <c r="H19" i="29" s="1"/>
  <c r="B21" i="29"/>
  <c r="A22" i="29"/>
  <c r="A23" i="19"/>
  <c r="B23" i="19" s="1"/>
  <c r="N22" i="19"/>
  <c r="H20" i="19"/>
  <c r="A25" i="31" l="1"/>
  <c r="B24" i="31"/>
  <c r="N23" i="31"/>
  <c r="C23" i="31"/>
  <c r="N21" i="29"/>
  <c r="C21" i="29"/>
  <c r="D21" i="29" s="1"/>
  <c r="E21" i="29" s="1"/>
  <c r="A23" i="29"/>
  <c r="B22" i="29"/>
  <c r="F20" i="29"/>
  <c r="G20" i="29" s="1"/>
  <c r="H20" i="29" s="1"/>
  <c r="H21" i="19"/>
  <c r="A24" i="19"/>
  <c r="B24" i="19" s="1"/>
  <c r="N23" i="19"/>
  <c r="N24" i="31" l="1"/>
  <c r="C24" i="31"/>
  <c r="B25" i="31"/>
  <c r="A26" i="31"/>
  <c r="B23" i="29"/>
  <c r="A24" i="29"/>
  <c r="F21" i="29"/>
  <c r="G21" i="29" s="1"/>
  <c r="H21" i="29" s="1"/>
  <c r="C22" i="29"/>
  <c r="D22" i="29" s="1"/>
  <c r="E22" i="29" s="1"/>
  <c r="N22" i="29"/>
  <c r="H22" i="19"/>
  <c r="N24" i="19"/>
  <c r="A25" i="19"/>
  <c r="B25" i="19" s="1"/>
  <c r="N25" i="31" l="1"/>
  <c r="C25" i="31"/>
  <c r="B26" i="31"/>
  <c r="A27" i="31"/>
  <c r="A25" i="29"/>
  <c r="B24" i="29"/>
  <c r="F22" i="29"/>
  <c r="G22" i="29" s="1"/>
  <c r="H22" i="29" s="1"/>
  <c r="N23" i="29"/>
  <c r="C23" i="29"/>
  <c r="D23" i="29" s="1"/>
  <c r="E23" i="29" s="1"/>
  <c r="A26" i="19"/>
  <c r="B26" i="19" s="1"/>
  <c r="N25" i="19"/>
  <c r="H23" i="19"/>
  <c r="N26" i="31" l="1"/>
  <c r="C26" i="31"/>
  <c r="A28" i="31"/>
  <c r="B27" i="31"/>
  <c r="C24" i="29"/>
  <c r="D24" i="29" s="1"/>
  <c r="E24" i="29" s="1"/>
  <c r="N24" i="29"/>
  <c r="F23" i="29"/>
  <c r="G23" i="29" s="1"/>
  <c r="H23" i="29" s="1"/>
  <c r="B25" i="29"/>
  <c r="A26" i="29"/>
  <c r="N26" i="19"/>
  <c r="A27" i="19"/>
  <c r="B27" i="19" s="1"/>
  <c r="H24" i="19"/>
  <c r="N27" i="31" l="1"/>
  <c r="C27" i="31"/>
  <c r="B28" i="31"/>
  <c r="A29" i="31"/>
  <c r="N25" i="29"/>
  <c r="C25" i="29"/>
  <c r="D25" i="29" s="1"/>
  <c r="E25" i="29" s="1"/>
  <c r="A27" i="29"/>
  <c r="B26" i="29"/>
  <c r="F24" i="29"/>
  <c r="G24" i="29" s="1"/>
  <c r="H24" i="29" s="1"/>
  <c r="H25" i="19"/>
  <c r="N27" i="19"/>
  <c r="A28" i="19"/>
  <c r="B28" i="19" s="1"/>
  <c r="B29" i="31" l="1"/>
  <c r="A30" i="31"/>
  <c r="N28" i="31"/>
  <c r="C28" i="31"/>
  <c r="B27" i="29"/>
  <c r="A28" i="29"/>
  <c r="F25" i="29"/>
  <c r="G25" i="29" s="1"/>
  <c r="H25" i="29" s="1"/>
  <c r="C26" i="29"/>
  <c r="D26" i="29" s="1"/>
  <c r="E26" i="29" s="1"/>
  <c r="N26" i="29"/>
  <c r="H26" i="19"/>
  <c r="A29" i="19"/>
  <c r="B29" i="19" s="1"/>
  <c r="N28" i="19"/>
  <c r="A31" i="31" l="1"/>
  <c r="B30" i="31"/>
  <c r="N29" i="31"/>
  <c r="C29" i="31"/>
  <c r="A29" i="29"/>
  <c r="B28" i="29"/>
  <c r="F26" i="29"/>
  <c r="G26" i="29" s="1"/>
  <c r="H26" i="29" s="1"/>
  <c r="N27" i="29"/>
  <c r="C27" i="29"/>
  <c r="D27" i="29" s="1"/>
  <c r="E27" i="29" s="1"/>
  <c r="H27" i="19"/>
  <c r="H28" i="19"/>
  <c r="A30" i="19"/>
  <c r="B30" i="19" s="1"/>
  <c r="N29" i="19"/>
  <c r="N30" i="31" l="1"/>
  <c r="C30" i="31"/>
  <c r="B31" i="31"/>
  <c r="A32" i="31"/>
  <c r="C28" i="29"/>
  <c r="D28" i="29" s="1"/>
  <c r="E28" i="29" s="1"/>
  <c r="N28" i="29"/>
  <c r="F27" i="29"/>
  <c r="G27" i="29" s="1"/>
  <c r="H27" i="29" s="1"/>
  <c r="B29" i="29"/>
  <c r="A30" i="29"/>
  <c r="A31" i="19"/>
  <c r="B31" i="19" s="1"/>
  <c r="H29" i="19"/>
  <c r="B32" i="31" l="1"/>
  <c r="A33" i="31"/>
  <c r="C31" i="31"/>
  <c r="N31" i="31"/>
  <c r="N29" i="29"/>
  <c r="C29" i="29"/>
  <c r="D29" i="29" s="1"/>
  <c r="E29" i="29" s="1"/>
  <c r="A31" i="29"/>
  <c r="B30" i="29"/>
  <c r="F28" i="29"/>
  <c r="G28" i="29" s="1"/>
  <c r="H28" i="29" s="1"/>
  <c r="N30" i="19"/>
  <c r="N31" i="19"/>
  <c r="A32" i="19"/>
  <c r="B32" i="19" s="1"/>
  <c r="A34" i="31" l="1"/>
  <c r="B33" i="31"/>
  <c r="N32" i="31"/>
  <c r="C32" i="31"/>
  <c r="B31" i="29"/>
  <c r="A32" i="29"/>
  <c r="F29" i="29"/>
  <c r="G29" i="29" s="1"/>
  <c r="H29" i="29" s="1"/>
  <c r="C30" i="29"/>
  <c r="D30" i="29" s="1"/>
  <c r="E30" i="29" s="1"/>
  <c r="N30" i="29"/>
  <c r="H30" i="19"/>
  <c r="A33" i="19"/>
  <c r="B33" i="19" s="1"/>
  <c r="N32" i="19"/>
  <c r="N33" i="31" l="1"/>
  <c r="C33" i="31"/>
  <c r="B34" i="31"/>
  <c r="A35" i="31"/>
  <c r="F30" i="29"/>
  <c r="G30" i="29" s="1"/>
  <c r="H30" i="29" s="1"/>
  <c r="A33" i="29"/>
  <c r="B32" i="29"/>
  <c r="N31" i="29"/>
  <c r="C31" i="29"/>
  <c r="D31" i="29" s="1"/>
  <c r="E31" i="29" s="1"/>
  <c r="H31" i="19"/>
  <c r="N33" i="19"/>
  <c r="A34" i="19"/>
  <c r="B34" i="19" s="1"/>
  <c r="A36" i="31" l="1"/>
  <c r="B35" i="31"/>
  <c r="C35" i="31" s="1"/>
  <c r="C34" i="31"/>
  <c r="N34" i="31"/>
  <c r="F31" i="29"/>
  <c r="G31" i="29" s="1"/>
  <c r="H31" i="29" s="1"/>
  <c r="C32" i="29"/>
  <c r="D32" i="29" s="1"/>
  <c r="E32" i="29" s="1"/>
  <c r="N32" i="29"/>
  <c r="B33" i="29"/>
  <c r="A34" i="29"/>
  <c r="H32" i="19"/>
  <c r="N34" i="19"/>
  <c r="A35" i="19"/>
  <c r="B35" i="19" s="1"/>
  <c r="H33" i="19"/>
  <c r="B36" i="31" l="1"/>
  <c r="F32" i="29"/>
  <c r="G32" i="29" s="1"/>
  <c r="H32" i="29" s="1"/>
  <c r="A35" i="29"/>
  <c r="B34" i="29"/>
  <c r="N33" i="29"/>
  <c r="C33" i="29"/>
  <c r="D33" i="29" s="1"/>
  <c r="E33" i="29" s="1"/>
  <c r="A36" i="19"/>
  <c r="B36" i="19" s="1"/>
  <c r="N36" i="31" l="1"/>
  <c r="C36" i="31"/>
  <c r="F33" i="29"/>
  <c r="G33" i="29" s="1"/>
  <c r="H33" i="29" s="1"/>
  <c r="C34" i="29"/>
  <c r="D34" i="29" s="1"/>
  <c r="E34" i="29" s="1"/>
  <c r="N34" i="29"/>
  <c r="A36" i="29"/>
  <c r="B35" i="29"/>
  <c r="C35" i="29" s="1"/>
  <c r="D35" i="29" s="1"/>
  <c r="E35" i="29" s="1"/>
  <c r="F35" i="29" s="1"/>
  <c r="G35" i="29" s="1"/>
  <c r="N36" i="19"/>
  <c r="H34" i="19"/>
  <c r="N37" i="31" l="1"/>
  <c r="N38" i="31" s="1"/>
  <c r="H35" i="29"/>
  <c r="B36" i="29"/>
  <c r="F34" i="29"/>
  <c r="G34" i="29" s="1"/>
  <c r="H34" i="29" s="1"/>
  <c r="H36" i="19"/>
  <c r="H35" i="19"/>
  <c r="N37" i="19"/>
  <c r="C36" i="29" l="1"/>
  <c r="D36" i="29" s="1"/>
  <c r="E36" i="29" s="1"/>
  <c r="N36" i="29"/>
  <c r="N37" i="29" l="1"/>
  <c r="F36" i="29"/>
  <c r="G36" i="29" s="1"/>
  <c r="H36" i="29" s="1"/>
  <c r="G39" i="19" l="1"/>
  <c r="G39" i="31"/>
  <c r="F16" i="13"/>
  <c r="G39" i="29"/>
</calcChain>
</file>

<file path=xl/sharedStrings.xml><?xml version="1.0" encoding="utf-8"?>
<sst xmlns="http://schemas.openxmlformats.org/spreadsheetml/2006/main" count="289" uniqueCount="44">
  <si>
    <t>Horaire planning prévisionnel</t>
  </si>
  <si>
    <t>Horaires réalisés</t>
  </si>
  <si>
    <t>Motif de changement</t>
  </si>
  <si>
    <t>Début service</t>
  </si>
  <si>
    <t>Fin service</t>
  </si>
  <si>
    <t>Semaine réalisée</t>
  </si>
  <si>
    <t>Total jours Réalisés</t>
  </si>
  <si>
    <t>Total jours Théoriques</t>
  </si>
  <si>
    <t>Total du Mois</t>
  </si>
  <si>
    <t>Total Théorique</t>
  </si>
  <si>
    <t>Total semaine</t>
  </si>
  <si>
    <t>Vacances</t>
  </si>
  <si>
    <t>Toussaint</t>
  </si>
  <si>
    <t>Noël</t>
  </si>
  <si>
    <t>Jour de l'an</t>
  </si>
  <si>
    <t>Fête du travail</t>
  </si>
  <si>
    <t>Victoire 1945</t>
  </si>
  <si>
    <t>Diman. de Pâques</t>
  </si>
  <si>
    <t>Lundi de Pâques</t>
  </si>
  <si>
    <t>Fête nationale</t>
  </si>
  <si>
    <t>Assomption</t>
  </si>
  <si>
    <t>Jeudi Ascension</t>
  </si>
  <si>
    <t>Lundi de Pentecôte</t>
  </si>
  <si>
    <t>vendredi pont Ascension</t>
  </si>
  <si>
    <t>Vacances Zone A</t>
  </si>
  <si>
    <t>Jours Fériés</t>
  </si>
  <si>
    <t>lundi</t>
  </si>
  <si>
    <t>mardi</t>
  </si>
  <si>
    <t>mercredi</t>
  </si>
  <si>
    <t>jeudi</t>
  </si>
  <si>
    <t>vendredi</t>
  </si>
  <si>
    <t>J.F.</t>
  </si>
  <si>
    <t>S.B.</t>
  </si>
  <si>
    <t>S.A.</t>
  </si>
  <si>
    <t>N° Semaine</t>
  </si>
  <si>
    <t>Planning</t>
  </si>
  <si>
    <t>Semaine Impaire / Q1 / A</t>
  </si>
  <si>
    <t>Semaine Paire / Q2 / B</t>
  </si>
  <si>
    <r>
      <t xml:space="preserve">Remplir dans les cases </t>
    </r>
    <r>
      <rPr>
        <b/>
        <sz val="16"/>
        <color theme="9" tint="-0.249977111117893"/>
        <rFont val="Calibri"/>
        <family val="2"/>
        <scheme val="minor"/>
      </rPr>
      <t>vertes</t>
    </r>
    <r>
      <rPr>
        <b/>
        <sz val="16"/>
        <color theme="1"/>
        <rFont val="Calibri"/>
        <family val="2"/>
        <scheme val="minor"/>
      </rPr>
      <t xml:space="preserve"> le planning théorique </t>
    </r>
    <r>
      <rPr>
        <b/>
        <sz val="16"/>
        <color rgb="FFFF0000"/>
        <rFont val="Calibri"/>
        <family val="2"/>
        <scheme val="minor"/>
      </rPr>
      <t>Avec le Format 00</t>
    </r>
    <r>
      <rPr>
        <b/>
        <sz val="22"/>
        <color rgb="FFFF0000"/>
        <rFont val="Calibri"/>
        <family val="2"/>
        <scheme val="minor"/>
      </rPr>
      <t>:</t>
    </r>
    <r>
      <rPr>
        <b/>
        <sz val="16"/>
        <color rgb="FFFF0000"/>
        <rFont val="Calibri"/>
        <family val="2"/>
        <scheme val="minor"/>
      </rPr>
      <t>00</t>
    </r>
  </si>
  <si>
    <t>Heures + / -</t>
  </si>
  <si>
    <t>Soldes des heures + / -</t>
  </si>
  <si>
    <t>Heures       reportées</t>
  </si>
  <si>
    <t>Soldes des heures + / - de l'année</t>
  </si>
  <si>
    <t>Soldes annuel des heures + /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</si>
</sst>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:mm;@"/>
    <numFmt numFmtId="165" formatCode="[h]:mm"/>
    <numFmt numFmtId="166" formatCode="[$-40C]d\-mmm;@"/>
    <numFmt numFmtId="167" formatCode="dd/mm/yy;@"/>
    <numFmt numFmtId="168" formatCode="[$-F400]h:mm:ss\ AM/PM"/>
    <numFmt numFmtId="171" formatCode="[hh]:mm;@"/>
  </numFmts>
  <fonts count="3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3366FF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3366FF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10"/>
      <color rgb="FFC00000"/>
      <name val="Calibri"/>
      <family val="2"/>
      <scheme val="minor"/>
    </font>
    <font>
      <sz val="8"/>
      <name val="Calibri"/>
      <family val="2"/>
      <scheme val="minor"/>
    </font>
    <font>
      <sz val="8"/>
      <color theme="1" tint="0.34998626667073579"/>
      <name val="Trebuchet MS"/>
      <family val="2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A8D08D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E2EFD9"/>
        <bgColor indexed="64"/>
      </patternFill>
    </fill>
    <fill>
      <patternFill patternType="solid">
        <fgColor rgb="FFFBE4D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7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2" fillId="0" borderId="0" xfId="0" applyFont="1"/>
    <xf numFmtId="0" fontId="2" fillId="0" borderId="0" xfId="0" applyFont="1" applyProtection="1">
      <protection locked="0"/>
    </xf>
    <xf numFmtId="0" fontId="8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66" fontId="5" fillId="0" borderId="26" xfId="0" applyNumberFormat="1" applyFont="1" applyBorder="1" applyAlignment="1">
      <alignment horizontal="center" vertical="center"/>
    </xf>
    <xf numFmtId="166" fontId="5" fillId="0" borderId="28" xfId="0" applyNumberFormat="1" applyFont="1" applyBorder="1" applyAlignment="1">
      <alignment horizontal="center" vertical="center"/>
    </xf>
    <xf numFmtId="20" fontId="12" fillId="5" borderId="23" xfId="0" applyNumberFormat="1" applyFont="1" applyFill="1" applyBorder="1" applyAlignment="1">
      <alignment horizontal="center" vertical="center" wrapText="1"/>
    </xf>
    <xf numFmtId="20" fontId="12" fillId="5" borderId="29" xfId="0" applyNumberFormat="1" applyFont="1" applyFill="1" applyBorder="1" applyAlignment="1">
      <alignment horizontal="center" vertical="center" wrapText="1"/>
    </xf>
    <xf numFmtId="20" fontId="14" fillId="5" borderId="23" xfId="0" applyNumberFormat="1" applyFont="1" applyFill="1" applyBorder="1" applyAlignment="1">
      <alignment horizontal="center" vertical="center" wrapText="1"/>
    </xf>
    <xf numFmtId="20" fontId="14" fillId="5" borderId="29" xfId="0" applyNumberFormat="1" applyFont="1" applyFill="1" applyBorder="1" applyAlignment="1">
      <alignment horizontal="center" vertical="center" wrapText="1"/>
    </xf>
    <xf numFmtId="166" fontId="5" fillId="0" borderId="30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20" fontId="14" fillId="4" borderId="23" xfId="0" applyNumberFormat="1" applyFont="1" applyFill="1" applyBorder="1" applyAlignment="1">
      <alignment horizontal="center" vertical="center" wrapText="1"/>
    </xf>
    <xf numFmtId="165" fontId="17" fillId="0" borderId="35" xfId="0" applyNumberFormat="1" applyFont="1" applyBorder="1" applyAlignment="1">
      <alignment horizontal="center" vertical="center"/>
    </xf>
    <xf numFmtId="165" fontId="17" fillId="0" borderId="36" xfId="0" applyNumberFormat="1" applyFont="1" applyBorder="1" applyAlignment="1">
      <alignment horizontal="center" vertical="center"/>
    </xf>
    <xf numFmtId="165" fontId="17" fillId="0" borderId="22" xfId="0" applyNumberFormat="1" applyFont="1" applyBorder="1" applyAlignment="1">
      <alignment horizontal="center" vertical="center"/>
    </xf>
    <xf numFmtId="20" fontId="1" fillId="4" borderId="38" xfId="0" applyNumberFormat="1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0" fillId="0" borderId="40" xfId="0" applyBorder="1"/>
    <xf numFmtId="0" fontId="7" fillId="0" borderId="0" xfId="0" applyFont="1" applyAlignment="1">
      <alignment wrapText="1"/>
    </xf>
    <xf numFmtId="165" fontId="19" fillId="0" borderId="20" xfId="0" applyNumberFormat="1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165" fontId="2" fillId="0" borderId="0" xfId="0" applyNumberFormat="1" applyFont="1" applyProtection="1">
      <protection locked="0"/>
    </xf>
    <xf numFmtId="164" fontId="5" fillId="0" borderId="31" xfId="0" applyNumberFormat="1" applyFont="1" applyBorder="1" applyAlignment="1">
      <alignment horizontal="center" vertical="center"/>
    </xf>
    <xf numFmtId="164" fontId="5" fillId="0" borderId="32" xfId="0" applyNumberFormat="1" applyFont="1" applyBorder="1" applyAlignment="1">
      <alignment horizontal="center" vertical="center"/>
    </xf>
    <xf numFmtId="164" fontId="5" fillId="0" borderId="33" xfId="0" applyNumberFormat="1" applyFont="1" applyBorder="1" applyAlignment="1">
      <alignment horizontal="center" vertical="center"/>
    </xf>
    <xf numFmtId="16" fontId="25" fillId="10" borderId="42" xfId="0" applyNumberFormat="1" applyFont="1" applyFill="1" applyBorder="1" applyAlignment="1">
      <alignment horizontal="center" vertical="center"/>
    </xf>
    <xf numFmtId="16" fontId="25" fillId="12" borderId="42" xfId="0" applyNumberFormat="1" applyFont="1" applyFill="1" applyBorder="1" applyAlignment="1">
      <alignment horizontal="center" vertical="center"/>
    </xf>
    <xf numFmtId="16" fontId="25" fillId="13" borderId="42" xfId="0" applyNumberFormat="1" applyFont="1" applyFill="1" applyBorder="1" applyAlignment="1">
      <alignment horizontal="center" vertical="center"/>
    </xf>
    <xf numFmtId="16" fontId="25" fillId="10" borderId="44" xfId="0" applyNumberFormat="1" applyFont="1" applyFill="1" applyBorder="1" applyAlignment="1">
      <alignment horizontal="center" vertical="center"/>
    </xf>
    <xf numFmtId="16" fontId="25" fillId="12" borderId="10" xfId="0" applyNumberFormat="1" applyFont="1" applyFill="1" applyBorder="1" applyAlignment="1">
      <alignment horizontal="center" vertical="center"/>
    </xf>
    <xf numFmtId="0" fontId="26" fillId="12" borderId="12" xfId="0" applyFont="1" applyFill="1" applyBorder="1" applyAlignment="1" applyProtection="1">
      <alignment horizontal="center" vertical="center"/>
      <protection locked="0"/>
    </xf>
    <xf numFmtId="0" fontId="26" fillId="12" borderId="43" xfId="0" applyFont="1" applyFill="1" applyBorder="1" applyAlignment="1" applyProtection="1">
      <alignment horizontal="center" vertical="center"/>
      <protection locked="0"/>
    </xf>
    <xf numFmtId="16" fontId="25" fillId="14" borderId="42" xfId="0" applyNumberFormat="1" applyFont="1" applyFill="1" applyBorder="1" applyAlignment="1">
      <alignment horizontal="center" vertical="center"/>
    </xf>
    <xf numFmtId="0" fontId="26" fillId="15" borderId="43" xfId="0" applyFont="1" applyFill="1" applyBorder="1" applyAlignment="1" applyProtection="1">
      <alignment horizontal="center" vertical="center"/>
      <protection locked="0"/>
    </xf>
    <xf numFmtId="0" fontId="26" fillId="12" borderId="45" xfId="0" applyFont="1" applyFill="1" applyBorder="1" applyAlignment="1" applyProtection="1">
      <alignment horizontal="center" vertical="center"/>
      <protection locked="0"/>
    </xf>
    <xf numFmtId="0" fontId="27" fillId="11" borderId="46" xfId="0" applyFont="1" applyFill="1" applyBorder="1" applyAlignment="1" applyProtection="1">
      <alignment vertical="center"/>
      <protection locked="0"/>
    </xf>
    <xf numFmtId="16" fontId="25" fillId="10" borderId="10" xfId="0" applyNumberFormat="1" applyFont="1" applyFill="1" applyBorder="1" applyAlignment="1">
      <alignment horizontal="center" vertical="center"/>
    </xf>
    <xf numFmtId="0" fontId="27" fillId="11" borderId="12" xfId="0" applyFont="1" applyFill="1" applyBorder="1" applyAlignment="1" applyProtection="1">
      <alignment vertical="center"/>
      <protection locked="0"/>
    </xf>
    <xf numFmtId="0" fontId="27" fillId="11" borderId="49" xfId="0" applyFont="1" applyFill="1" applyBorder="1" applyAlignment="1" applyProtection="1">
      <alignment vertical="center"/>
      <protection locked="0"/>
    </xf>
    <xf numFmtId="165" fontId="17" fillId="0" borderId="32" xfId="0" applyNumberFormat="1" applyFont="1" applyBorder="1" applyAlignment="1">
      <alignment horizontal="center" vertical="center"/>
    </xf>
    <xf numFmtId="165" fontId="17" fillId="0" borderId="34" xfId="0" applyNumberFormat="1" applyFont="1" applyBorder="1" applyAlignment="1">
      <alignment horizontal="center" vertical="center"/>
    </xf>
    <xf numFmtId="165" fontId="17" fillId="0" borderId="31" xfId="0" applyNumberFormat="1" applyFont="1" applyBorder="1" applyAlignment="1">
      <alignment horizontal="center" vertical="center"/>
    </xf>
    <xf numFmtId="0" fontId="28" fillId="0" borderId="33" xfId="0" applyFont="1" applyBorder="1" applyAlignment="1" applyProtection="1">
      <alignment vertical="center"/>
      <protection locked="0"/>
    </xf>
    <xf numFmtId="0" fontId="28" fillId="0" borderId="3" xfId="0" applyFont="1" applyBorder="1" applyAlignment="1" applyProtection="1">
      <alignment vertical="center"/>
      <protection locked="0"/>
    </xf>
    <xf numFmtId="14" fontId="5" fillId="0" borderId="50" xfId="0" applyNumberFormat="1" applyFont="1" applyBorder="1" applyAlignment="1">
      <alignment horizontal="center" vertical="center"/>
    </xf>
    <xf numFmtId="14" fontId="5" fillId="0" borderId="51" xfId="0" applyNumberFormat="1" applyFont="1" applyBorder="1" applyAlignment="1">
      <alignment horizontal="center" vertical="center"/>
    </xf>
    <xf numFmtId="14" fontId="5" fillId="0" borderId="52" xfId="0" applyNumberFormat="1" applyFont="1" applyBorder="1" applyAlignment="1">
      <alignment horizontal="center" vertical="center"/>
    </xf>
    <xf numFmtId="20" fontId="12" fillId="5" borderId="53" xfId="0" applyNumberFormat="1" applyFont="1" applyFill="1" applyBorder="1" applyAlignment="1">
      <alignment horizontal="center" vertical="center" wrapText="1"/>
    </xf>
    <xf numFmtId="20" fontId="14" fillId="5" borderId="53" xfId="0" applyNumberFormat="1" applyFont="1" applyFill="1" applyBorder="1" applyAlignment="1">
      <alignment horizontal="center" vertical="center" wrapText="1"/>
    </xf>
    <xf numFmtId="0" fontId="30" fillId="12" borderId="12" xfId="0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/>
    <xf numFmtId="0" fontId="23" fillId="0" borderId="13" xfId="0" applyFont="1" applyBorder="1"/>
    <xf numFmtId="0" fontId="23" fillId="0" borderId="39" xfId="0" applyFont="1" applyBorder="1"/>
    <xf numFmtId="20" fontId="0" fillId="0" borderId="6" xfId="0" applyNumberForma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 wrapText="1"/>
    </xf>
    <xf numFmtId="0" fontId="22" fillId="0" borderId="17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20" fontId="1" fillId="4" borderId="54" xfId="0" applyNumberFormat="1" applyFont="1" applyFill="1" applyBorder="1" applyAlignment="1">
      <alignment horizontal="center" vertical="center" wrapText="1"/>
    </xf>
    <xf numFmtId="20" fontId="1" fillId="4" borderId="55" xfId="0" applyNumberFormat="1" applyFont="1" applyFill="1" applyBorder="1" applyAlignment="1">
      <alignment horizontal="center" vertical="center" wrapText="1"/>
    </xf>
    <xf numFmtId="20" fontId="1" fillId="4" borderId="56" xfId="0" applyNumberFormat="1" applyFont="1" applyFill="1" applyBorder="1" applyAlignment="1">
      <alignment horizontal="center" vertical="center" wrapText="1"/>
    </xf>
    <xf numFmtId="20" fontId="1" fillId="4" borderId="57" xfId="0" applyNumberFormat="1" applyFont="1" applyFill="1" applyBorder="1" applyAlignment="1">
      <alignment horizontal="center" vertical="center" wrapText="1"/>
    </xf>
    <xf numFmtId="20" fontId="1" fillId="4" borderId="58" xfId="0" applyNumberFormat="1" applyFont="1" applyFill="1" applyBorder="1" applyAlignment="1">
      <alignment horizontal="center" vertical="center" wrapText="1"/>
    </xf>
    <xf numFmtId="20" fontId="1" fillId="4" borderId="59" xfId="0" applyNumberFormat="1" applyFont="1" applyFill="1" applyBorder="1" applyAlignment="1">
      <alignment horizontal="center" vertical="center" wrapText="1"/>
    </xf>
    <xf numFmtId="20" fontId="1" fillId="4" borderId="60" xfId="0" applyNumberFormat="1" applyFont="1" applyFill="1" applyBorder="1" applyAlignment="1">
      <alignment horizontal="center" vertical="center" wrapText="1"/>
    </xf>
    <xf numFmtId="20" fontId="1" fillId="4" borderId="61" xfId="0" applyNumberFormat="1" applyFont="1" applyFill="1" applyBorder="1" applyAlignment="1">
      <alignment horizontal="center" vertical="center" wrapText="1"/>
    </xf>
    <xf numFmtId="20" fontId="1" fillId="4" borderId="62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32" fillId="0" borderId="0" xfId="0" applyFont="1" applyAlignment="1">
      <alignment vertical="center"/>
    </xf>
    <xf numFmtId="0" fontId="33" fillId="0" borderId="13" xfId="0" applyFont="1" applyBorder="1" applyAlignment="1">
      <alignment horizontal="center" vertical="center"/>
    </xf>
    <xf numFmtId="168" fontId="2" fillId="0" borderId="0" xfId="0" applyNumberFormat="1" applyFont="1"/>
    <xf numFmtId="0" fontId="34" fillId="0" borderId="0" xfId="0" applyFont="1" applyAlignment="1">
      <alignment horizontal="center" vertical="center"/>
    </xf>
    <xf numFmtId="0" fontId="24" fillId="9" borderId="4" xfId="0" applyFont="1" applyFill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20" fontId="31" fillId="4" borderId="63" xfId="0" applyNumberFormat="1" applyFont="1" applyFill="1" applyBorder="1" applyAlignment="1" applyProtection="1">
      <alignment horizontal="center" vertical="center" wrapText="1"/>
      <protection locked="0"/>
    </xf>
    <xf numFmtId="20" fontId="31" fillId="4" borderId="64" xfId="0" applyNumberFormat="1" applyFont="1" applyFill="1" applyBorder="1" applyAlignment="1">
      <alignment horizontal="center" vertical="center" wrapText="1"/>
    </xf>
    <xf numFmtId="20" fontId="14" fillId="4" borderId="38" xfId="0" applyNumberFormat="1" applyFont="1" applyFill="1" applyBorder="1" applyAlignment="1">
      <alignment horizontal="center" vertical="center" wrapText="1"/>
    </xf>
    <xf numFmtId="20" fontId="31" fillId="4" borderId="65" xfId="0" applyNumberFormat="1" applyFont="1" applyFill="1" applyBorder="1" applyAlignment="1">
      <alignment horizontal="center" vertical="center" wrapText="1"/>
    </xf>
    <xf numFmtId="20" fontId="12" fillId="5" borderId="24" xfId="0" applyNumberFormat="1" applyFont="1" applyFill="1" applyBorder="1" applyAlignment="1">
      <alignment horizontal="center" vertical="center" wrapText="1"/>
    </xf>
    <xf numFmtId="20" fontId="12" fillId="5" borderId="25" xfId="0" applyNumberFormat="1" applyFont="1" applyFill="1" applyBorder="1" applyAlignment="1">
      <alignment horizontal="center" vertical="center" wrapText="1"/>
    </xf>
    <xf numFmtId="20" fontId="12" fillId="5" borderId="27" xfId="0" applyNumberFormat="1" applyFont="1" applyFill="1" applyBorder="1" applyAlignment="1">
      <alignment horizontal="center" vertical="center" wrapText="1"/>
    </xf>
    <xf numFmtId="46" fontId="2" fillId="0" borderId="0" xfId="0" applyNumberFormat="1" applyFont="1" applyProtection="1">
      <protection locked="0"/>
    </xf>
    <xf numFmtId="20" fontId="14" fillId="4" borderId="26" xfId="0" applyNumberFormat="1" applyFont="1" applyFill="1" applyBorder="1" applyAlignment="1">
      <alignment horizontal="center" vertical="center" wrapText="1"/>
    </xf>
    <xf numFmtId="20" fontId="14" fillId="4" borderId="25" xfId="0" applyNumberFormat="1" applyFont="1" applyFill="1" applyBorder="1" applyAlignment="1">
      <alignment horizontal="center" vertical="center" wrapText="1"/>
    </xf>
    <xf numFmtId="20" fontId="14" fillId="4" borderId="27" xfId="0" applyNumberFormat="1" applyFont="1" applyFill="1" applyBorder="1" applyAlignment="1">
      <alignment horizontal="center" vertical="center" wrapText="1"/>
    </xf>
    <xf numFmtId="20" fontId="14" fillId="4" borderId="28" xfId="0" applyNumberFormat="1" applyFont="1" applyFill="1" applyBorder="1" applyAlignment="1">
      <alignment horizontal="center" vertical="center" wrapText="1"/>
    </xf>
    <xf numFmtId="20" fontId="14" fillId="4" borderId="29" xfId="0" applyNumberFormat="1" applyFont="1" applyFill="1" applyBorder="1" applyAlignment="1">
      <alignment horizontal="center" vertical="center" wrapText="1"/>
    </xf>
    <xf numFmtId="20" fontId="14" fillId="4" borderId="66" xfId="0" applyNumberFormat="1" applyFont="1" applyFill="1" applyBorder="1" applyAlignment="1">
      <alignment horizontal="center" vertical="center" wrapText="1"/>
    </xf>
    <xf numFmtId="20" fontId="14" fillId="4" borderId="67" xfId="0" applyNumberFormat="1" applyFont="1" applyFill="1" applyBorder="1" applyAlignment="1">
      <alignment horizontal="center" vertical="center" wrapText="1"/>
    </xf>
    <xf numFmtId="20" fontId="14" fillId="4" borderId="30" xfId="0" applyNumberFormat="1" applyFont="1" applyFill="1" applyBorder="1" applyAlignment="1">
      <alignment horizontal="center" vertical="center" wrapText="1"/>
    </xf>
    <xf numFmtId="20" fontId="14" fillId="4" borderId="68" xfId="0" applyNumberFormat="1" applyFont="1" applyFill="1" applyBorder="1" applyAlignment="1">
      <alignment horizontal="center" vertical="center" wrapText="1"/>
    </xf>
    <xf numFmtId="20" fontId="14" fillId="4" borderId="69" xfId="0" applyNumberFormat="1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wrapText="1"/>
    </xf>
    <xf numFmtId="0" fontId="7" fillId="0" borderId="14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0" fontId="7" fillId="0" borderId="40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21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23" fillId="16" borderId="39" xfId="0" applyFont="1" applyFill="1" applyBorder="1" applyAlignment="1">
      <alignment horizontal="center" vertical="center"/>
    </xf>
    <xf numFmtId="0" fontId="23" fillId="16" borderId="4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23" fillId="0" borderId="47" xfId="0" applyFont="1" applyBorder="1" applyAlignment="1">
      <alignment horizontal="center"/>
    </xf>
    <xf numFmtId="0" fontId="23" fillId="0" borderId="48" xfId="0" applyFont="1" applyBorder="1" applyAlignment="1">
      <alignment horizontal="center"/>
    </xf>
    <xf numFmtId="0" fontId="23" fillId="0" borderId="39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165" fontId="15" fillId="8" borderId="15" xfId="0" applyNumberFormat="1" applyFont="1" applyFill="1" applyBorder="1" applyAlignment="1">
      <alignment horizontal="center" vertical="center"/>
    </xf>
    <xf numFmtId="165" fontId="15" fillId="8" borderId="3" xfId="0" applyNumberFormat="1" applyFont="1" applyFill="1" applyBorder="1" applyAlignment="1">
      <alignment horizontal="center" vertical="center"/>
    </xf>
    <xf numFmtId="0" fontId="10" fillId="7" borderId="10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 wrapText="1"/>
    </xf>
    <xf numFmtId="0" fontId="16" fillId="7" borderId="8" xfId="0" applyFont="1" applyFill="1" applyBorder="1" applyAlignment="1">
      <alignment horizontal="center" vertical="center" wrapText="1"/>
    </xf>
    <xf numFmtId="0" fontId="16" fillId="7" borderId="12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" vertical="center" wrapText="1"/>
    </xf>
    <xf numFmtId="167" fontId="18" fillId="6" borderId="21" xfId="0" applyNumberFormat="1" applyFont="1" applyFill="1" applyBorder="1" applyAlignment="1" applyProtection="1">
      <alignment horizontal="center" vertical="center"/>
      <protection locked="0"/>
    </xf>
    <xf numFmtId="167" fontId="18" fillId="6" borderId="3" xfId="0" applyNumberFormat="1" applyFont="1" applyFill="1" applyBorder="1" applyAlignment="1" applyProtection="1">
      <alignment horizontal="center" vertical="center"/>
      <protection locked="0"/>
    </xf>
    <xf numFmtId="166" fontId="5" fillId="0" borderId="39" xfId="0" applyNumberFormat="1" applyFont="1" applyBorder="1" applyAlignment="1">
      <alignment horizontal="center" vertical="center"/>
    </xf>
    <xf numFmtId="166" fontId="5" fillId="0" borderId="41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5" fillId="9" borderId="39" xfId="0" applyFont="1" applyFill="1" applyBorder="1" applyAlignment="1">
      <alignment horizontal="center" vertical="center" wrapText="1"/>
    </xf>
    <xf numFmtId="0" fontId="35" fillId="9" borderId="1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7" fontId="3" fillId="6" borderId="37" xfId="0" applyNumberFormat="1" applyFont="1" applyFill="1" applyBorder="1" applyAlignment="1" applyProtection="1">
      <alignment horizontal="center" vertical="center"/>
      <protection locked="0"/>
    </xf>
    <xf numFmtId="167" fontId="3" fillId="6" borderId="2" xfId="0" applyNumberFormat="1" applyFont="1" applyFill="1" applyBorder="1" applyAlignment="1" applyProtection="1">
      <alignment horizontal="center" vertical="center"/>
      <protection locked="0"/>
    </xf>
    <xf numFmtId="0" fontId="9" fillId="2" borderId="13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10" fillId="7" borderId="16" xfId="0" applyFont="1" applyFill="1" applyBorder="1" applyAlignment="1">
      <alignment horizontal="center" vertical="center" wrapText="1"/>
    </xf>
    <xf numFmtId="0" fontId="10" fillId="7" borderId="18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5" fontId="0" fillId="0" borderId="0" xfId="0" applyNumberFormat="1"/>
    <xf numFmtId="0" fontId="23" fillId="8" borderId="39" xfId="0" applyFont="1" applyFill="1" applyBorder="1" applyAlignment="1">
      <alignment horizontal="center" vertical="center"/>
    </xf>
    <xf numFmtId="0" fontId="23" fillId="8" borderId="41" xfId="0" applyFont="1" applyFill="1" applyBorder="1" applyAlignment="1">
      <alignment horizontal="center" vertical="center"/>
    </xf>
    <xf numFmtId="0" fontId="23" fillId="8" borderId="1" xfId="0" applyFont="1" applyFill="1" applyBorder="1" applyAlignment="1">
      <alignment horizontal="center" vertical="center"/>
    </xf>
    <xf numFmtId="168" fontId="0" fillId="0" borderId="0" xfId="0" applyNumberFormat="1" applyBorder="1" applyAlignment="1">
      <alignment vertical="center"/>
    </xf>
    <xf numFmtId="0" fontId="3" fillId="8" borderId="13" xfId="0" applyFont="1" applyFill="1" applyBorder="1" applyAlignment="1">
      <alignment horizontal="center" vertical="center" wrapText="1"/>
    </xf>
    <xf numFmtId="0" fontId="3" fillId="8" borderId="40" xfId="0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164" fontId="0" fillId="8" borderId="13" xfId="0" applyNumberFormat="1" applyFill="1" applyBorder="1" applyAlignment="1">
      <alignment horizontal="center" vertical="center"/>
    </xf>
    <xf numFmtId="164" fontId="0" fillId="8" borderId="14" xfId="0" applyNumberFormat="1" applyFill="1" applyBorder="1" applyAlignment="1">
      <alignment horizontal="center" vertical="center"/>
    </xf>
    <xf numFmtId="164" fontId="0" fillId="8" borderId="15" xfId="0" applyNumberFormat="1" applyFill="1" applyBorder="1" applyAlignment="1">
      <alignment horizontal="center" vertical="center"/>
    </xf>
    <xf numFmtId="164" fontId="0" fillId="8" borderId="21" xfId="0" applyNumberFormat="1" applyFill="1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164" fontId="0" fillId="8" borderId="3" xfId="0" applyNumberFormat="1" applyFill="1" applyBorder="1" applyAlignment="1">
      <alignment horizontal="center" vertical="center"/>
    </xf>
    <xf numFmtId="164" fontId="15" fillId="8" borderId="37" xfId="0" applyNumberFormat="1" applyFont="1" applyFill="1" applyBorder="1" applyAlignment="1">
      <alignment horizontal="center" vertical="center"/>
    </xf>
    <xf numFmtId="164" fontId="15" fillId="8" borderId="22" xfId="0" applyNumberFormat="1" applyFont="1" applyFill="1" applyBorder="1" applyAlignment="1">
      <alignment horizontal="center" vertical="center"/>
    </xf>
    <xf numFmtId="164" fontId="15" fillId="8" borderId="2" xfId="0" applyNumberFormat="1" applyFont="1" applyFill="1" applyBorder="1" applyAlignment="1">
      <alignment horizontal="center" vertical="center"/>
    </xf>
    <xf numFmtId="171" fontId="15" fillId="8" borderId="15" xfId="0" applyNumberFormat="1" applyFont="1" applyFill="1" applyBorder="1" applyAlignment="1">
      <alignment horizontal="center" vertical="center"/>
    </xf>
    <xf numFmtId="171" fontId="15" fillId="8" borderId="3" xfId="0" applyNumberFormat="1" applyFont="1" applyFill="1" applyBorder="1" applyAlignment="1">
      <alignment horizontal="center" vertical="center"/>
    </xf>
    <xf numFmtId="171" fontId="15" fillId="8" borderId="37" xfId="0" applyNumberFormat="1" applyFont="1" applyFill="1" applyBorder="1" applyAlignment="1">
      <alignment horizontal="center" vertical="center"/>
    </xf>
    <xf numFmtId="171" fontId="15" fillId="8" borderId="22" xfId="0" applyNumberFormat="1" applyFont="1" applyFill="1" applyBorder="1" applyAlignment="1">
      <alignment horizontal="center" vertical="center"/>
    </xf>
    <xf numFmtId="171" fontId="15" fillId="8" borderId="2" xfId="0" applyNumberFormat="1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0" fontId="2" fillId="8" borderId="40" xfId="0" applyFont="1" applyFill="1" applyBorder="1" applyAlignment="1">
      <alignment horizontal="center" vertical="center" wrapText="1"/>
    </xf>
    <xf numFmtId="0" fontId="2" fillId="8" borderId="0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94"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20A3E71C-16E7-42BC-8DDF-D672BA733D25}"/>
            </a:ext>
          </a:extLst>
        </xdr:cNvPr>
        <xdr:cNvSpPr/>
      </xdr:nvSpPr>
      <xdr:spPr>
        <a:xfrm>
          <a:off x="0" y="0"/>
          <a:ext cx="2005482" cy="675738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7" name="Rectangle 6">
          <a:extLst>
            <a:ext uri="{FF2B5EF4-FFF2-40B4-BE49-F238E27FC236}">
              <a16:creationId xmlns:a16="http://schemas.microsoft.com/office/drawing/2014/main" id="{2D5E4FF0-4A6A-42B7-BD1A-7DA56107A1D7}"/>
            </a:ext>
          </a:extLst>
        </xdr:cNvPr>
        <xdr:cNvSpPr/>
      </xdr:nvSpPr>
      <xdr:spPr>
        <a:xfrm>
          <a:off x="0" y="0"/>
          <a:ext cx="2037867" cy="685263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757707</xdr:colOff>
      <xdr:row>2</xdr:row>
      <xdr:rowOff>266163</xdr:rowOff>
    </xdr:to>
    <xdr:sp macro="[0]!Macros" textlink="">
      <xdr:nvSpPr>
        <xdr:cNvPr id="2" name="Rectangle 1">
          <a:extLst>
            <a:ext uri="{FF2B5EF4-FFF2-40B4-BE49-F238E27FC236}">
              <a16:creationId xmlns:a16="http://schemas.microsoft.com/office/drawing/2014/main" id="{A14F2B47-3B8A-4DF2-BAB0-A89DD21B8EDB}"/>
            </a:ext>
          </a:extLst>
        </xdr:cNvPr>
        <xdr:cNvSpPr/>
      </xdr:nvSpPr>
      <xdr:spPr>
        <a:xfrm>
          <a:off x="0" y="0"/>
          <a:ext cx="2074878" cy="690706"/>
        </a:xfrm>
        <a:prstGeom prst="rect">
          <a:avLst/>
        </a:prstGeom>
        <a:solidFill>
          <a:srgbClr val="4472C4"/>
        </a:solidFill>
        <a:ln w="12700" cap="flat" cmpd="sng" algn="ctr">
          <a:solidFill>
            <a:sysClr val="windowText" lastClr="000000">
              <a:lumMod val="95000"/>
              <a:lumOff val="5000"/>
            </a:sysClr>
          </a:solidFill>
          <a:prstDash val="solid"/>
          <a:miter lim="800000"/>
        </a:ln>
        <a:effectLst>
          <a:outerShdw blurRad="50800" dist="38100" dir="2700000" algn="tl" rotWithShape="0">
            <a:prstClr val="black">
              <a:alpha val="40000"/>
            </a:prstClr>
          </a:outerShdw>
          <a:softEdge rad="31750"/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Créer la feuille pour le Mois Suivant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0E741-5B9A-46DF-B843-C96E2DB36996}">
  <sheetPr codeName="Feuil2"/>
  <dimension ref="A1:E186"/>
  <sheetViews>
    <sheetView zoomScale="145" zoomScaleNormal="145" workbookViewId="0">
      <selection activeCell="A2" sqref="A1:A1048576"/>
    </sheetView>
  </sheetViews>
  <sheetFormatPr baseColWidth="10" defaultColWidth="10.6640625" defaultRowHeight="14.4" x14ac:dyDescent="0.3"/>
  <cols>
    <col min="1" max="1" width="14.6640625" bestFit="1" customWidth="1"/>
    <col min="2" max="2" width="8.6640625" bestFit="1" customWidth="1"/>
    <col min="3" max="3" width="5.6640625" customWidth="1"/>
    <col min="4" max="4" width="10.33203125" bestFit="1" customWidth="1"/>
    <col min="5" max="5" width="17.6640625" bestFit="1" customWidth="1"/>
  </cols>
  <sheetData>
    <row r="1" spans="1:5" ht="16.2" thickBot="1" x14ac:dyDescent="0.35">
      <c r="A1" s="120" t="s">
        <v>24</v>
      </c>
      <c r="B1" s="121"/>
      <c r="D1" s="122" t="s">
        <v>25</v>
      </c>
      <c r="E1" s="123"/>
    </row>
    <row r="2" spans="1:5" x14ac:dyDescent="0.3">
      <c r="A2" s="38">
        <v>44751</v>
      </c>
      <c r="B2" s="48" t="s">
        <v>11</v>
      </c>
      <c r="D2" s="42">
        <v>44866</v>
      </c>
      <c r="E2" s="43" t="s">
        <v>12</v>
      </c>
    </row>
    <row r="3" spans="1:5" x14ac:dyDescent="0.3">
      <c r="A3" s="38">
        <v>44752</v>
      </c>
      <c r="B3" s="48" t="s">
        <v>11</v>
      </c>
      <c r="D3" s="38">
        <v>44920</v>
      </c>
      <c r="E3" s="44" t="s">
        <v>13</v>
      </c>
    </row>
    <row r="4" spans="1:5" x14ac:dyDescent="0.3">
      <c r="A4" s="38">
        <v>44753</v>
      </c>
      <c r="B4" s="48" t="s">
        <v>11</v>
      </c>
      <c r="D4" s="39">
        <v>44927</v>
      </c>
      <c r="E4" s="44" t="s">
        <v>14</v>
      </c>
    </row>
    <row r="5" spans="1:5" x14ac:dyDescent="0.3">
      <c r="A5" s="38">
        <v>44754</v>
      </c>
      <c r="B5" s="48" t="s">
        <v>11</v>
      </c>
      <c r="D5" s="45">
        <v>45025</v>
      </c>
      <c r="E5" s="46" t="s">
        <v>17</v>
      </c>
    </row>
    <row r="6" spans="1:5" ht="15" thickBot="1" x14ac:dyDescent="0.35">
      <c r="A6" s="38">
        <v>44755</v>
      </c>
      <c r="B6" s="48" t="s">
        <v>11</v>
      </c>
      <c r="D6" s="45">
        <v>45026</v>
      </c>
      <c r="E6" s="46" t="s">
        <v>18</v>
      </c>
    </row>
    <row r="7" spans="1:5" x14ac:dyDescent="0.3">
      <c r="A7" s="38">
        <v>44756</v>
      </c>
      <c r="B7" s="62" t="s">
        <v>31</v>
      </c>
      <c r="D7" s="39">
        <v>45047</v>
      </c>
      <c r="E7" s="44" t="s">
        <v>15</v>
      </c>
    </row>
    <row r="8" spans="1:5" x14ac:dyDescent="0.3">
      <c r="A8" s="38">
        <v>44757</v>
      </c>
      <c r="B8" s="48" t="s">
        <v>11</v>
      </c>
      <c r="D8" s="39">
        <v>45054</v>
      </c>
      <c r="E8" s="44" t="s">
        <v>16</v>
      </c>
    </row>
    <row r="9" spans="1:5" x14ac:dyDescent="0.3">
      <c r="A9" s="38">
        <v>44758</v>
      </c>
      <c r="B9" s="48" t="s">
        <v>11</v>
      </c>
      <c r="D9" s="45">
        <v>45064</v>
      </c>
      <c r="E9" s="46" t="s">
        <v>21</v>
      </c>
    </row>
    <row r="10" spans="1:5" x14ac:dyDescent="0.3">
      <c r="A10" s="38">
        <v>44759</v>
      </c>
      <c r="B10" s="48" t="s">
        <v>11</v>
      </c>
      <c r="D10" s="38">
        <v>45065</v>
      </c>
      <c r="E10" s="46" t="s">
        <v>23</v>
      </c>
    </row>
    <row r="11" spans="1:5" x14ac:dyDescent="0.3">
      <c r="A11" s="38">
        <v>44760</v>
      </c>
      <c r="B11" s="48" t="s">
        <v>11</v>
      </c>
      <c r="D11" s="45">
        <v>45075</v>
      </c>
      <c r="E11" s="46" t="s">
        <v>22</v>
      </c>
    </row>
    <row r="12" spans="1:5" x14ac:dyDescent="0.3">
      <c r="A12" s="38">
        <v>44761</v>
      </c>
      <c r="B12" s="48" t="s">
        <v>11</v>
      </c>
      <c r="D12" s="38">
        <v>45121</v>
      </c>
      <c r="E12" s="44" t="s">
        <v>19</v>
      </c>
    </row>
    <row r="13" spans="1:5" x14ac:dyDescent="0.3">
      <c r="A13" s="38">
        <v>44762</v>
      </c>
      <c r="B13" s="48" t="s">
        <v>11</v>
      </c>
      <c r="D13" s="40">
        <v>45153</v>
      </c>
      <c r="E13" s="44" t="s">
        <v>20</v>
      </c>
    </row>
    <row r="14" spans="1:5" x14ac:dyDescent="0.3">
      <c r="A14" s="38">
        <v>44763</v>
      </c>
      <c r="B14" s="48" t="s">
        <v>11</v>
      </c>
      <c r="D14" s="39">
        <v>45231</v>
      </c>
      <c r="E14" s="44" t="s">
        <v>12</v>
      </c>
    </row>
    <row r="15" spans="1:5" ht="15" thickBot="1" x14ac:dyDescent="0.35">
      <c r="A15" s="38">
        <v>44764</v>
      </c>
      <c r="B15" s="48" t="s">
        <v>11</v>
      </c>
      <c r="D15" s="41">
        <v>45285</v>
      </c>
      <c r="E15" s="47" t="s">
        <v>13</v>
      </c>
    </row>
    <row r="16" spans="1:5" x14ac:dyDescent="0.3">
      <c r="A16" s="38">
        <v>44765</v>
      </c>
      <c r="B16" s="48" t="s">
        <v>11</v>
      </c>
    </row>
    <row r="17" spans="1:2" x14ac:dyDescent="0.3">
      <c r="A17" s="38">
        <v>44766</v>
      </c>
      <c r="B17" s="48" t="s">
        <v>11</v>
      </c>
    </row>
    <row r="18" spans="1:2" x14ac:dyDescent="0.3">
      <c r="A18" s="38">
        <v>44767</v>
      </c>
      <c r="B18" s="48" t="s">
        <v>11</v>
      </c>
    </row>
    <row r="19" spans="1:2" x14ac:dyDescent="0.3">
      <c r="A19" s="38">
        <v>44768</v>
      </c>
      <c r="B19" s="48" t="s">
        <v>11</v>
      </c>
    </row>
    <row r="20" spans="1:2" x14ac:dyDescent="0.3">
      <c r="A20" s="38">
        <v>44769</v>
      </c>
      <c r="B20" s="48" t="s">
        <v>11</v>
      </c>
    </row>
    <row r="21" spans="1:2" x14ac:dyDescent="0.3">
      <c r="A21" s="38">
        <v>44770</v>
      </c>
      <c r="B21" s="48" t="s">
        <v>11</v>
      </c>
    </row>
    <row r="22" spans="1:2" x14ac:dyDescent="0.3">
      <c r="A22" s="38">
        <v>44771</v>
      </c>
      <c r="B22" s="48" t="s">
        <v>11</v>
      </c>
    </row>
    <row r="23" spans="1:2" x14ac:dyDescent="0.3">
      <c r="A23" s="38">
        <v>44772</v>
      </c>
      <c r="B23" s="48" t="s">
        <v>11</v>
      </c>
    </row>
    <row r="24" spans="1:2" x14ac:dyDescent="0.3">
      <c r="A24" s="38">
        <v>44773</v>
      </c>
      <c r="B24" s="48" t="s">
        <v>11</v>
      </c>
    </row>
    <row r="25" spans="1:2" x14ac:dyDescent="0.3">
      <c r="A25" s="38">
        <v>44774</v>
      </c>
      <c r="B25" s="48" t="s">
        <v>11</v>
      </c>
    </row>
    <row r="26" spans="1:2" x14ac:dyDescent="0.3">
      <c r="A26" s="38">
        <v>44775</v>
      </c>
      <c r="B26" s="48" t="s">
        <v>11</v>
      </c>
    </row>
    <row r="27" spans="1:2" x14ac:dyDescent="0.3">
      <c r="A27" s="38">
        <v>44776</v>
      </c>
      <c r="B27" s="48" t="s">
        <v>11</v>
      </c>
    </row>
    <row r="28" spans="1:2" x14ac:dyDescent="0.3">
      <c r="A28" s="38">
        <v>44777</v>
      </c>
      <c r="B28" s="48" t="s">
        <v>11</v>
      </c>
    </row>
    <row r="29" spans="1:2" x14ac:dyDescent="0.3">
      <c r="A29" s="38">
        <v>44778</v>
      </c>
      <c r="B29" s="48" t="s">
        <v>11</v>
      </c>
    </row>
    <row r="30" spans="1:2" x14ac:dyDescent="0.3">
      <c r="A30" s="38">
        <v>44779</v>
      </c>
      <c r="B30" s="48" t="s">
        <v>11</v>
      </c>
    </row>
    <row r="31" spans="1:2" x14ac:dyDescent="0.3">
      <c r="A31" s="38">
        <v>44780</v>
      </c>
      <c r="B31" s="48" t="s">
        <v>11</v>
      </c>
    </row>
    <row r="32" spans="1:2" x14ac:dyDescent="0.3">
      <c r="A32" s="38">
        <v>44781</v>
      </c>
      <c r="B32" s="48" t="s">
        <v>11</v>
      </c>
    </row>
    <row r="33" spans="1:2" x14ac:dyDescent="0.3">
      <c r="A33" s="38">
        <v>44782</v>
      </c>
      <c r="B33" s="48" t="s">
        <v>11</v>
      </c>
    </row>
    <row r="34" spans="1:2" x14ac:dyDescent="0.3">
      <c r="A34" s="38">
        <v>44783</v>
      </c>
      <c r="B34" s="48" t="s">
        <v>11</v>
      </c>
    </row>
    <row r="35" spans="1:2" x14ac:dyDescent="0.3">
      <c r="A35" s="38">
        <v>44784</v>
      </c>
      <c r="B35" s="48" t="s">
        <v>11</v>
      </c>
    </row>
    <row r="36" spans="1:2" x14ac:dyDescent="0.3">
      <c r="A36" s="38">
        <v>44785</v>
      </c>
      <c r="B36" s="48" t="s">
        <v>11</v>
      </c>
    </row>
    <row r="37" spans="1:2" x14ac:dyDescent="0.3">
      <c r="A37" s="38">
        <v>44786</v>
      </c>
      <c r="B37" s="48" t="s">
        <v>11</v>
      </c>
    </row>
    <row r="38" spans="1:2" ht="15" thickBot="1" x14ac:dyDescent="0.35">
      <c r="A38" s="38">
        <v>44787</v>
      </c>
      <c r="B38" s="48" t="s">
        <v>11</v>
      </c>
    </row>
    <row r="39" spans="1:2" x14ac:dyDescent="0.3">
      <c r="A39" s="38">
        <v>44788</v>
      </c>
      <c r="B39" s="62" t="s">
        <v>31</v>
      </c>
    </row>
    <row r="40" spans="1:2" x14ac:dyDescent="0.3">
      <c r="A40" s="38">
        <v>44789</v>
      </c>
      <c r="B40" s="48" t="s">
        <v>11</v>
      </c>
    </row>
    <row r="41" spans="1:2" x14ac:dyDescent="0.3">
      <c r="A41" s="38">
        <v>44790</v>
      </c>
      <c r="B41" s="48" t="s">
        <v>11</v>
      </c>
    </row>
    <row r="42" spans="1:2" x14ac:dyDescent="0.3">
      <c r="A42" s="38">
        <v>44791</v>
      </c>
      <c r="B42" s="48" t="s">
        <v>11</v>
      </c>
    </row>
    <row r="43" spans="1:2" x14ac:dyDescent="0.3">
      <c r="A43" s="38">
        <v>44792</v>
      </c>
      <c r="B43" s="48" t="s">
        <v>11</v>
      </c>
    </row>
    <row r="44" spans="1:2" x14ac:dyDescent="0.3">
      <c r="A44" s="38">
        <v>44793</v>
      </c>
      <c r="B44" s="48" t="s">
        <v>11</v>
      </c>
    </row>
    <row r="45" spans="1:2" x14ac:dyDescent="0.3">
      <c r="A45" s="38">
        <v>44794</v>
      </c>
      <c r="B45" s="48" t="s">
        <v>11</v>
      </c>
    </row>
    <row r="46" spans="1:2" x14ac:dyDescent="0.3">
      <c r="A46" s="38">
        <v>44795</v>
      </c>
      <c r="B46" s="48" t="s">
        <v>11</v>
      </c>
    </row>
    <row r="47" spans="1:2" x14ac:dyDescent="0.3">
      <c r="A47" s="38">
        <v>44796</v>
      </c>
      <c r="B47" s="48" t="s">
        <v>11</v>
      </c>
    </row>
    <row r="48" spans="1:2" x14ac:dyDescent="0.3">
      <c r="A48" s="38">
        <v>44797</v>
      </c>
      <c r="B48" s="48" t="s">
        <v>11</v>
      </c>
    </row>
    <row r="49" spans="1:2" x14ac:dyDescent="0.3">
      <c r="A49" s="38">
        <v>44798</v>
      </c>
      <c r="B49" s="48" t="s">
        <v>11</v>
      </c>
    </row>
    <row r="50" spans="1:2" x14ac:dyDescent="0.3">
      <c r="A50" s="38">
        <v>44799</v>
      </c>
      <c r="B50" s="48" t="s">
        <v>11</v>
      </c>
    </row>
    <row r="51" spans="1:2" x14ac:dyDescent="0.3">
      <c r="A51" s="38">
        <v>44800</v>
      </c>
      <c r="B51" s="48" t="s">
        <v>11</v>
      </c>
    </row>
    <row r="52" spans="1:2" ht="15" thickBot="1" x14ac:dyDescent="0.35">
      <c r="A52" s="38">
        <v>44801</v>
      </c>
      <c r="B52" s="48" t="s">
        <v>11</v>
      </c>
    </row>
    <row r="53" spans="1:2" x14ac:dyDescent="0.3">
      <c r="A53" s="49">
        <v>44860</v>
      </c>
      <c r="B53" s="50" t="s">
        <v>11</v>
      </c>
    </row>
    <row r="54" spans="1:2" x14ac:dyDescent="0.3">
      <c r="A54" s="38">
        <v>44861</v>
      </c>
      <c r="B54" s="48" t="s">
        <v>11</v>
      </c>
    </row>
    <row r="55" spans="1:2" x14ac:dyDescent="0.3">
      <c r="A55" s="38">
        <v>44862</v>
      </c>
      <c r="B55" s="48" t="s">
        <v>11</v>
      </c>
    </row>
    <row r="56" spans="1:2" x14ac:dyDescent="0.3">
      <c r="A56" s="38">
        <v>44863</v>
      </c>
      <c r="B56" s="48" t="s">
        <v>11</v>
      </c>
    </row>
    <row r="57" spans="1:2" x14ac:dyDescent="0.3">
      <c r="A57" s="38">
        <v>44864</v>
      </c>
      <c r="B57" s="48" t="s">
        <v>11</v>
      </c>
    </row>
    <row r="58" spans="1:2" ht="15" thickBot="1" x14ac:dyDescent="0.35">
      <c r="A58" s="38">
        <v>44865</v>
      </c>
      <c r="B58" s="48" t="s">
        <v>11</v>
      </c>
    </row>
    <row r="59" spans="1:2" x14ac:dyDescent="0.3">
      <c r="A59" s="39">
        <v>44866</v>
      </c>
      <c r="B59" s="62" t="s">
        <v>31</v>
      </c>
    </row>
    <row r="60" spans="1:2" x14ac:dyDescent="0.3">
      <c r="A60" s="38">
        <v>44867</v>
      </c>
      <c r="B60" s="48" t="s">
        <v>11</v>
      </c>
    </row>
    <row r="61" spans="1:2" x14ac:dyDescent="0.3">
      <c r="A61" s="38">
        <v>44868</v>
      </c>
      <c r="B61" s="48" t="s">
        <v>11</v>
      </c>
    </row>
    <row r="62" spans="1:2" x14ac:dyDescent="0.3">
      <c r="A62" s="38">
        <v>44869</v>
      </c>
      <c r="B62" s="48" t="s">
        <v>11</v>
      </c>
    </row>
    <row r="63" spans="1:2" x14ac:dyDescent="0.3">
      <c r="A63" s="38">
        <v>44870</v>
      </c>
      <c r="B63" s="48" t="s">
        <v>11</v>
      </c>
    </row>
    <row r="64" spans="1:2" x14ac:dyDescent="0.3">
      <c r="A64" s="38">
        <v>44871</v>
      </c>
      <c r="B64" s="48" t="s">
        <v>11</v>
      </c>
    </row>
    <row r="65" spans="1:2" x14ac:dyDescent="0.3">
      <c r="A65" s="38">
        <v>44914</v>
      </c>
      <c r="B65" s="48" t="s">
        <v>11</v>
      </c>
    </row>
    <row r="66" spans="1:2" x14ac:dyDescent="0.3">
      <c r="A66" s="38">
        <v>44915</v>
      </c>
      <c r="B66" s="48" t="s">
        <v>11</v>
      </c>
    </row>
    <row r="67" spans="1:2" x14ac:dyDescent="0.3">
      <c r="A67" s="38">
        <v>44916</v>
      </c>
      <c r="B67" s="48" t="s">
        <v>11</v>
      </c>
    </row>
    <row r="68" spans="1:2" x14ac:dyDescent="0.3">
      <c r="A68" s="38">
        <v>44917</v>
      </c>
      <c r="B68" s="48" t="s">
        <v>11</v>
      </c>
    </row>
    <row r="69" spans="1:2" x14ac:dyDescent="0.3">
      <c r="A69" s="38">
        <v>44918</v>
      </c>
      <c r="B69" s="48" t="s">
        <v>11</v>
      </c>
    </row>
    <row r="70" spans="1:2" ht="15" thickBot="1" x14ac:dyDescent="0.35">
      <c r="A70" s="38">
        <v>44919</v>
      </c>
      <c r="B70" s="48" t="s">
        <v>11</v>
      </c>
    </row>
    <row r="71" spans="1:2" x14ac:dyDescent="0.3">
      <c r="A71" s="38">
        <v>44920</v>
      </c>
      <c r="B71" s="62" t="s">
        <v>31</v>
      </c>
    </row>
    <row r="72" spans="1:2" x14ac:dyDescent="0.3">
      <c r="A72" s="38">
        <v>44921</v>
      </c>
      <c r="B72" s="48" t="s">
        <v>11</v>
      </c>
    </row>
    <row r="73" spans="1:2" x14ac:dyDescent="0.3">
      <c r="A73" s="38">
        <v>44922</v>
      </c>
      <c r="B73" s="48" t="s">
        <v>11</v>
      </c>
    </row>
    <row r="74" spans="1:2" x14ac:dyDescent="0.3">
      <c r="A74" s="38">
        <v>44923</v>
      </c>
      <c r="B74" s="48" t="s">
        <v>11</v>
      </c>
    </row>
    <row r="75" spans="1:2" x14ac:dyDescent="0.3">
      <c r="A75" s="38">
        <v>44924</v>
      </c>
      <c r="B75" s="48" t="s">
        <v>11</v>
      </c>
    </row>
    <row r="76" spans="1:2" x14ac:dyDescent="0.3">
      <c r="A76" s="38">
        <v>44925</v>
      </c>
      <c r="B76" s="48" t="s">
        <v>11</v>
      </c>
    </row>
    <row r="77" spans="1:2" ht="15" thickBot="1" x14ac:dyDescent="0.35">
      <c r="A77" s="38">
        <v>44926</v>
      </c>
      <c r="B77" s="48" t="s">
        <v>11</v>
      </c>
    </row>
    <row r="78" spans="1:2" x14ac:dyDescent="0.3">
      <c r="A78" s="39">
        <v>44927</v>
      </c>
      <c r="B78" s="62" t="s">
        <v>31</v>
      </c>
    </row>
    <row r="79" spans="1:2" x14ac:dyDescent="0.3">
      <c r="A79" s="38">
        <v>44928</v>
      </c>
      <c r="B79" s="48" t="s">
        <v>11</v>
      </c>
    </row>
    <row r="80" spans="1:2" x14ac:dyDescent="0.3">
      <c r="A80" s="38">
        <v>44965</v>
      </c>
      <c r="B80" s="48" t="s">
        <v>11</v>
      </c>
    </row>
    <row r="81" spans="1:2" x14ac:dyDescent="0.3">
      <c r="A81" s="38">
        <v>44966</v>
      </c>
      <c r="B81" s="48" t="s">
        <v>11</v>
      </c>
    </row>
    <row r="82" spans="1:2" x14ac:dyDescent="0.3">
      <c r="A82" s="38">
        <v>44967</v>
      </c>
      <c r="B82" s="48" t="s">
        <v>11</v>
      </c>
    </row>
    <row r="83" spans="1:2" x14ac:dyDescent="0.3">
      <c r="A83" s="38">
        <v>44968</v>
      </c>
      <c r="B83" s="48" t="s">
        <v>11</v>
      </c>
    </row>
    <row r="84" spans="1:2" x14ac:dyDescent="0.3">
      <c r="A84" s="38">
        <v>44969</v>
      </c>
      <c r="B84" s="48" t="s">
        <v>11</v>
      </c>
    </row>
    <row r="85" spans="1:2" x14ac:dyDescent="0.3">
      <c r="A85" s="38">
        <v>44970</v>
      </c>
      <c r="B85" s="48" t="s">
        <v>11</v>
      </c>
    </row>
    <row r="86" spans="1:2" x14ac:dyDescent="0.3">
      <c r="A86" s="38">
        <v>44971</v>
      </c>
      <c r="B86" s="48" t="s">
        <v>11</v>
      </c>
    </row>
    <row r="87" spans="1:2" x14ac:dyDescent="0.3">
      <c r="A87" s="38">
        <v>44972</v>
      </c>
      <c r="B87" s="48" t="s">
        <v>11</v>
      </c>
    </row>
    <row r="88" spans="1:2" x14ac:dyDescent="0.3">
      <c r="A88" s="38">
        <v>44973</v>
      </c>
      <c r="B88" s="48" t="s">
        <v>11</v>
      </c>
    </row>
    <row r="89" spans="1:2" x14ac:dyDescent="0.3">
      <c r="A89" s="38">
        <v>44974</v>
      </c>
      <c r="B89" s="48" t="s">
        <v>11</v>
      </c>
    </row>
    <row r="90" spans="1:2" x14ac:dyDescent="0.3">
      <c r="A90" s="38">
        <v>44975</v>
      </c>
      <c r="B90" s="48" t="s">
        <v>11</v>
      </c>
    </row>
    <row r="91" spans="1:2" ht="15" thickBot="1" x14ac:dyDescent="0.35">
      <c r="A91" s="38">
        <v>44976</v>
      </c>
      <c r="B91" s="48" t="s">
        <v>11</v>
      </c>
    </row>
    <row r="92" spans="1:2" ht="15" thickBot="1" x14ac:dyDescent="0.35">
      <c r="A92" s="45">
        <v>45025</v>
      </c>
      <c r="B92" s="62" t="s">
        <v>31</v>
      </c>
    </row>
    <row r="93" spans="1:2" x14ac:dyDescent="0.3">
      <c r="A93" s="45">
        <v>45026</v>
      </c>
      <c r="B93" s="62" t="s">
        <v>31</v>
      </c>
    </row>
    <row r="94" spans="1:2" x14ac:dyDescent="0.3">
      <c r="A94" s="38">
        <v>45029</v>
      </c>
      <c r="B94" s="48" t="s">
        <v>11</v>
      </c>
    </row>
    <row r="95" spans="1:2" x14ac:dyDescent="0.3">
      <c r="A95" s="38">
        <v>45030</v>
      </c>
      <c r="B95" s="48" t="s">
        <v>11</v>
      </c>
    </row>
    <row r="96" spans="1:2" x14ac:dyDescent="0.3">
      <c r="A96" s="38">
        <v>45031</v>
      </c>
      <c r="B96" s="48" t="s">
        <v>11</v>
      </c>
    </row>
    <row r="97" spans="1:2" x14ac:dyDescent="0.3">
      <c r="A97" s="38">
        <v>45032</v>
      </c>
      <c r="B97" s="48" t="s">
        <v>11</v>
      </c>
    </row>
    <row r="98" spans="1:2" x14ac:dyDescent="0.3">
      <c r="A98" s="38">
        <v>45033</v>
      </c>
      <c r="B98" s="48" t="s">
        <v>11</v>
      </c>
    </row>
    <row r="99" spans="1:2" x14ac:dyDescent="0.3">
      <c r="A99" s="38">
        <v>45034</v>
      </c>
      <c r="B99" s="48" t="s">
        <v>11</v>
      </c>
    </row>
    <row r="100" spans="1:2" x14ac:dyDescent="0.3">
      <c r="A100" s="38">
        <v>45035</v>
      </c>
      <c r="B100" s="48" t="s">
        <v>11</v>
      </c>
    </row>
    <row r="101" spans="1:2" x14ac:dyDescent="0.3">
      <c r="A101" s="38">
        <v>45036</v>
      </c>
      <c r="B101" s="48" t="s">
        <v>11</v>
      </c>
    </row>
    <row r="102" spans="1:2" x14ac:dyDescent="0.3">
      <c r="A102" s="38">
        <v>45037</v>
      </c>
      <c r="B102" s="48" t="s">
        <v>11</v>
      </c>
    </row>
    <row r="103" spans="1:2" x14ac:dyDescent="0.3">
      <c r="A103" s="38">
        <v>45038</v>
      </c>
      <c r="B103" s="48" t="s">
        <v>11</v>
      </c>
    </row>
    <row r="104" spans="1:2" ht="15" thickBot="1" x14ac:dyDescent="0.35">
      <c r="A104" s="38">
        <v>45039</v>
      </c>
      <c r="B104" s="48" t="s">
        <v>11</v>
      </c>
    </row>
    <row r="105" spans="1:2" ht="15" thickBot="1" x14ac:dyDescent="0.35">
      <c r="A105" s="39">
        <v>45047</v>
      </c>
      <c r="B105" s="62" t="s">
        <v>31</v>
      </c>
    </row>
    <row r="106" spans="1:2" ht="15" thickBot="1" x14ac:dyDescent="0.35">
      <c r="A106" s="39">
        <v>45054</v>
      </c>
      <c r="B106" s="62" t="s">
        <v>31</v>
      </c>
    </row>
    <row r="107" spans="1:2" ht="15" thickBot="1" x14ac:dyDescent="0.35">
      <c r="A107" s="45">
        <v>45064</v>
      </c>
      <c r="B107" s="62" t="s">
        <v>31</v>
      </c>
    </row>
    <row r="108" spans="1:2" ht="15" thickBot="1" x14ac:dyDescent="0.35">
      <c r="A108" s="38">
        <v>45065</v>
      </c>
      <c r="B108" s="62" t="s">
        <v>31</v>
      </c>
    </row>
    <row r="109" spans="1:2" x14ac:dyDescent="0.3">
      <c r="A109" s="45">
        <v>45075</v>
      </c>
      <c r="B109" s="62" t="s">
        <v>31</v>
      </c>
    </row>
    <row r="110" spans="1:2" x14ac:dyDescent="0.3">
      <c r="A110" s="38">
        <v>45117</v>
      </c>
      <c r="B110" s="48" t="s">
        <v>11</v>
      </c>
    </row>
    <row r="111" spans="1:2" x14ac:dyDescent="0.3">
      <c r="A111" s="38">
        <v>45118</v>
      </c>
      <c r="B111" s="48" t="s">
        <v>11</v>
      </c>
    </row>
    <row r="112" spans="1:2" x14ac:dyDescent="0.3">
      <c r="A112" s="38">
        <v>45119</v>
      </c>
      <c r="B112" s="48" t="s">
        <v>11</v>
      </c>
    </row>
    <row r="113" spans="1:2" ht="15" thickBot="1" x14ac:dyDescent="0.35">
      <c r="A113" s="38">
        <v>45120</v>
      </c>
      <c r="B113" s="48" t="s">
        <v>11</v>
      </c>
    </row>
    <row r="114" spans="1:2" x14ac:dyDescent="0.3">
      <c r="A114" s="38">
        <v>45121</v>
      </c>
      <c r="B114" s="62" t="s">
        <v>31</v>
      </c>
    </row>
    <row r="115" spans="1:2" x14ac:dyDescent="0.3">
      <c r="A115" s="38">
        <v>45122</v>
      </c>
      <c r="B115" s="48" t="s">
        <v>11</v>
      </c>
    </row>
    <row r="116" spans="1:2" x14ac:dyDescent="0.3">
      <c r="A116" s="38">
        <v>45123</v>
      </c>
      <c r="B116" s="48" t="s">
        <v>11</v>
      </c>
    </row>
    <row r="117" spans="1:2" x14ac:dyDescent="0.3">
      <c r="A117" s="38">
        <v>45124</v>
      </c>
      <c r="B117" s="48" t="s">
        <v>11</v>
      </c>
    </row>
    <row r="118" spans="1:2" x14ac:dyDescent="0.3">
      <c r="A118" s="38">
        <v>45125</v>
      </c>
      <c r="B118" s="48" t="s">
        <v>11</v>
      </c>
    </row>
    <row r="119" spans="1:2" x14ac:dyDescent="0.3">
      <c r="A119" s="38">
        <v>45126</v>
      </c>
      <c r="B119" s="48" t="s">
        <v>11</v>
      </c>
    </row>
    <row r="120" spans="1:2" x14ac:dyDescent="0.3">
      <c r="A120" s="38">
        <v>45127</v>
      </c>
      <c r="B120" s="48" t="s">
        <v>11</v>
      </c>
    </row>
    <row r="121" spans="1:2" x14ac:dyDescent="0.3">
      <c r="A121" s="38">
        <v>45128</v>
      </c>
      <c r="B121" s="48" t="s">
        <v>11</v>
      </c>
    </row>
    <row r="122" spans="1:2" x14ac:dyDescent="0.3">
      <c r="A122" s="38">
        <v>45129</v>
      </c>
      <c r="B122" s="48" t="s">
        <v>11</v>
      </c>
    </row>
    <row r="123" spans="1:2" x14ac:dyDescent="0.3">
      <c r="A123" s="38">
        <v>45130</v>
      </c>
      <c r="B123" s="48" t="s">
        <v>11</v>
      </c>
    </row>
    <row r="124" spans="1:2" x14ac:dyDescent="0.3">
      <c r="A124" s="38">
        <v>45131</v>
      </c>
      <c r="B124" s="48" t="s">
        <v>11</v>
      </c>
    </row>
    <row r="125" spans="1:2" x14ac:dyDescent="0.3">
      <c r="A125" s="38">
        <v>45132</v>
      </c>
      <c r="B125" s="48" t="s">
        <v>11</v>
      </c>
    </row>
    <row r="126" spans="1:2" x14ac:dyDescent="0.3">
      <c r="A126" s="38">
        <v>45133</v>
      </c>
      <c r="B126" s="48" t="s">
        <v>11</v>
      </c>
    </row>
    <row r="127" spans="1:2" x14ac:dyDescent="0.3">
      <c r="A127" s="38">
        <v>45134</v>
      </c>
      <c r="B127" s="48" t="s">
        <v>11</v>
      </c>
    </row>
    <row r="128" spans="1:2" x14ac:dyDescent="0.3">
      <c r="A128" s="38">
        <v>45135</v>
      </c>
      <c r="B128" s="48" t="s">
        <v>11</v>
      </c>
    </row>
    <row r="129" spans="1:2" x14ac:dyDescent="0.3">
      <c r="A129" s="38">
        <v>45136</v>
      </c>
      <c r="B129" s="48" t="s">
        <v>11</v>
      </c>
    </row>
    <row r="130" spans="1:2" x14ac:dyDescent="0.3">
      <c r="A130" s="38">
        <v>45137</v>
      </c>
      <c r="B130" s="48" t="s">
        <v>11</v>
      </c>
    </row>
    <row r="131" spans="1:2" x14ac:dyDescent="0.3">
      <c r="A131" s="38">
        <v>45138</v>
      </c>
      <c r="B131" s="48" t="s">
        <v>11</v>
      </c>
    </row>
    <row r="132" spans="1:2" x14ac:dyDescent="0.3">
      <c r="A132" s="40">
        <v>45139</v>
      </c>
      <c r="B132" s="48" t="s">
        <v>11</v>
      </c>
    </row>
    <row r="133" spans="1:2" x14ac:dyDescent="0.3">
      <c r="A133" s="40">
        <v>45140</v>
      </c>
      <c r="B133" s="48" t="s">
        <v>11</v>
      </c>
    </row>
    <row r="134" spans="1:2" x14ac:dyDescent="0.3">
      <c r="A134" s="40">
        <v>45141</v>
      </c>
      <c r="B134" s="48" t="s">
        <v>11</v>
      </c>
    </row>
    <row r="135" spans="1:2" x14ac:dyDescent="0.3">
      <c r="A135" s="40">
        <v>45142</v>
      </c>
      <c r="B135" s="48" t="s">
        <v>11</v>
      </c>
    </row>
    <row r="136" spans="1:2" x14ac:dyDescent="0.3">
      <c r="A136" s="40">
        <v>45143</v>
      </c>
      <c r="B136" s="48" t="s">
        <v>11</v>
      </c>
    </row>
    <row r="137" spans="1:2" x14ac:dyDescent="0.3">
      <c r="A137" s="40">
        <v>45144</v>
      </c>
      <c r="B137" s="48" t="s">
        <v>11</v>
      </c>
    </row>
    <row r="138" spans="1:2" x14ac:dyDescent="0.3">
      <c r="A138" s="40">
        <v>45145</v>
      </c>
      <c r="B138" s="48" t="s">
        <v>11</v>
      </c>
    </row>
    <row r="139" spans="1:2" x14ac:dyDescent="0.3">
      <c r="A139" s="40">
        <v>45146</v>
      </c>
      <c r="B139" s="48" t="s">
        <v>11</v>
      </c>
    </row>
    <row r="140" spans="1:2" x14ac:dyDescent="0.3">
      <c r="A140" s="40">
        <v>45147</v>
      </c>
      <c r="B140" s="48" t="s">
        <v>11</v>
      </c>
    </row>
    <row r="141" spans="1:2" x14ac:dyDescent="0.3">
      <c r="A141" s="40">
        <v>45148</v>
      </c>
      <c r="B141" s="48" t="s">
        <v>11</v>
      </c>
    </row>
    <row r="142" spans="1:2" x14ac:dyDescent="0.3">
      <c r="A142" s="40">
        <v>45149</v>
      </c>
      <c r="B142" s="48" t="s">
        <v>11</v>
      </c>
    </row>
    <row r="143" spans="1:2" x14ac:dyDescent="0.3">
      <c r="A143" s="40">
        <v>45150</v>
      </c>
      <c r="B143" s="48" t="s">
        <v>11</v>
      </c>
    </row>
    <row r="144" spans="1:2" x14ac:dyDescent="0.3">
      <c r="A144" s="40">
        <v>45151</v>
      </c>
      <c r="B144" s="48" t="s">
        <v>11</v>
      </c>
    </row>
    <row r="145" spans="1:2" ht="15" thickBot="1" x14ac:dyDescent="0.35">
      <c r="A145" s="40">
        <v>45152</v>
      </c>
      <c r="B145" s="48" t="s">
        <v>11</v>
      </c>
    </row>
    <row r="146" spans="1:2" x14ac:dyDescent="0.3">
      <c r="A146" s="40">
        <v>45153</v>
      </c>
      <c r="B146" s="62" t="s">
        <v>31</v>
      </c>
    </row>
    <row r="147" spans="1:2" x14ac:dyDescent="0.3">
      <c r="A147" s="40">
        <v>45154</v>
      </c>
      <c r="B147" s="48" t="s">
        <v>11</v>
      </c>
    </row>
    <row r="148" spans="1:2" x14ac:dyDescent="0.3">
      <c r="A148" s="40">
        <v>45155</v>
      </c>
      <c r="B148" s="48" t="s">
        <v>11</v>
      </c>
    </row>
    <row r="149" spans="1:2" x14ac:dyDescent="0.3">
      <c r="A149" s="40">
        <v>45156</v>
      </c>
      <c r="B149" s="48" t="s">
        <v>11</v>
      </c>
    </row>
    <row r="150" spans="1:2" x14ac:dyDescent="0.3">
      <c r="A150" s="40">
        <v>45157</v>
      </c>
      <c r="B150" s="48" t="s">
        <v>11</v>
      </c>
    </row>
    <row r="151" spans="1:2" x14ac:dyDescent="0.3">
      <c r="A151" s="40">
        <v>45158</v>
      </c>
      <c r="B151" s="48" t="s">
        <v>11</v>
      </c>
    </row>
    <row r="152" spans="1:2" x14ac:dyDescent="0.3">
      <c r="A152" s="40">
        <v>45159</v>
      </c>
      <c r="B152" s="48" t="s">
        <v>11</v>
      </c>
    </row>
    <row r="153" spans="1:2" x14ac:dyDescent="0.3">
      <c r="A153" s="40">
        <v>45160</v>
      </c>
      <c r="B153" s="48" t="s">
        <v>11</v>
      </c>
    </row>
    <row r="154" spans="1:2" x14ac:dyDescent="0.3">
      <c r="A154" s="40">
        <v>45161</v>
      </c>
      <c r="B154" s="48" t="s">
        <v>11</v>
      </c>
    </row>
    <row r="155" spans="1:2" x14ac:dyDescent="0.3">
      <c r="A155" s="40">
        <v>45162</v>
      </c>
      <c r="B155" s="48" t="s">
        <v>11</v>
      </c>
    </row>
    <row r="156" spans="1:2" x14ac:dyDescent="0.3">
      <c r="A156" s="40">
        <v>45163</v>
      </c>
      <c r="B156" s="48" t="s">
        <v>11</v>
      </c>
    </row>
    <row r="157" spans="1:2" x14ac:dyDescent="0.3">
      <c r="A157" s="40">
        <v>45164</v>
      </c>
      <c r="B157" s="48" t="s">
        <v>11</v>
      </c>
    </row>
    <row r="158" spans="1:2" x14ac:dyDescent="0.3">
      <c r="A158" s="40">
        <v>45165</v>
      </c>
      <c r="B158" s="48" t="s">
        <v>11</v>
      </c>
    </row>
    <row r="159" spans="1:2" x14ac:dyDescent="0.3">
      <c r="A159" s="38">
        <v>45224</v>
      </c>
      <c r="B159" s="48" t="s">
        <v>11</v>
      </c>
    </row>
    <row r="160" spans="1:2" x14ac:dyDescent="0.3">
      <c r="A160" s="38">
        <v>45225</v>
      </c>
      <c r="B160" s="48" t="s">
        <v>11</v>
      </c>
    </row>
    <row r="161" spans="1:2" x14ac:dyDescent="0.3">
      <c r="A161" s="38">
        <v>45226</v>
      </c>
      <c r="B161" s="48" t="s">
        <v>11</v>
      </c>
    </row>
    <row r="162" spans="1:2" x14ac:dyDescent="0.3">
      <c r="A162" s="38">
        <v>45227</v>
      </c>
      <c r="B162" s="48" t="s">
        <v>11</v>
      </c>
    </row>
    <row r="163" spans="1:2" x14ac:dyDescent="0.3">
      <c r="A163" s="38">
        <v>45228</v>
      </c>
      <c r="B163" s="48" t="s">
        <v>11</v>
      </c>
    </row>
    <row r="164" spans="1:2" x14ac:dyDescent="0.3">
      <c r="A164" s="38">
        <v>45229</v>
      </c>
      <c r="B164" s="48" t="s">
        <v>11</v>
      </c>
    </row>
    <row r="165" spans="1:2" ht="15" thickBot="1" x14ac:dyDescent="0.35">
      <c r="A165" s="38">
        <v>45230</v>
      </c>
      <c r="B165" s="48" t="s">
        <v>11</v>
      </c>
    </row>
    <row r="166" spans="1:2" x14ac:dyDescent="0.3">
      <c r="A166" s="39">
        <v>45231</v>
      </c>
      <c r="B166" s="62" t="s">
        <v>31</v>
      </c>
    </row>
    <row r="167" spans="1:2" x14ac:dyDescent="0.3">
      <c r="A167" s="39">
        <v>45232</v>
      </c>
      <c r="B167" s="48" t="s">
        <v>11</v>
      </c>
    </row>
    <row r="168" spans="1:2" x14ac:dyDescent="0.3">
      <c r="A168" s="39">
        <v>45233</v>
      </c>
      <c r="B168" s="48" t="s">
        <v>11</v>
      </c>
    </row>
    <row r="169" spans="1:2" x14ac:dyDescent="0.3">
      <c r="A169" s="39">
        <v>45234</v>
      </c>
      <c r="B169" s="48" t="s">
        <v>11</v>
      </c>
    </row>
    <row r="170" spans="1:2" x14ac:dyDescent="0.3">
      <c r="A170" s="39">
        <v>45235</v>
      </c>
      <c r="B170" s="48" t="s">
        <v>11</v>
      </c>
    </row>
    <row r="171" spans="1:2" x14ac:dyDescent="0.3">
      <c r="A171" s="38">
        <v>45276</v>
      </c>
      <c r="B171" s="48" t="s">
        <v>11</v>
      </c>
    </row>
    <row r="172" spans="1:2" x14ac:dyDescent="0.3">
      <c r="A172" s="38">
        <v>45277</v>
      </c>
      <c r="B172" s="48" t="s">
        <v>11</v>
      </c>
    </row>
    <row r="173" spans="1:2" x14ac:dyDescent="0.3">
      <c r="A173" s="38">
        <v>45278</v>
      </c>
      <c r="B173" s="48" t="s">
        <v>11</v>
      </c>
    </row>
    <row r="174" spans="1:2" x14ac:dyDescent="0.3">
      <c r="A174" s="38">
        <v>45279</v>
      </c>
      <c r="B174" s="48" t="s">
        <v>11</v>
      </c>
    </row>
    <row r="175" spans="1:2" x14ac:dyDescent="0.3">
      <c r="A175" s="38">
        <v>45280</v>
      </c>
      <c r="B175" s="48" t="s">
        <v>11</v>
      </c>
    </row>
    <row r="176" spans="1:2" x14ac:dyDescent="0.3">
      <c r="A176" s="38">
        <v>45281</v>
      </c>
      <c r="B176" s="48" t="s">
        <v>11</v>
      </c>
    </row>
    <row r="177" spans="1:2" x14ac:dyDescent="0.3">
      <c r="A177" s="38">
        <v>45282</v>
      </c>
      <c r="B177" s="48" t="s">
        <v>11</v>
      </c>
    </row>
    <row r="178" spans="1:2" x14ac:dyDescent="0.3">
      <c r="A178" s="38">
        <v>45283</v>
      </c>
      <c r="B178" s="48" t="s">
        <v>11</v>
      </c>
    </row>
    <row r="179" spans="1:2" ht="15" thickBot="1" x14ac:dyDescent="0.35">
      <c r="A179" s="38">
        <v>45284</v>
      </c>
      <c r="B179" s="48" t="s">
        <v>11</v>
      </c>
    </row>
    <row r="180" spans="1:2" x14ac:dyDescent="0.3">
      <c r="A180" s="38">
        <v>45285</v>
      </c>
      <c r="B180" s="62" t="s">
        <v>31</v>
      </c>
    </row>
    <row r="181" spans="1:2" x14ac:dyDescent="0.3">
      <c r="A181" s="38">
        <v>45286</v>
      </c>
      <c r="B181" s="48" t="s">
        <v>11</v>
      </c>
    </row>
    <row r="182" spans="1:2" x14ac:dyDescent="0.3">
      <c r="A182" s="38">
        <v>45287</v>
      </c>
      <c r="B182" s="48" t="s">
        <v>11</v>
      </c>
    </row>
    <row r="183" spans="1:2" x14ac:dyDescent="0.3">
      <c r="A183" s="38">
        <v>45288</v>
      </c>
      <c r="B183" s="48" t="s">
        <v>11</v>
      </c>
    </row>
    <row r="184" spans="1:2" x14ac:dyDescent="0.3">
      <c r="A184" s="38">
        <v>45289</v>
      </c>
      <c r="B184" s="48" t="s">
        <v>11</v>
      </c>
    </row>
    <row r="185" spans="1:2" x14ac:dyDescent="0.3">
      <c r="A185" s="38">
        <v>45290</v>
      </c>
      <c r="B185" s="48" t="s">
        <v>11</v>
      </c>
    </row>
    <row r="186" spans="1:2" ht="15" thickBot="1" x14ac:dyDescent="0.35">
      <c r="A186" s="41">
        <v>45291</v>
      </c>
      <c r="B186" s="51" t="s">
        <v>11</v>
      </c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DA85C1-9D44-42BB-9CD6-496AAD686336}">
  <sheetPr codeName="Feuil1"/>
  <dimension ref="A1:O42"/>
  <sheetViews>
    <sheetView tabSelected="1" workbookViewId="0">
      <selection activeCell="F16" sqref="F16:H17"/>
    </sheetView>
  </sheetViews>
  <sheetFormatPr baseColWidth="10" defaultColWidth="10.6640625" defaultRowHeight="14.4" x14ac:dyDescent="0.3"/>
  <cols>
    <col min="2" max="2" width="11.5546875" customWidth="1"/>
    <col min="4" max="4" width="12.33203125" customWidth="1"/>
    <col min="7" max="7" width="14.88671875" customWidth="1"/>
    <col min="15" max="15" width="13.44140625" bestFit="1" customWidth="1"/>
  </cols>
  <sheetData>
    <row r="1" spans="1:15" ht="30" customHeight="1" thickBot="1" x14ac:dyDescent="0.35">
      <c r="A1" s="81" t="s">
        <v>33</v>
      </c>
      <c r="B1" s="67" t="s">
        <v>3</v>
      </c>
      <c r="C1" s="68" t="s">
        <v>4</v>
      </c>
      <c r="D1" s="68" t="s">
        <v>3</v>
      </c>
      <c r="E1" s="69" t="s">
        <v>4</v>
      </c>
      <c r="F1" s="33" t="s">
        <v>9</v>
      </c>
      <c r="I1" s="81" t="s">
        <v>32</v>
      </c>
      <c r="J1" s="67" t="s">
        <v>3</v>
      </c>
      <c r="K1" s="68" t="s">
        <v>4</v>
      </c>
      <c r="L1" s="68" t="s">
        <v>3</v>
      </c>
      <c r="M1" s="69" t="s">
        <v>4</v>
      </c>
      <c r="N1" s="33" t="s">
        <v>9</v>
      </c>
    </row>
    <row r="2" spans="1:15" ht="16.2" thickBot="1" x14ac:dyDescent="0.35">
      <c r="A2" s="64" t="s">
        <v>26</v>
      </c>
      <c r="B2" s="70">
        <v>0.36458333333333331</v>
      </c>
      <c r="C2" s="71">
        <v>0.48958333333333331</v>
      </c>
      <c r="D2" s="71">
        <v>0.58333333333333337</v>
      </c>
      <c r="E2" s="72">
        <v>0.66666666666666663</v>
      </c>
      <c r="F2" s="66">
        <f>(C2-B2)+(E2-D2)</f>
        <v>0.20833333333333326</v>
      </c>
      <c r="I2" s="64" t="s">
        <v>26</v>
      </c>
      <c r="J2" s="70">
        <v>0.36458333333333331</v>
      </c>
      <c r="K2" s="71">
        <v>0.48958333333333331</v>
      </c>
      <c r="L2" s="71">
        <v>0.58333333333333337</v>
      </c>
      <c r="M2" s="72">
        <v>0.66666666666666663</v>
      </c>
      <c r="N2" s="66">
        <f>(K2-J2)+(M2-L2)</f>
        <v>0.20833333333333326</v>
      </c>
    </row>
    <row r="3" spans="1:15" ht="16.2" thickBot="1" x14ac:dyDescent="0.35">
      <c r="A3" s="64" t="s">
        <v>27</v>
      </c>
      <c r="B3" s="73">
        <v>0.29166666666666669</v>
      </c>
      <c r="C3" s="28">
        <v>0.51041666666666663</v>
      </c>
      <c r="D3" s="28">
        <v>0.54166666666666663</v>
      </c>
      <c r="E3" s="74">
        <v>0.69791666666666663</v>
      </c>
      <c r="F3" s="66">
        <f t="shared" ref="F3:F6" si="0">(C3-B3)+(E3-D3)</f>
        <v>0.37499999999999994</v>
      </c>
      <c r="I3" s="64" t="s">
        <v>27</v>
      </c>
      <c r="J3" s="73">
        <v>0.29166666666666669</v>
      </c>
      <c r="K3" s="28">
        <v>0.51041666666666663</v>
      </c>
      <c r="L3" s="28">
        <v>0.54166666666666663</v>
      </c>
      <c r="M3" s="74">
        <v>0.69791666666666663</v>
      </c>
      <c r="N3" s="66">
        <f t="shared" ref="N3:N6" si="1">(K3-J3)+(M3-L3)</f>
        <v>0.37499999999999994</v>
      </c>
    </row>
    <row r="4" spans="1:15" ht="16.2" thickBot="1" x14ac:dyDescent="0.35">
      <c r="A4" s="64" t="s">
        <v>28</v>
      </c>
      <c r="B4" s="73">
        <v>0.33333333333333331</v>
      </c>
      <c r="C4" s="28">
        <v>0.5</v>
      </c>
      <c r="D4" s="28">
        <v>0.58333333333333337</v>
      </c>
      <c r="E4" s="74">
        <v>0.70833333333333337</v>
      </c>
      <c r="F4" s="66">
        <f t="shared" si="0"/>
        <v>0.29166666666666669</v>
      </c>
      <c r="I4" s="64" t="s">
        <v>28</v>
      </c>
      <c r="J4" s="73">
        <v>0.33333333333333331</v>
      </c>
      <c r="K4" s="28">
        <v>0.5</v>
      </c>
      <c r="L4" s="28">
        <v>0.58333333333333337</v>
      </c>
      <c r="M4" s="74">
        <v>0.70833333333333337</v>
      </c>
      <c r="N4" s="66">
        <f t="shared" si="1"/>
        <v>0.29166666666666669</v>
      </c>
    </row>
    <row r="5" spans="1:15" ht="16.2" thickBot="1" x14ac:dyDescent="0.35">
      <c r="A5" s="64" t="s">
        <v>29</v>
      </c>
      <c r="B5" s="73">
        <v>0.36458333333333331</v>
      </c>
      <c r="C5" s="28">
        <v>0.53125</v>
      </c>
      <c r="D5" s="28">
        <v>0.55208333333333337</v>
      </c>
      <c r="E5" s="74">
        <v>0.72916666666666663</v>
      </c>
      <c r="F5" s="66">
        <f t="shared" si="0"/>
        <v>0.34374999999999994</v>
      </c>
      <c r="I5" s="64" t="s">
        <v>29</v>
      </c>
      <c r="J5" s="73">
        <v>0.36458333333333331</v>
      </c>
      <c r="K5" s="28">
        <v>0.53125</v>
      </c>
      <c r="L5" s="28">
        <v>0.55208333333333337</v>
      </c>
      <c r="M5" s="74">
        <v>0.72916666666666663</v>
      </c>
      <c r="N5" s="66">
        <f t="shared" si="1"/>
        <v>0.34374999999999994</v>
      </c>
    </row>
    <row r="6" spans="1:15" ht="16.2" thickBot="1" x14ac:dyDescent="0.35">
      <c r="A6" s="65" t="s">
        <v>30</v>
      </c>
      <c r="B6" s="75">
        <v>0.34375</v>
      </c>
      <c r="C6" s="76">
        <v>0.5625</v>
      </c>
      <c r="D6" s="77"/>
      <c r="E6" s="78"/>
      <c r="F6" s="66">
        <f t="shared" si="0"/>
        <v>0.21875</v>
      </c>
      <c r="I6" s="65" t="s">
        <v>30</v>
      </c>
      <c r="J6" s="75">
        <v>0.34375</v>
      </c>
      <c r="K6" s="76">
        <v>0.625</v>
      </c>
      <c r="L6" s="77"/>
      <c r="M6" s="78"/>
      <c r="N6" s="66">
        <f t="shared" si="1"/>
        <v>0.28125</v>
      </c>
    </row>
    <row r="7" spans="1:15" ht="21" customHeight="1" thickBot="1" x14ac:dyDescent="0.45">
      <c r="A7" s="30"/>
      <c r="B7" s="31"/>
      <c r="C7" s="31"/>
      <c r="D7" s="31"/>
      <c r="E7" s="31"/>
      <c r="F7" s="32">
        <f>SUM(F2:F6)</f>
        <v>1.4375</v>
      </c>
      <c r="G7" s="29" t="s">
        <v>10</v>
      </c>
      <c r="I7" s="30"/>
      <c r="J7" s="31"/>
      <c r="K7" s="31"/>
      <c r="L7" s="31"/>
      <c r="M7" s="31"/>
      <c r="N7" s="32">
        <f>SUM(N2:N6)</f>
        <v>1.5</v>
      </c>
      <c r="O7" s="29" t="s">
        <v>10</v>
      </c>
    </row>
    <row r="8" spans="1:15" ht="19.2" customHeight="1" x14ac:dyDescent="0.3">
      <c r="A8" s="106" t="s">
        <v>38</v>
      </c>
      <c r="B8" s="107"/>
      <c r="C8" s="107"/>
      <c r="D8" s="107"/>
      <c r="E8" s="107"/>
      <c r="F8" s="108"/>
      <c r="I8" s="106" t="s">
        <v>38</v>
      </c>
      <c r="J8" s="107"/>
      <c r="K8" s="107"/>
      <c r="L8" s="107"/>
      <c r="M8" s="107"/>
      <c r="N8" s="108"/>
    </row>
    <row r="9" spans="1:15" x14ac:dyDescent="0.3">
      <c r="A9" s="109"/>
      <c r="B9" s="110"/>
      <c r="C9" s="110"/>
      <c r="D9" s="110"/>
      <c r="E9" s="110"/>
      <c r="F9" s="111"/>
      <c r="I9" s="109"/>
      <c r="J9" s="110"/>
      <c r="K9" s="110"/>
      <c r="L9" s="110"/>
      <c r="M9" s="110"/>
      <c r="N9" s="111"/>
    </row>
    <row r="10" spans="1:15" ht="15" thickBot="1" x14ac:dyDescent="0.35">
      <c r="A10" s="112"/>
      <c r="B10" s="113"/>
      <c r="C10" s="113"/>
      <c r="D10" s="113"/>
      <c r="E10" s="113"/>
      <c r="F10" s="114"/>
      <c r="I10" s="112"/>
      <c r="J10" s="113"/>
      <c r="K10" s="113"/>
      <c r="L10" s="113"/>
      <c r="M10" s="113"/>
      <c r="N10" s="114"/>
    </row>
    <row r="11" spans="1:15" ht="15" thickBot="1" x14ac:dyDescent="0.35"/>
    <row r="12" spans="1:15" ht="20.399999999999999" customHeight="1" thickBot="1" x14ac:dyDescent="0.35">
      <c r="B12" s="115" t="s">
        <v>36</v>
      </c>
      <c r="C12" s="116"/>
      <c r="D12" s="116"/>
      <c r="E12" s="117"/>
      <c r="J12" s="115" t="s">
        <v>37</v>
      </c>
      <c r="K12" s="116"/>
      <c r="L12" s="116"/>
      <c r="M12" s="117"/>
    </row>
    <row r="14" spans="1:15" ht="15" thickBot="1" x14ac:dyDescent="0.35"/>
    <row r="15" spans="1:15" ht="16.2" thickBot="1" x14ac:dyDescent="0.35">
      <c r="B15" s="118" t="s">
        <v>41</v>
      </c>
      <c r="C15" s="182">
        <v>0.20833333333333334</v>
      </c>
      <c r="F15" s="157" t="s">
        <v>43</v>
      </c>
      <c r="G15" s="158"/>
      <c r="H15" s="159"/>
    </row>
    <row r="16" spans="1:15" ht="15" thickBot="1" x14ac:dyDescent="0.35">
      <c r="B16" s="119" t="s">
        <v>39</v>
      </c>
      <c r="C16" s="183"/>
      <c r="F16" s="173">
        <f ca="1">IF(F16&lt;0,"-"&amp;TEXT(ABS(Septembre!N40+C15),"[h]:mm"),"")</f>
        <v>0</v>
      </c>
      <c r="G16" s="174"/>
      <c r="H16" s="175"/>
    </row>
    <row r="17" spans="6:8" ht="15" thickBot="1" x14ac:dyDescent="0.35">
      <c r="F17" s="176"/>
      <c r="G17" s="177"/>
      <c r="H17" s="178"/>
    </row>
    <row r="18" spans="6:8" x14ac:dyDescent="0.3">
      <c r="F18" s="160"/>
      <c r="G18" s="160"/>
      <c r="H18" s="160"/>
    </row>
    <row r="19" spans="6:8" x14ac:dyDescent="0.3">
      <c r="G19" s="155"/>
    </row>
    <row r="20" spans="6:8" x14ac:dyDescent="0.3">
      <c r="F20" s="156"/>
    </row>
    <row r="40" spans="14:14" x14ac:dyDescent="0.3">
      <c r="N40" s="156"/>
    </row>
    <row r="41" spans="14:14" x14ac:dyDescent="0.3">
      <c r="N41" s="156"/>
    </row>
    <row r="42" spans="14:14" x14ac:dyDescent="0.3">
      <c r="N42" s="156"/>
    </row>
  </sheetData>
  <mergeCells count="8">
    <mergeCell ref="A8:F10"/>
    <mergeCell ref="I8:N10"/>
    <mergeCell ref="J12:M12"/>
    <mergeCell ref="B12:E12"/>
    <mergeCell ref="F15:H15"/>
    <mergeCell ref="B15:B16"/>
    <mergeCell ref="C15:C16"/>
    <mergeCell ref="F16:H17"/>
  </mergeCells>
  <phoneticPr fontId="29" type="noConversion"/>
  <conditionalFormatting sqref="B2:E6">
    <cfRule type="expression" dxfId="93" priority="5">
      <formula>$D2="Samedi"</formula>
    </cfRule>
    <cfRule type="expression" dxfId="92" priority="6">
      <formula>$D2="Dimanche"</formula>
    </cfRule>
  </conditionalFormatting>
  <conditionalFormatting sqref="J2:M6">
    <cfRule type="expression" dxfId="91" priority="3">
      <formula>$D2="Samedi"</formula>
    </cfRule>
    <cfRule type="expression" dxfId="90" priority="4">
      <formula>$D2="Dimanche"</formula>
    </cfRule>
  </conditionalFormatting>
  <dataValidations disablePrompts="1" count="1">
    <dataValidation type="time" allowBlank="1" showInputMessage="1" showErrorMessage="1" sqref="B2:E6 J2:M6" xr:uid="{4BDDCD0F-946E-4A8C-A0DF-1D902352CF2C}">
      <formula1>0</formula1>
      <formula2>0.999305555555556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264066D0-C2A0-4752-A4D7-AE548A0F5F27}">
            <xm:f>NOT(ISERROR(SEARCH("-",C15)))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C15:C16</xm:sqref>
        </x14:conditionalFormatting>
        <x14:conditionalFormatting xmlns:xm="http://schemas.microsoft.com/office/excel/2006/main">
          <x14:cfRule type="containsText" priority="1" operator="containsText" id="{9A955AE3-0B42-4C2F-BDB7-ED19ED62D960}">
            <xm:f>NOT(ISERROR(SEARCH("-",F16)))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F16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5F0BC-848E-4EBD-B9F3-8F335DBCCE42}">
  <sheetPr codeName="Feuil4"/>
  <dimension ref="A1:WQ60"/>
  <sheetViews>
    <sheetView topLeftCell="B1" zoomScaleNormal="100" workbookViewId="0">
      <selection activeCell="D39" sqref="D39:F41"/>
    </sheetView>
  </sheetViews>
  <sheetFormatPr baseColWidth="10" defaultColWidth="28.6640625" defaultRowHeight="13.8" x14ac:dyDescent="0.3"/>
  <cols>
    <col min="1" max="1" width="7.5546875" style="5" bestFit="1" customWidth="1"/>
    <col min="2" max="2" width="11.109375" style="5" bestFit="1" customWidth="1"/>
    <col min="3" max="3" width="12.109375" style="5" bestFit="1" customWidth="1"/>
    <col min="4" max="4" width="8.5546875" style="19" customWidth="1"/>
    <col min="5" max="5" width="8" style="19" bestFit="1" customWidth="1"/>
    <col min="6" max="6" width="10.109375" style="19" bestFit="1" customWidth="1"/>
    <col min="7" max="7" width="8" style="19" bestFit="1" customWidth="1"/>
    <col min="8" max="8" width="11.109375" style="19" customWidth="1"/>
    <col min="9" max="9" width="9.109375" style="19" bestFit="1" customWidth="1"/>
    <col min="10" max="10" width="7.33203125" style="19" bestFit="1" customWidth="1"/>
    <col min="11" max="11" width="9.109375" style="19" bestFit="1" customWidth="1"/>
    <col min="12" max="12" width="7.33203125" style="19" bestFit="1" customWidth="1"/>
    <col min="13" max="13" width="12.33203125" style="20" customWidth="1"/>
    <col min="14" max="14" width="14.5546875" style="22" customWidth="1"/>
    <col min="15" max="15" width="19.88671875" style="21" bestFit="1" customWidth="1"/>
    <col min="16" max="16" width="14.33203125" style="2" customWidth="1"/>
    <col min="17" max="17" width="33.6640625" style="1" customWidth="1"/>
    <col min="18" max="16384" width="28.6640625" style="1"/>
  </cols>
  <sheetData>
    <row r="1" spans="1:615" ht="14.1" customHeight="1" x14ac:dyDescent="0.3">
      <c r="A1" s="137">
        <f>YEAR(A4)</f>
        <v>2022</v>
      </c>
      <c r="B1" s="137"/>
      <c r="C1" s="7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40"/>
    </row>
    <row r="2" spans="1:615" ht="19.350000000000001" customHeight="1" thickBot="1" x14ac:dyDescent="0.35">
      <c r="A2" s="138"/>
      <c r="B2" s="138"/>
      <c r="C2" s="83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2"/>
    </row>
    <row r="3" spans="1:615" ht="21.75" customHeight="1" thickBot="1" x14ac:dyDescent="0.35">
      <c r="A3" s="143" t="s">
        <v>35</v>
      </c>
      <c r="B3" s="144"/>
      <c r="C3" s="84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6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35">
      <c r="A4" s="132">
        <v>44774</v>
      </c>
      <c r="B4" s="133"/>
      <c r="C4" s="147" t="s">
        <v>34</v>
      </c>
      <c r="D4" s="149" t="s">
        <v>0</v>
      </c>
      <c r="E4" s="150"/>
      <c r="F4" s="150"/>
      <c r="G4" s="151"/>
      <c r="H4" s="152" t="s">
        <v>7</v>
      </c>
      <c r="I4" s="154" t="s">
        <v>1</v>
      </c>
      <c r="J4" s="154"/>
      <c r="K4" s="154"/>
      <c r="L4" s="154"/>
      <c r="M4" s="126" t="s">
        <v>6</v>
      </c>
      <c r="N4" s="128" t="s">
        <v>5</v>
      </c>
      <c r="O4" s="130" t="s">
        <v>2</v>
      </c>
    </row>
    <row r="5" spans="1:615" ht="21.75" customHeight="1" thickBot="1" x14ac:dyDescent="0.35">
      <c r="A5" s="132">
        <f>EOMONTH(A4,0)</f>
        <v>44804</v>
      </c>
      <c r="B5" s="133"/>
      <c r="C5" s="148"/>
      <c r="D5" s="6" t="s">
        <v>3</v>
      </c>
      <c r="E5" s="7" t="s">
        <v>4</v>
      </c>
      <c r="F5" s="7" t="s">
        <v>3</v>
      </c>
      <c r="G5" s="8" t="s">
        <v>4</v>
      </c>
      <c r="H5" s="153"/>
      <c r="I5" s="9" t="s">
        <v>3</v>
      </c>
      <c r="J5" s="10" t="s">
        <v>4</v>
      </c>
      <c r="K5" s="9" t="s">
        <v>3</v>
      </c>
      <c r="L5" s="23" t="s">
        <v>4</v>
      </c>
      <c r="M5" s="127"/>
      <c r="N5" s="129"/>
      <c r="O5" s="131"/>
    </row>
    <row r="6" spans="1:615" ht="12.75" customHeight="1" x14ac:dyDescent="0.3">
      <c r="A6" s="11">
        <f>$A$4</f>
        <v>44774</v>
      </c>
      <c r="B6" s="57" t="str">
        <f t="shared" ref="B6:B36" si="0">TEXT($A6,"Jjjj")</f>
        <v>lundi</v>
      </c>
      <c r="C6" s="85">
        <f>IF($B6="","",_xlfn.ISOWEEKNUM($A6))</f>
        <v>31</v>
      </c>
      <c r="D6" s="96" t="str">
        <f>IF(C6="","",IF(ISODD(_xlfn.ISOWEEKNUM($A6)),(_xlfn.XLOOKUP($A6,Congés!$A$2:$A$186,Congés!$B$2:$B$186,IF(_xlfn.XLOOKUP($B6,Paramètres!$A$2:$A$6,Paramètres!B$2:B$6,0,0,1)=0,"",_xlfn.XLOOKUP($B6,Paramètres!$A$2:$A$6,Paramètres!B$2:B$6,0,0,1)),0,1)),((_xlfn.XLOOKUP($A6,Congés!$A$2:$A$186,Congés!$B$2:$B$186,IF(_xlfn.XLOOKUP($B6,Paramètres!$I$2:$I$6,Paramètres!J$2:J$6,0,0,1)=0,"",_xlfn.XLOOKUP($B6,Paramètres!$I$2:$I$6,Paramètres!J$2:J$6,0,0,1)),0,1)))))</f>
        <v>Vacances</v>
      </c>
      <c r="E6" s="97" t="str">
        <f>IF(D6="","",IF(ISODD(_xlfn.ISOWEEKNUM($A6)),(_xlfn.XLOOKUP($A6,Congés!$A$2:$A$186,Congés!$B$2:$B$186,IF(_xlfn.XLOOKUP($B6,Paramètres!$A$2:$A$6,Paramètres!C$2:C$6,0,0,1)=0,"",_xlfn.XLOOKUP($B6,Paramètres!$A$2:$A$6,Paramètres!C$2:C$6,0,0,1)),0,1)),((_xlfn.XLOOKUP($A6,Congés!$A$2:$A$186,Congés!$B$2:$B$186,IF(_xlfn.XLOOKUP($B6,Paramètres!$I$2:$I$6,Paramètres!K$2:K$6,0,0,1)=0,"",_xlfn.XLOOKUP($B6,Paramètres!$I$2:$I$6,Paramètres!K$2:K$6,0,0,1)),0,1)))))</f>
        <v>Vacances</v>
      </c>
      <c r="F6" s="97" t="str">
        <f>IF(E6="","",IF(ISODD(_xlfn.ISOWEEKNUM($A6)),(_xlfn.XLOOKUP($A6,Congés!$A$2:$A$186,Congés!$B$2:$B$186,IF(_xlfn.XLOOKUP($B6,Paramètres!$A$2:$A$6,Paramètres!D$2:D$6,0,0,1)=0,"",_xlfn.XLOOKUP($B6,Paramètres!$A$2:$A$6,Paramètres!D$2:D$6,0,0,1)),0,1)),((_xlfn.XLOOKUP($A6,Congés!$A$2:$A$186,Congés!$B$2:$B$186,IF(_xlfn.XLOOKUP($B6,Paramètres!$I$2:$I$6,Paramètres!L$2:L$6,0,0,1)=0,"",_xlfn.XLOOKUP($B6,Paramètres!$I$2:$I$6,Paramètres!L$2:L$6,0,0,1)),0,1)))))</f>
        <v>Vacances</v>
      </c>
      <c r="G6" s="98" t="str">
        <f>IF(F6="","",IF(ISODD(_xlfn.ISOWEEKNUM($A6)),(_xlfn.XLOOKUP($A6,Congés!$A$2:$A$186,Congés!$B$2:$B$186,IF(_xlfn.XLOOKUP($B6,Paramètres!$A$2:$A$6,Paramètres!E$2:E$6,0,0,1)=0,"",_xlfn.XLOOKUP($B6,Paramètres!$A$2:$A$6,Paramètres!E$2:E$6,0,0,1)),0,1)),((_xlfn.XLOOKUP($A6,Congés!$A$2:$A$186,Congés!$B$2:$B$186,IF(_xlfn.XLOOKUP($B6,Paramètres!$I$2:$I$6,Paramètres!M$2:M$6,0,0,1)=0,"",_xlfn.XLOOKUP($B6,Paramètres!$I$2:$I$6,Paramètres!M$2:M$6,0,0,1)),0,1)))))</f>
        <v>Vacances</v>
      </c>
      <c r="H6" s="88" t="str">
        <f>(_xlfn.XLOOKUP($A6,Congés!$A$2:$A$186,Congés!$B$2:$B$186,IF(ISERROR((E6-D6)+(G6-F6)),"",(E6-D6)+(G6-F6)),0,1))</f>
        <v>Vacances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ht="12.75" customHeight="1" x14ac:dyDescent="0.3">
      <c r="A7" s="12">
        <f t="shared" ref="A7:A36" si="1">IF(ISERROR(IF((A6+1)&lt;=$A$5,(A6+1),"")),"",IF((A6+1)&lt;=$A$5,(A6+1),""))</f>
        <v>44775</v>
      </c>
      <c r="B7" s="58" t="str">
        <f t="shared" si="0"/>
        <v>mardi</v>
      </c>
      <c r="C7" s="86">
        <f t="shared" ref="C7:C36" si="2">IF($B7="","",_xlfn.ISOWEEKNUM($A7))</f>
        <v>31</v>
      </c>
      <c r="D7" s="99" t="str">
        <f>IF(C7="","",IF(ISODD(_xlfn.ISOWEEKNUM($A7)),(_xlfn.XLOOKUP($A7,Congés!$A$2:$A$186,Congés!$B$2:$B$186,IF(_xlfn.XLOOKUP($B7,Paramètres!$A$2:$A$6,Paramètres!B$2:B$6,0,0,1)=0,"",_xlfn.XLOOKUP($B7,Paramètres!$A$2:$A$6,Paramètres!B$2:B$6,0,0,1)),0,1)),((_xlfn.XLOOKUP($A7,Congés!$A$2:$A$186,Congés!$B$2:$B$186,IF(_xlfn.XLOOKUP($B7,Paramètres!$I$2:$I$6,Paramètres!J$2:J$6,0,0,1)=0,"",_xlfn.XLOOKUP($B7,Paramètres!$I$2:$I$6,Paramètres!J$2:J$6,0,0,1)),0,1)))))</f>
        <v>Vacances</v>
      </c>
      <c r="E7" s="24" t="str">
        <f>IF(D7="","",IF(ISODD(_xlfn.ISOWEEKNUM($A7)),(_xlfn.XLOOKUP($A7,Congés!$A$2:$A$186,Congés!$B$2:$B$186,IF(_xlfn.XLOOKUP($B7,Paramètres!$A$2:$A$6,Paramètres!C$2:C$6,0,0,1)=0,"",_xlfn.XLOOKUP($B7,Paramètres!$A$2:$A$6,Paramètres!C$2:C$6,0,0,1)),0,1)),((_xlfn.XLOOKUP($A7,Congés!$A$2:$A$186,Congés!$B$2:$B$186,IF(_xlfn.XLOOKUP($B7,Paramètres!$I$2:$I$6,Paramètres!K$2:K$6,0,0,1)=0,"",_xlfn.XLOOKUP($B7,Paramètres!$I$2:$I$6,Paramètres!K$2:K$6,0,0,1)),0,1)))))</f>
        <v>Vacances</v>
      </c>
      <c r="F7" s="24" t="str">
        <f>IF(E7="","",IF(ISODD(_xlfn.ISOWEEKNUM($A7)),(_xlfn.XLOOKUP($A7,Congés!$A$2:$A$186,Congés!$B$2:$B$186,IF(_xlfn.XLOOKUP($B7,Paramètres!$A$2:$A$6,Paramètres!D$2:D$6,0,0,1)=0,"",_xlfn.XLOOKUP($B7,Paramètres!$A$2:$A$6,Paramètres!D$2:D$6,0,0,1)),0,1)),((_xlfn.XLOOKUP($A7,Congés!$A$2:$A$186,Congés!$B$2:$B$186,IF(_xlfn.XLOOKUP($B7,Paramètres!$I$2:$I$6,Paramètres!L$2:L$6,0,0,1)=0,"",_xlfn.XLOOKUP($B7,Paramètres!$I$2:$I$6,Paramètres!L$2:L$6,0,0,1)),0,1)))))</f>
        <v>Vacances</v>
      </c>
      <c r="G7" s="100" t="str">
        <f>IF(F7="","",IF(ISODD(_xlfn.ISOWEEKNUM($A7)),(_xlfn.XLOOKUP($A7,Congés!$A$2:$A$186,Congés!$B$2:$B$186,IF(_xlfn.XLOOKUP($B7,Paramètres!$A$2:$A$6,Paramètres!E$2:E$6,0,0,1)=0,"",_xlfn.XLOOKUP($B7,Paramètres!$A$2:$A$6,Paramètres!E$2:E$6,0,0,1)),0,1)),((_xlfn.XLOOKUP($A7,Congés!$A$2:$A$186,Congés!$B$2:$B$186,IF(_xlfn.XLOOKUP($B7,Paramètres!$I$2:$I$6,Paramètres!M$2:M$6,0,0,1)=0,"",_xlfn.XLOOKUP($B7,Paramètres!$I$2:$I$6,Paramètres!M$2:M$6,0,0,1)),0,1)))))</f>
        <v>Vacances</v>
      </c>
      <c r="H7" s="89" t="str">
        <f>(_xlfn.XLOOKUP($A7,Congés!$A$2:$A$186,Congés!$B$2:$B$186,IF(ISERROR((E7-D7)+(G7-F7)),"",(E7-D7)+(G7-F7)),0,1))</f>
        <v>Vacances</v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ht="12.75" customHeight="1" x14ac:dyDescent="0.3">
      <c r="A8" s="12">
        <f t="shared" si="1"/>
        <v>44776</v>
      </c>
      <c r="B8" s="58" t="str">
        <f t="shared" si="0"/>
        <v>mercredi</v>
      </c>
      <c r="C8" s="86">
        <f t="shared" si="2"/>
        <v>31</v>
      </c>
      <c r="D8" s="101" t="str">
        <f>IF(C8="","",IF(ISODD(_xlfn.ISOWEEKNUM($A8)),(_xlfn.XLOOKUP($A8,Congés!$A$2:$A$186,Congés!$B$2:$B$186,IF(_xlfn.XLOOKUP($B8,Paramètres!$A$2:$A$6,Paramètres!B$2:B$6,0,0,1)=0,"",_xlfn.XLOOKUP($B8,Paramètres!$A$2:$A$6,Paramètres!B$2:B$6,0,0,1)),0,1)),((_xlfn.XLOOKUP($A8,Congés!$A$2:$A$186,Congés!$B$2:$B$186,IF(_xlfn.XLOOKUP($B8,Paramètres!$I$2:$I$6,Paramètres!J$2:J$6,0,0,1)=0,"",_xlfn.XLOOKUP($B8,Paramètres!$I$2:$I$6,Paramètres!J$2:J$6,0,0,1)),0,1)))))</f>
        <v>Vacances</v>
      </c>
      <c r="E8" s="90" t="str">
        <f>IF(D8="","",IF(ISODD(_xlfn.ISOWEEKNUM($A8)),(_xlfn.XLOOKUP($A8,Congés!$A$2:$A$186,Congés!$B$2:$B$186,IF(_xlfn.XLOOKUP($B8,Paramètres!$A$2:$A$6,Paramètres!C$2:C$6,0,0,1)=0,"",_xlfn.XLOOKUP($B8,Paramètres!$A$2:$A$6,Paramètres!C$2:C$6,0,0,1)),0,1)),((_xlfn.XLOOKUP($A8,Congés!$A$2:$A$186,Congés!$B$2:$B$186,IF(_xlfn.XLOOKUP($B8,Paramètres!$I$2:$I$6,Paramètres!K$2:K$6,0,0,1)=0,"",_xlfn.XLOOKUP($B8,Paramètres!$I$2:$I$6,Paramètres!K$2:K$6,0,0,1)),0,1)))))</f>
        <v>Vacances</v>
      </c>
      <c r="F8" s="90" t="str">
        <f>IF(E8="","",IF(ISODD(_xlfn.ISOWEEKNUM($A8)),(_xlfn.XLOOKUP($A8,Congés!$A$2:$A$186,Congés!$B$2:$B$186,IF(_xlfn.XLOOKUP($B8,Paramètres!$A$2:$A$6,Paramètres!D$2:D$6,0,0,1)=0,"",_xlfn.XLOOKUP($B8,Paramètres!$A$2:$A$6,Paramètres!D$2:D$6,0,0,1)),0,1)),((_xlfn.XLOOKUP($A8,Congés!$A$2:$A$186,Congés!$B$2:$B$186,IF(_xlfn.XLOOKUP($B8,Paramètres!$I$2:$I$6,Paramètres!L$2:L$6,0,0,1)=0,"",_xlfn.XLOOKUP($B8,Paramètres!$I$2:$I$6,Paramètres!L$2:L$6,0,0,1)),0,1)))))</f>
        <v>Vacances</v>
      </c>
      <c r="G8" s="102" t="str">
        <f>IF(F8="","",IF(ISODD(_xlfn.ISOWEEKNUM($A8)),(_xlfn.XLOOKUP($A8,Congés!$A$2:$A$186,Congés!$B$2:$B$186,IF(_xlfn.XLOOKUP($B8,Paramètres!$A$2:$A$6,Paramètres!E$2:E$6,0,0,1)=0,"",_xlfn.XLOOKUP($B8,Paramètres!$A$2:$A$6,Paramètres!E$2:E$6,0,0,1)),0,1)),((_xlfn.XLOOKUP($A8,Congés!$A$2:$A$186,Congés!$B$2:$B$186,IF(_xlfn.XLOOKUP($B8,Paramètres!$I$2:$I$6,Paramètres!M$2:M$6,0,0,1)=0,"",_xlfn.XLOOKUP($B8,Paramètres!$I$2:$I$6,Paramètres!M$2:M$6,0,0,1)),0,1)))))</f>
        <v>Vacances</v>
      </c>
      <c r="H8" s="89" t="str">
        <f>(_xlfn.XLOOKUP($A8,Congés!$A$2:$A$186,Congés!$B$2:$B$186,IF(ISERROR((E8-D8)+(G8-F8)),"",(E8-D8)+(G8-F8)),0,1))</f>
        <v>Vacances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ht="12.75" customHeight="1" x14ac:dyDescent="0.3">
      <c r="A9" s="12">
        <f t="shared" si="1"/>
        <v>44777</v>
      </c>
      <c r="B9" s="58" t="str">
        <f t="shared" si="0"/>
        <v>jeudi</v>
      </c>
      <c r="C9" s="86">
        <f t="shared" si="2"/>
        <v>31</v>
      </c>
      <c r="D9" s="99" t="str">
        <f>IF(C9="","",IF(ISODD(_xlfn.ISOWEEKNUM($A9)),(_xlfn.XLOOKUP($A9,Congés!$A$2:$A$186,Congés!$B$2:$B$186,IF(_xlfn.XLOOKUP($B9,Paramètres!$A$2:$A$6,Paramètres!B$2:B$6,0,0,1)=0,"",_xlfn.XLOOKUP($B9,Paramètres!$A$2:$A$6,Paramètres!B$2:B$6,0,0,1)),0,1)),((_xlfn.XLOOKUP($A9,Congés!$A$2:$A$186,Congés!$B$2:$B$186,IF(_xlfn.XLOOKUP($B9,Paramètres!$I$2:$I$6,Paramètres!J$2:J$6,0,0,1)=0,"",_xlfn.XLOOKUP($B9,Paramètres!$I$2:$I$6,Paramètres!J$2:J$6,0,0,1)),0,1)))))</f>
        <v>Vacances</v>
      </c>
      <c r="E9" s="24" t="str">
        <f>IF(D9="","",IF(ISODD(_xlfn.ISOWEEKNUM($A9)),(_xlfn.XLOOKUP($A9,Congés!$A$2:$A$186,Congés!$B$2:$B$186,IF(_xlfn.XLOOKUP($B9,Paramètres!$A$2:$A$6,Paramètres!C$2:C$6,0,0,1)=0,"",_xlfn.XLOOKUP($B9,Paramètres!$A$2:$A$6,Paramètres!C$2:C$6,0,0,1)),0,1)),((_xlfn.XLOOKUP($A9,Congés!$A$2:$A$186,Congés!$B$2:$B$186,IF(_xlfn.XLOOKUP($B9,Paramètres!$I$2:$I$6,Paramètres!K$2:K$6,0,0,1)=0,"",_xlfn.XLOOKUP($B9,Paramètres!$I$2:$I$6,Paramètres!K$2:K$6,0,0,1)),0,1)))))</f>
        <v>Vacances</v>
      </c>
      <c r="F9" s="24" t="str">
        <f>IF(E9="","",IF(ISODD(_xlfn.ISOWEEKNUM($A9)),(_xlfn.XLOOKUP($A9,Congés!$A$2:$A$186,Congés!$B$2:$B$186,IF(_xlfn.XLOOKUP($B9,Paramètres!$A$2:$A$6,Paramètres!D$2:D$6,0,0,1)=0,"",_xlfn.XLOOKUP($B9,Paramètres!$A$2:$A$6,Paramètres!D$2:D$6,0,0,1)),0,1)),((_xlfn.XLOOKUP($A9,Congés!$A$2:$A$186,Congés!$B$2:$B$186,IF(_xlfn.XLOOKUP($B9,Paramètres!$I$2:$I$6,Paramètres!L$2:L$6,0,0,1)=0,"",_xlfn.XLOOKUP($B9,Paramètres!$I$2:$I$6,Paramètres!L$2:L$6,0,0,1)),0,1)))))</f>
        <v>Vacances</v>
      </c>
      <c r="G9" s="100" t="str">
        <f>IF(F9="","",IF(ISODD(_xlfn.ISOWEEKNUM($A9)),(_xlfn.XLOOKUP($A9,Congés!$A$2:$A$186,Congés!$B$2:$B$186,IF(_xlfn.XLOOKUP($B9,Paramètres!$A$2:$A$6,Paramètres!E$2:E$6,0,0,1)=0,"",_xlfn.XLOOKUP($B9,Paramètres!$A$2:$A$6,Paramètres!E$2:E$6,0,0,1)),0,1)),((_xlfn.XLOOKUP($A9,Congés!$A$2:$A$186,Congés!$B$2:$B$186,IF(_xlfn.XLOOKUP($B9,Paramètres!$I$2:$I$6,Paramètres!M$2:M$6,0,0,1)=0,"",_xlfn.XLOOKUP($B9,Paramètres!$I$2:$I$6,Paramètres!M$2:M$6,0,0,1)),0,1)))))</f>
        <v>Vacances</v>
      </c>
      <c r="H9" s="89" t="str">
        <f>(_xlfn.XLOOKUP($A9,Congés!$A$2:$A$186,Congés!$B$2:$B$186,IF(ISERROR((E9-D9)+(G9-F9)),"",(E9-D9)+(G9-F9)),0,1))</f>
        <v>Vacances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ht="12.75" customHeight="1" x14ac:dyDescent="0.3">
      <c r="A10" s="12">
        <f t="shared" si="1"/>
        <v>44778</v>
      </c>
      <c r="B10" s="58" t="str">
        <f t="shared" si="0"/>
        <v>vendredi</v>
      </c>
      <c r="C10" s="86">
        <f t="shared" si="2"/>
        <v>31</v>
      </c>
      <c r="D10" s="99" t="str">
        <f>IF(C10="","",IF(ISODD(_xlfn.ISOWEEKNUM($A10)),(_xlfn.XLOOKUP($A10,Congés!$A$2:$A$186,Congés!$B$2:$B$186,IF(_xlfn.XLOOKUP($B10,Paramètres!$A$2:$A$6,Paramètres!B$2:B$6,0,0,1)=0,"",_xlfn.XLOOKUP($B10,Paramètres!$A$2:$A$6,Paramètres!B$2:B$6,0,0,1)),0,1)),((_xlfn.XLOOKUP($A10,Congés!$A$2:$A$186,Congés!$B$2:$B$186,IF(_xlfn.XLOOKUP($B10,Paramètres!$I$2:$I$6,Paramètres!J$2:J$6,0,0,1)=0,"",_xlfn.XLOOKUP($B10,Paramètres!$I$2:$I$6,Paramètres!J$2:J$6,0,0,1)),0,1)))))</f>
        <v>Vacances</v>
      </c>
      <c r="E10" s="24" t="str">
        <f>IF(D10="","",IF(ISODD(_xlfn.ISOWEEKNUM($A10)),(_xlfn.XLOOKUP($A10,Congés!$A$2:$A$186,Congés!$B$2:$B$186,IF(_xlfn.XLOOKUP($B10,Paramètres!$A$2:$A$6,Paramètres!C$2:C$6,0,0,1)=0,"",_xlfn.XLOOKUP($B10,Paramètres!$A$2:$A$6,Paramètres!C$2:C$6,0,0,1)),0,1)),((_xlfn.XLOOKUP($A10,Congés!$A$2:$A$186,Congés!$B$2:$B$186,IF(_xlfn.XLOOKUP($B10,Paramètres!$I$2:$I$6,Paramètres!K$2:K$6,0,0,1)=0,"",_xlfn.XLOOKUP($B10,Paramètres!$I$2:$I$6,Paramètres!K$2:K$6,0,0,1)),0,1)))))</f>
        <v>Vacances</v>
      </c>
      <c r="F10" s="24" t="str">
        <f>IF(E10="","",IF(ISODD(_xlfn.ISOWEEKNUM($A10)),(_xlfn.XLOOKUP($A10,Congés!$A$2:$A$186,Congés!$B$2:$B$186,IF(_xlfn.XLOOKUP($B10,Paramètres!$A$2:$A$6,Paramètres!D$2:D$6,0,0,1)=0,"",_xlfn.XLOOKUP($B10,Paramètres!$A$2:$A$6,Paramètres!D$2:D$6,0,0,1)),0,1)),((_xlfn.XLOOKUP($A10,Congés!$A$2:$A$186,Congés!$B$2:$B$186,IF(_xlfn.XLOOKUP($B10,Paramètres!$I$2:$I$6,Paramètres!L$2:L$6,0,0,1)=0,"",_xlfn.XLOOKUP($B10,Paramètres!$I$2:$I$6,Paramètres!L$2:L$6,0,0,1)),0,1)))))</f>
        <v>Vacances</v>
      </c>
      <c r="G10" s="100" t="str">
        <f>IF(F10="","",IF(ISODD(_xlfn.ISOWEEKNUM($A10)),(_xlfn.XLOOKUP($A10,Congés!$A$2:$A$186,Congés!$B$2:$B$186,IF(_xlfn.XLOOKUP($B10,Paramètres!$A$2:$A$6,Paramètres!E$2:E$6,0,0,1)=0,"",_xlfn.XLOOKUP($B10,Paramètres!$A$2:$A$6,Paramètres!E$2:E$6,0,0,1)),0,1)),((_xlfn.XLOOKUP($A10,Congés!$A$2:$A$186,Congés!$B$2:$B$186,IF(_xlfn.XLOOKUP($B10,Paramètres!$I$2:$I$6,Paramètres!M$2:M$6,0,0,1)=0,"",_xlfn.XLOOKUP($B10,Paramètres!$I$2:$I$6,Paramètres!M$2:M$6,0,0,1)),0,1)))))</f>
        <v>Vacances</v>
      </c>
      <c r="H10" s="89" t="str">
        <f>(_xlfn.XLOOKUP($A10,Congés!$A$2:$A$186,Congés!$B$2:$B$186,IF(ISERROR((E10-D10)+(G10-F10)),"",(E10-D10)+(G10-F10)),0,1))</f>
        <v>Vacances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ht="12.75" customHeight="1" x14ac:dyDescent="0.3">
      <c r="A11" s="12">
        <f t="shared" si="1"/>
        <v>44779</v>
      </c>
      <c r="B11" s="58" t="str">
        <f t="shared" si="0"/>
        <v>samedi</v>
      </c>
      <c r="C11" s="86">
        <f t="shared" si="2"/>
        <v>31</v>
      </c>
      <c r="D11" s="99" t="str">
        <f>IF(C11="","",IF(ISODD(_xlfn.ISOWEEKNUM($A11)),(_xlfn.XLOOKUP($A11,Congés!$A$2:$A$186,Congés!$B$2:$B$186,IF(_xlfn.XLOOKUP($B11,Paramètres!$A$2:$A$6,Paramètres!B$2:B$6,0,0,1)=0,"",_xlfn.XLOOKUP($B11,Paramètres!$A$2:$A$6,Paramètres!B$2:B$6,0,0,1)),0,1)),((_xlfn.XLOOKUP($A11,Congés!$A$2:$A$186,Congés!$B$2:$B$186,IF(_xlfn.XLOOKUP($B11,Paramètres!$I$2:$I$6,Paramètres!J$2:J$6,0,0,1)=0,"",_xlfn.XLOOKUP($B11,Paramètres!$I$2:$I$6,Paramètres!J$2:J$6,0,0,1)),0,1)))))</f>
        <v>Vacances</v>
      </c>
      <c r="E11" s="24" t="str">
        <f>IF(D11="","",IF(ISODD(_xlfn.ISOWEEKNUM($A11)),(_xlfn.XLOOKUP($A11,Congés!$A$2:$A$186,Congés!$B$2:$B$186,IF(_xlfn.XLOOKUP($B11,Paramètres!$A$2:$A$6,Paramètres!C$2:C$6,0,0,1)=0,"",_xlfn.XLOOKUP($B11,Paramètres!$A$2:$A$6,Paramètres!C$2:C$6,0,0,1)),0,1)),((_xlfn.XLOOKUP($A11,Congés!$A$2:$A$186,Congés!$B$2:$B$186,IF(_xlfn.XLOOKUP($B11,Paramètres!$I$2:$I$6,Paramètres!K$2:K$6,0,0,1)=0,"",_xlfn.XLOOKUP($B11,Paramètres!$I$2:$I$6,Paramètres!K$2:K$6,0,0,1)),0,1)))))</f>
        <v>Vacances</v>
      </c>
      <c r="F11" s="24" t="str">
        <f>IF(E11="","",IF(ISODD(_xlfn.ISOWEEKNUM($A11)),(_xlfn.XLOOKUP($A11,Congés!$A$2:$A$186,Congés!$B$2:$B$186,IF(_xlfn.XLOOKUP($B11,Paramètres!$A$2:$A$6,Paramètres!D$2:D$6,0,0,1)=0,"",_xlfn.XLOOKUP($B11,Paramètres!$A$2:$A$6,Paramètres!D$2:D$6,0,0,1)),0,1)),((_xlfn.XLOOKUP($A11,Congés!$A$2:$A$186,Congés!$B$2:$B$186,IF(_xlfn.XLOOKUP($B11,Paramètres!$I$2:$I$6,Paramètres!L$2:L$6,0,0,1)=0,"",_xlfn.XLOOKUP($B11,Paramètres!$I$2:$I$6,Paramètres!L$2:L$6,0,0,1)),0,1)))))</f>
        <v>Vacances</v>
      </c>
      <c r="G11" s="100" t="str">
        <f>IF(F11="","",IF(ISODD(_xlfn.ISOWEEKNUM($A11)),(_xlfn.XLOOKUP($A11,Congés!$A$2:$A$186,Congés!$B$2:$B$186,IF(_xlfn.XLOOKUP($B11,Paramètres!$A$2:$A$6,Paramètres!E$2:E$6,0,0,1)=0,"",_xlfn.XLOOKUP($B11,Paramètres!$A$2:$A$6,Paramètres!E$2:E$6,0,0,1)),0,1)),((_xlfn.XLOOKUP($A11,Congés!$A$2:$A$186,Congés!$B$2:$B$186,IF(_xlfn.XLOOKUP($B11,Paramètres!$I$2:$I$6,Paramètres!M$2:M$6,0,0,1)=0,"",_xlfn.XLOOKUP($B11,Paramètres!$I$2:$I$6,Paramètres!M$2:M$6,0,0,1)),0,1)))))</f>
        <v>Vacances</v>
      </c>
      <c r="H11" s="89" t="str">
        <f>(_xlfn.XLOOKUP($A11,Congés!$A$2:$A$186,Congés!$B$2:$B$186,IF(ISERROR((E11-D11)+(G11-F11)),"",(E11-D11)+(G11-F11)),0,1))</f>
        <v>Vacances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ht="12.75" customHeight="1" x14ac:dyDescent="0.3">
      <c r="A12" s="12">
        <f t="shared" si="1"/>
        <v>44780</v>
      </c>
      <c r="B12" s="58" t="str">
        <f t="shared" si="0"/>
        <v>dimanche</v>
      </c>
      <c r="C12" s="86">
        <f t="shared" si="2"/>
        <v>31</v>
      </c>
      <c r="D12" s="99" t="str">
        <f>IF(C12="","",IF(ISODD(_xlfn.ISOWEEKNUM($A12)),(_xlfn.XLOOKUP($A12,Congés!$A$2:$A$186,Congés!$B$2:$B$186,IF(_xlfn.XLOOKUP($B12,Paramètres!$A$2:$A$6,Paramètres!B$2:B$6,0,0,1)=0,"",_xlfn.XLOOKUP($B12,Paramètres!$A$2:$A$6,Paramètres!B$2:B$6,0,0,1)),0,1)),((_xlfn.XLOOKUP($A12,Congés!$A$2:$A$186,Congés!$B$2:$B$186,IF(_xlfn.XLOOKUP($B12,Paramètres!$I$2:$I$6,Paramètres!J$2:J$6,0,0,1)=0,"",_xlfn.XLOOKUP($B12,Paramètres!$I$2:$I$6,Paramètres!J$2:J$6,0,0,1)),0,1)))))</f>
        <v>Vacances</v>
      </c>
      <c r="E12" s="24" t="str">
        <f>IF(D12="","",IF(ISODD(_xlfn.ISOWEEKNUM($A12)),(_xlfn.XLOOKUP($A12,Congés!$A$2:$A$186,Congés!$B$2:$B$186,IF(_xlfn.XLOOKUP($B12,Paramètres!$A$2:$A$6,Paramètres!C$2:C$6,0,0,1)=0,"",_xlfn.XLOOKUP($B12,Paramètres!$A$2:$A$6,Paramètres!C$2:C$6,0,0,1)),0,1)),((_xlfn.XLOOKUP($A12,Congés!$A$2:$A$186,Congés!$B$2:$B$186,IF(_xlfn.XLOOKUP($B12,Paramètres!$I$2:$I$6,Paramètres!K$2:K$6,0,0,1)=0,"",_xlfn.XLOOKUP($B12,Paramètres!$I$2:$I$6,Paramètres!K$2:K$6,0,0,1)),0,1)))))</f>
        <v>Vacances</v>
      </c>
      <c r="F12" s="24" t="str">
        <f>IF(E12="","",IF(ISODD(_xlfn.ISOWEEKNUM($A12)),(_xlfn.XLOOKUP($A12,Congés!$A$2:$A$186,Congés!$B$2:$B$186,IF(_xlfn.XLOOKUP($B12,Paramètres!$A$2:$A$6,Paramètres!D$2:D$6,0,0,1)=0,"",_xlfn.XLOOKUP($B12,Paramètres!$A$2:$A$6,Paramètres!D$2:D$6,0,0,1)),0,1)),((_xlfn.XLOOKUP($A12,Congés!$A$2:$A$186,Congés!$B$2:$B$186,IF(_xlfn.XLOOKUP($B12,Paramètres!$I$2:$I$6,Paramètres!L$2:L$6,0,0,1)=0,"",_xlfn.XLOOKUP($B12,Paramètres!$I$2:$I$6,Paramètres!L$2:L$6,0,0,1)),0,1)))))</f>
        <v>Vacances</v>
      </c>
      <c r="G12" s="100" t="str">
        <f>IF(F12="","",IF(ISODD(_xlfn.ISOWEEKNUM($A12)),(_xlfn.XLOOKUP($A12,Congés!$A$2:$A$186,Congés!$B$2:$B$186,IF(_xlfn.XLOOKUP($B12,Paramètres!$A$2:$A$6,Paramètres!E$2:E$6,0,0,1)=0,"",_xlfn.XLOOKUP($B12,Paramètres!$A$2:$A$6,Paramètres!E$2:E$6,0,0,1)),0,1)),((_xlfn.XLOOKUP($A12,Congés!$A$2:$A$186,Congés!$B$2:$B$186,IF(_xlfn.XLOOKUP($B12,Paramètres!$I$2:$I$6,Paramètres!M$2:M$6,0,0,1)=0,"",_xlfn.XLOOKUP($B12,Paramètres!$I$2:$I$6,Paramètres!M$2:M$6,0,0,1)),0,1)))))</f>
        <v>Vacances</v>
      </c>
      <c r="H12" s="89" t="str">
        <f>(_xlfn.XLOOKUP($A12,Congés!$A$2:$A$186,Congés!$B$2:$B$186,IF(ISERROR((E12-D12)+(G12-F12)),"",(E12-D12)+(G12-F12)),0,1))</f>
        <v>Vacances</v>
      </c>
      <c r="I12" s="60"/>
      <c r="J12" s="13"/>
      <c r="K12" s="13"/>
      <c r="L12" s="14"/>
      <c r="M12" s="36" t="str">
        <f t="shared" si="3"/>
        <v/>
      </c>
      <c r="N12" s="25">
        <f t="shared" si="4"/>
        <v>0</v>
      </c>
      <c r="O12" s="52"/>
      <c r="Q12" s="82"/>
    </row>
    <row r="13" spans="1:615" ht="12.75" customHeight="1" x14ac:dyDescent="0.3">
      <c r="A13" s="12">
        <f t="shared" si="1"/>
        <v>44781</v>
      </c>
      <c r="B13" s="58" t="str">
        <f t="shared" si="0"/>
        <v>lundi</v>
      </c>
      <c r="C13" s="86">
        <f t="shared" si="2"/>
        <v>32</v>
      </c>
      <c r="D13" s="99" t="str">
        <f>IF(C13="","",IF(ISODD(_xlfn.ISOWEEKNUM($A13)),(_xlfn.XLOOKUP($A13,Congés!$A$2:$A$186,Congés!$B$2:$B$186,IF(_xlfn.XLOOKUP($B13,Paramètres!$A$2:$A$6,Paramètres!B$2:B$6,0,0,1)=0,"",_xlfn.XLOOKUP($B13,Paramètres!$A$2:$A$6,Paramètres!B$2:B$6,0,0,1)),0,1)),((_xlfn.XLOOKUP($A13,Congés!$A$2:$A$186,Congés!$B$2:$B$186,IF(_xlfn.XLOOKUP($B13,Paramètres!$I$2:$I$6,Paramètres!J$2:J$6,0,0,1)=0,"",_xlfn.XLOOKUP($B13,Paramètres!$I$2:$I$6,Paramètres!J$2:J$6,0,0,1)),0,1)))))</f>
        <v>Vacances</v>
      </c>
      <c r="E13" s="24" t="str">
        <f>IF(D13="","",IF(ISODD(_xlfn.ISOWEEKNUM($A13)),(_xlfn.XLOOKUP($A13,Congés!$A$2:$A$186,Congés!$B$2:$B$186,IF(_xlfn.XLOOKUP($B13,Paramètres!$A$2:$A$6,Paramètres!C$2:C$6,0,0,1)=0,"",_xlfn.XLOOKUP($B13,Paramètres!$A$2:$A$6,Paramètres!C$2:C$6,0,0,1)),0,1)),((_xlfn.XLOOKUP($A13,Congés!$A$2:$A$186,Congés!$B$2:$B$186,IF(_xlfn.XLOOKUP($B13,Paramètres!$I$2:$I$6,Paramètres!K$2:K$6,0,0,1)=0,"",_xlfn.XLOOKUP($B13,Paramètres!$I$2:$I$6,Paramètres!K$2:K$6,0,0,1)),0,1)))))</f>
        <v>Vacances</v>
      </c>
      <c r="F13" s="24" t="str">
        <f>IF(E13="","",IF(ISODD(_xlfn.ISOWEEKNUM($A13)),(_xlfn.XLOOKUP($A13,Congés!$A$2:$A$186,Congés!$B$2:$B$186,IF(_xlfn.XLOOKUP($B13,Paramètres!$A$2:$A$6,Paramètres!D$2:D$6,0,0,1)=0,"",_xlfn.XLOOKUP($B13,Paramètres!$A$2:$A$6,Paramètres!D$2:D$6,0,0,1)),0,1)),((_xlfn.XLOOKUP($A13,Congés!$A$2:$A$186,Congés!$B$2:$B$186,IF(_xlfn.XLOOKUP($B13,Paramètres!$I$2:$I$6,Paramètres!L$2:L$6,0,0,1)=0,"",_xlfn.XLOOKUP($B13,Paramètres!$I$2:$I$6,Paramètres!L$2:L$6,0,0,1)),0,1)))))</f>
        <v>Vacances</v>
      </c>
      <c r="G13" s="100" t="str">
        <f>IF(F13="","",IF(ISODD(_xlfn.ISOWEEKNUM($A13)),(_xlfn.XLOOKUP($A13,Congés!$A$2:$A$186,Congés!$B$2:$B$186,IF(_xlfn.XLOOKUP($B13,Paramètres!$A$2:$A$6,Paramètres!E$2:E$6,0,0,1)=0,"",_xlfn.XLOOKUP($B13,Paramètres!$A$2:$A$6,Paramètres!E$2:E$6,0,0,1)),0,1)),((_xlfn.XLOOKUP($A13,Congés!$A$2:$A$186,Congés!$B$2:$B$186,IF(_xlfn.XLOOKUP($B13,Paramètres!$I$2:$I$6,Paramètres!M$2:M$6,0,0,1)=0,"",_xlfn.XLOOKUP($B13,Paramètres!$I$2:$I$6,Paramètres!M$2:M$6,0,0,1)),0,1)))))</f>
        <v>Vacances</v>
      </c>
      <c r="H13" s="89" t="str">
        <f>(_xlfn.XLOOKUP($A13,Congés!$A$2:$A$186,Congés!$B$2:$B$186,IF(ISERROR((E13-D13)+(G13-F13)),"",(E13-D13)+(G13-F13)),0,1))</f>
        <v>Vacances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ht="12.75" customHeight="1" x14ac:dyDescent="0.3">
      <c r="A14" s="12">
        <f t="shared" si="1"/>
        <v>44782</v>
      </c>
      <c r="B14" s="58" t="str">
        <f t="shared" si="0"/>
        <v>mardi</v>
      </c>
      <c r="C14" s="86">
        <f t="shared" si="2"/>
        <v>32</v>
      </c>
      <c r="D14" s="99" t="str">
        <f>IF(C14="","",IF(ISODD(_xlfn.ISOWEEKNUM($A14)),(_xlfn.XLOOKUP($A14,Congés!$A$2:$A$186,Congés!$B$2:$B$186,IF(_xlfn.XLOOKUP($B14,Paramètres!$A$2:$A$6,Paramètres!B$2:B$6,0,0,1)=0,"",_xlfn.XLOOKUP($B14,Paramètres!$A$2:$A$6,Paramètres!B$2:B$6,0,0,1)),0,1)),((_xlfn.XLOOKUP($A14,Congés!$A$2:$A$186,Congés!$B$2:$B$186,IF(_xlfn.XLOOKUP($B14,Paramètres!$I$2:$I$6,Paramètres!J$2:J$6,0,0,1)=0,"",_xlfn.XLOOKUP($B14,Paramètres!$I$2:$I$6,Paramètres!J$2:J$6,0,0,1)),0,1)))))</f>
        <v>Vacances</v>
      </c>
      <c r="E14" s="24" t="str">
        <f>IF(D14="","",IF(ISODD(_xlfn.ISOWEEKNUM($A14)),(_xlfn.XLOOKUP($A14,Congés!$A$2:$A$186,Congés!$B$2:$B$186,IF(_xlfn.XLOOKUP($B14,Paramètres!$A$2:$A$6,Paramètres!C$2:C$6,0,0,1)=0,"",_xlfn.XLOOKUP($B14,Paramètres!$A$2:$A$6,Paramètres!C$2:C$6,0,0,1)),0,1)),((_xlfn.XLOOKUP($A14,Congés!$A$2:$A$186,Congés!$B$2:$B$186,IF(_xlfn.XLOOKUP($B14,Paramètres!$I$2:$I$6,Paramètres!K$2:K$6,0,0,1)=0,"",_xlfn.XLOOKUP($B14,Paramètres!$I$2:$I$6,Paramètres!K$2:K$6,0,0,1)),0,1)))))</f>
        <v>Vacances</v>
      </c>
      <c r="F14" s="24" t="str">
        <f>IF(E14="","",IF(ISODD(_xlfn.ISOWEEKNUM($A14)),(_xlfn.XLOOKUP($A14,Congés!$A$2:$A$186,Congés!$B$2:$B$186,IF(_xlfn.XLOOKUP($B14,Paramètres!$A$2:$A$6,Paramètres!D$2:D$6,0,0,1)=0,"",_xlfn.XLOOKUP($B14,Paramètres!$A$2:$A$6,Paramètres!D$2:D$6,0,0,1)),0,1)),((_xlfn.XLOOKUP($A14,Congés!$A$2:$A$186,Congés!$B$2:$B$186,IF(_xlfn.XLOOKUP($B14,Paramètres!$I$2:$I$6,Paramètres!L$2:L$6,0,0,1)=0,"",_xlfn.XLOOKUP($B14,Paramètres!$I$2:$I$6,Paramètres!L$2:L$6,0,0,1)),0,1)))))</f>
        <v>Vacances</v>
      </c>
      <c r="G14" s="100" t="str">
        <f>IF(F14="","",IF(ISODD(_xlfn.ISOWEEKNUM($A14)),(_xlfn.XLOOKUP($A14,Congés!$A$2:$A$186,Congés!$B$2:$B$186,IF(_xlfn.XLOOKUP($B14,Paramètres!$A$2:$A$6,Paramètres!E$2:E$6,0,0,1)=0,"",_xlfn.XLOOKUP($B14,Paramètres!$A$2:$A$6,Paramètres!E$2:E$6,0,0,1)),0,1)),((_xlfn.XLOOKUP($A14,Congés!$A$2:$A$186,Congés!$B$2:$B$186,IF(_xlfn.XLOOKUP($B14,Paramètres!$I$2:$I$6,Paramètres!M$2:M$6,0,0,1)=0,"",_xlfn.XLOOKUP($B14,Paramètres!$I$2:$I$6,Paramètres!M$2:M$6,0,0,1)),0,1)))))</f>
        <v>Vacances</v>
      </c>
      <c r="H14" s="89" t="str">
        <f>(_xlfn.XLOOKUP($A14,Congés!$A$2:$A$186,Congés!$B$2:$B$186,IF(ISERROR((E14-D14)+(G14-F14)),"",(E14-D14)+(G14-F14)),0,1))</f>
        <v>Vacances</v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ht="12.75" customHeight="1" x14ac:dyDescent="0.3">
      <c r="A15" s="12">
        <f t="shared" si="1"/>
        <v>44783</v>
      </c>
      <c r="B15" s="58" t="str">
        <f t="shared" si="0"/>
        <v>mercredi</v>
      </c>
      <c r="C15" s="86">
        <f t="shared" si="2"/>
        <v>32</v>
      </c>
      <c r="D15" s="99" t="str">
        <f>IF(C15="","",IF(ISODD(_xlfn.ISOWEEKNUM($A15)),(_xlfn.XLOOKUP($A15,Congés!$A$2:$A$186,Congés!$B$2:$B$186,IF(_xlfn.XLOOKUP($B15,Paramètres!$A$2:$A$6,Paramètres!B$2:B$6,0,0,1)=0,"",_xlfn.XLOOKUP($B15,Paramètres!$A$2:$A$6,Paramètres!B$2:B$6,0,0,1)),0,1)),((_xlfn.XLOOKUP($A15,Congés!$A$2:$A$186,Congés!$B$2:$B$186,IF(_xlfn.XLOOKUP($B15,Paramètres!$I$2:$I$6,Paramètres!J$2:J$6,0,0,1)=0,"",_xlfn.XLOOKUP($B15,Paramètres!$I$2:$I$6,Paramètres!J$2:J$6,0,0,1)),0,1)))))</f>
        <v>Vacances</v>
      </c>
      <c r="E15" s="24" t="str">
        <f>IF(D15="","",IF(ISODD(_xlfn.ISOWEEKNUM($A15)),(_xlfn.XLOOKUP($A15,Congés!$A$2:$A$186,Congés!$B$2:$B$186,IF(_xlfn.XLOOKUP($B15,Paramètres!$A$2:$A$6,Paramètres!C$2:C$6,0,0,1)=0,"",_xlfn.XLOOKUP($B15,Paramètres!$A$2:$A$6,Paramètres!C$2:C$6,0,0,1)),0,1)),((_xlfn.XLOOKUP($A15,Congés!$A$2:$A$186,Congés!$B$2:$B$186,IF(_xlfn.XLOOKUP($B15,Paramètres!$I$2:$I$6,Paramètres!K$2:K$6,0,0,1)=0,"",_xlfn.XLOOKUP($B15,Paramètres!$I$2:$I$6,Paramètres!K$2:K$6,0,0,1)),0,1)))))</f>
        <v>Vacances</v>
      </c>
      <c r="F15" s="24" t="str">
        <f>IF(E15="","",IF(ISODD(_xlfn.ISOWEEKNUM($A15)),(_xlfn.XLOOKUP($A15,Congés!$A$2:$A$186,Congés!$B$2:$B$186,IF(_xlfn.XLOOKUP($B15,Paramètres!$A$2:$A$6,Paramètres!D$2:D$6,0,0,1)=0,"",_xlfn.XLOOKUP($B15,Paramètres!$A$2:$A$6,Paramètres!D$2:D$6,0,0,1)),0,1)),((_xlfn.XLOOKUP($A15,Congés!$A$2:$A$186,Congés!$B$2:$B$186,IF(_xlfn.XLOOKUP($B15,Paramètres!$I$2:$I$6,Paramètres!L$2:L$6,0,0,1)=0,"",_xlfn.XLOOKUP($B15,Paramètres!$I$2:$I$6,Paramètres!L$2:L$6,0,0,1)),0,1)))))</f>
        <v>Vacances</v>
      </c>
      <c r="G15" s="100" t="str">
        <f>IF(F15="","",IF(ISODD(_xlfn.ISOWEEKNUM($A15)),(_xlfn.XLOOKUP($A15,Congés!$A$2:$A$186,Congés!$B$2:$B$186,IF(_xlfn.XLOOKUP($B15,Paramètres!$A$2:$A$6,Paramètres!E$2:E$6,0,0,1)=0,"",_xlfn.XLOOKUP($B15,Paramètres!$A$2:$A$6,Paramètres!E$2:E$6,0,0,1)),0,1)),((_xlfn.XLOOKUP($A15,Congés!$A$2:$A$186,Congés!$B$2:$B$186,IF(_xlfn.XLOOKUP($B15,Paramètres!$I$2:$I$6,Paramètres!M$2:M$6,0,0,1)=0,"",_xlfn.XLOOKUP($B15,Paramètres!$I$2:$I$6,Paramètres!M$2:M$6,0,0,1)),0,1)))))</f>
        <v>Vacances</v>
      </c>
      <c r="H15" s="89" t="str">
        <f>(_xlfn.XLOOKUP($A15,Congés!$A$2:$A$186,Congés!$B$2:$B$186,IF(ISERROR((E15-D15)+(G15-F15)),"",(E15-D15)+(G15-F15)),0,1))</f>
        <v>Vacances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ht="12.75" customHeight="1" x14ac:dyDescent="0.3">
      <c r="A16" s="12">
        <f t="shared" si="1"/>
        <v>44784</v>
      </c>
      <c r="B16" s="58" t="str">
        <f t="shared" si="0"/>
        <v>jeudi</v>
      </c>
      <c r="C16" s="86">
        <f t="shared" si="2"/>
        <v>32</v>
      </c>
      <c r="D16" s="99" t="str">
        <f>IF(C16="","",IF(ISODD(_xlfn.ISOWEEKNUM($A16)),(_xlfn.XLOOKUP($A16,Congés!$A$2:$A$186,Congés!$B$2:$B$186,IF(_xlfn.XLOOKUP($B16,Paramètres!$A$2:$A$6,Paramètres!B$2:B$6,0,0,1)=0,"",_xlfn.XLOOKUP($B16,Paramètres!$A$2:$A$6,Paramètres!B$2:B$6,0,0,1)),0,1)),((_xlfn.XLOOKUP($A16,Congés!$A$2:$A$186,Congés!$B$2:$B$186,IF(_xlfn.XLOOKUP($B16,Paramètres!$I$2:$I$6,Paramètres!J$2:J$6,0,0,1)=0,"",_xlfn.XLOOKUP($B16,Paramètres!$I$2:$I$6,Paramètres!J$2:J$6,0,0,1)),0,1)))))</f>
        <v>Vacances</v>
      </c>
      <c r="E16" s="24" t="str">
        <f>IF(D16="","",IF(ISODD(_xlfn.ISOWEEKNUM($A16)),(_xlfn.XLOOKUP($A16,Congés!$A$2:$A$186,Congés!$B$2:$B$186,IF(_xlfn.XLOOKUP($B16,Paramètres!$A$2:$A$6,Paramètres!C$2:C$6,0,0,1)=0,"",_xlfn.XLOOKUP($B16,Paramètres!$A$2:$A$6,Paramètres!C$2:C$6,0,0,1)),0,1)),((_xlfn.XLOOKUP($A16,Congés!$A$2:$A$186,Congés!$B$2:$B$186,IF(_xlfn.XLOOKUP($B16,Paramètres!$I$2:$I$6,Paramètres!K$2:K$6,0,0,1)=0,"",_xlfn.XLOOKUP($B16,Paramètres!$I$2:$I$6,Paramètres!K$2:K$6,0,0,1)),0,1)))))</f>
        <v>Vacances</v>
      </c>
      <c r="F16" s="24" t="str">
        <f>IF(E16="","",IF(ISODD(_xlfn.ISOWEEKNUM($A16)),(_xlfn.XLOOKUP($A16,Congés!$A$2:$A$186,Congés!$B$2:$B$186,IF(_xlfn.XLOOKUP($B16,Paramètres!$A$2:$A$6,Paramètres!D$2:D$6,0,0,1)=0,"",_xlfn.XLOOKUP($B16,Paramètres!$A$2:$A$6,Paramètres!D$2:D$6,0,0,1)),0,1)),((_xlfn.XLOOKUP($A16,Congés!$A$2:$A$186,Congés!$B$2:$B$186,IF(_xlfn.XLOOKUP($B16,Paramètres!$I$2:$I$6,Paramètres!L$2:L$6,0,0,1)=0,"",_xlfn.XLOOKUP($B16,Paramètres!$I$2:$I$6,Paramètres!L$2:L$6,0,0,1)),0,1)))))</f>
        <v>Vacances</v>
      </c>
      <c r="G16" s="100" t="str">
        <f>IF(F16="","",IF(ISODD(_xlfn.ISOWEEKNUM($A16)),(_xlfn.XLOOKUP($A16,Congés!$A$2:$A$186,Congés!$B$2:$B$186,IF(_xlfn.XLOOKUP($B16,Paramètres!$A$2:$A$6,Paramètres!E$2:E$6,0,0,1)=0,"",_xlfn.XLOOKUP($B16,Paramètres!$A$2:$A$6,Paramètres!E$2:E$6,0,0,1)),0,1)),((_xlfn.XLOOKUP($A16,Congés!$A$2:$A$186,Congés!$B$2:$B$186,IF(_xlfn.XLOOKUP($B16,Paramètres!$I$2:$I$6,Paramètres!M$2:M$6,0,0,1)=0,"",_xlfn.XLOOKUP($B16,Paramètres!$I$2:$I$6,Paramètres!M$2:M$6,0,0,1)),0,1)))))</f>
        <v>Vacances</v>
      </c>
      <c r="H16" s="89" t="str">
        <f>(_xlfn.XLOOKUP($A16,Congés!$A$2:$A$186,Congés!$B$2:$B$186,IF(ISERROR((E16-D16)+(G16-F16)),"",(E16-D16)+(G16-F16)),0,1))</f>
        <v>Vacances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ht="12.75" customHeight="1" x14ac:dyDescent="0.3">
      <c r="A17" s="12">
        <f t="shared" si="1"/>
        <v>44785</v>
      </c>
      <c r="B17" s="58" t="str">
        <f t="shared" si="0"/>
        <v>vendredi</v>
      </c>
      <c r="C17" s="86">
        <f t="shared" si="2"/>
        <v>32</v>
      </c>
      <c r="D17" s="99" t="str">
        <f>IF(C17="","",IF(ISODD(_xlfn.ISOWEEKNUM($A17)),(_xlfn.XLOOKUP($A17,Congés!$A$2:$A$186,Congés!$B$2:$B$186,IF(_xlfn.XLOOKUP($B17,Paramètres!$A$2:$A$6,Paramètres!B$2:B$6,0,0,1)=0,"",_xlfn.XLOOKUP($B17,Paramètres!$A$2:$A$6,Paramètres!B$2:B$6,0,0,1)),0,1)),((_xlfn.XLOOKUP($A17,Congés!$A$2:$A$186,Congés!$B$2:$B$186,IF(_xlfn.XLOOKUP($B17,Paramètres!$I$2:$I$6,Paramètres!J$2:J$6,0,0,1)=0,"",_xlfn.XLOOKUP($B17,Paramètres!$I$2:$I$6,Paramètres!J$2:J$6,0,0,1)),0,1)))))</f>
        <v>Vacances</v>
      </c>
      <c r="E17" s="24" t="str">
        <f>IF(D17="","",IF(ISODD(_xlfn.ISOWEEKNUM($A17)),(_xlfn.XLOOKUP($A17,Congés!$A$2:$A$186,Congés!$B$2:$B$186,IF(_xlfn.XLOOKUP($B17,Paramètres!$A$2:$A$6,Paramètres!C$2:C$6,0,0,1)=0,"",_xlfn.XLOOKUP($B17,Paramètres!$A$2:$A$6,Paramètres!C$2:C$6,0,0,1)),0,1)),((_xlfn.XLOOKUP($A17,Congés!$A$2:$A$186,Congés!$B$2:$B$186,IF(_xlfn.XLOOKUP($B17,Paramètres!$I$2:$I$6,Paramètres!K$2:K$6,0,0,1)=0,"",_xlfn.XLOOKUP($B17,Paramètres!$I$2:$I$6,Paramètres!K$2:K$6,0,0,1)),0,1)))))</f>
        <v>Vacances</v>
      </c>
      <c r="F17" s="24" t="str">
        <f>IF(E17="","",IF(ISODD(_xlfn.ISOWEEKNUM($A17)),(_xlfn.XLOOKUP($A17,Congés!$A$2:$A$186,Congés!$B$2:$B$186,IF(_xlfn.XLOOKUP($B17,Paramètres!$A$2:$A$6,Paramètres!D$2:D$6,0,0,1)=0,"",_xlfn.XLOOKUP($B17,Paramètres!$A$2:$A$6,Paramètres!D$2:D$6,0,0,1)),0,1)),((_xlfn.XLOOKUP($A17,Congés!$A$2:$A$186,Congés!$B$2:$B$186,IF(_xlfn.XLOOKUP($B17,Paramètres!$I$2:$I$6,Paramètres!L$2:L$6,0,0,1)=0,"",_xlfn.XLOOKUP($B17,Paramètres!$I$2:$I$6,Paramètres!L$2:L$6,0,0,1)),0,1)))))</f>
        <v>Vacances</v>
      </c>
      <c r="G17" s="100" t="str">
        <f>IF(F17="","",IF(ISODD(_xlfn.ISOWEEKNUM($A17)),(_xlfn.XLOOKUP($A17,Congés!$A$2:$A$186,Congés!$B$2:$B$186,IF(_xlfn.XLOOKUP($B17,Paramètres!$A$2:$A$6,Paramètres!E$2:E$6,0,0,1)=0,"",_xlfn.XLOOKUP($B17,Paramètres!$A$2:$A$6,Paramètres!E$2:E$6,0,0,1)),0,1)),((_xlfn.XLOOKUP($A17,Congés!$A$2:$A$186,Congés!$B$2:$B$186,IF(_xlfn.XLOOKUP($B17,Paramètres!$I$2:$I$6,Paramètres!M$2:M$6,0,0,1)=0,"",_xlfn.XLOOKUP($B17,Paramètres!$I$2:$I$6,Paramètres!M$2:M$6,0,0,1)),0,1)))))</f>
        <v>Vacances</v>
      </c>
      <c r="H17" s="89" t="str">
        <f>(_xlfn.XLOOKUP($A17,Congés!$A$2:$A$186,Congés!$B$2:$B$186,IF(ISERROR((E17-D17)+(G17-F17)),"",(E17-D17)+(G17-F17)),0,1))</f>
        <v>Vacances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ht="12.75" customHeight="1" x14ac:dyDescent="0.3">
      <c r="A18" s="12">
        <f t="shared" si="1"/>
        <v>44786</v>
      </c>
      <c r="B18" s="58" t="str">
        <f t="shared" si="0"/>
        <v>samedi</v>
      </c>
      <c r="C18" s="86">
        <f t="shared" si="2"/>
        <v>32</v>
      </c>
      <c r="D18" s="99" t="str">
        <f>IF(C18="","",IF(ISODD(_xlfn.ISOWEEKNUM($A18)),(_xlfn.XLOOKUP($A18,Congés!$A$2:$A$186,Congés!$B$2:$B$186,IF(_xlfn.XLOOKUP($B18,Paramètres!$A$2:$A$6,Paramètres!B$2:B$6,0,0,1)=0,"",_xlfn.XLOOKUP($B18,Paramètres!$A$2:$A$6,Paramètres!B$2:B$6,0,0,1)),0,1)),((_xlfn.XLOOKUP($A18,Congés!$A$2:$A$186,Congés!$B$2:$B$186,IF(_xlfn.XLOOKUP($B18,Paramètres!$I$2:$I$6,Paramètres!J$2:J$6,0,0,1)=0,"",_xlfn.XLOOKUP($B18,Paramètres!$I$2:$I$6,Paramètres!J$2:J$6,0,0,1)),0,1)))))</f>
        <v>Vacances</v>
      </c>
      <c r="E18" s="24" t="str">
        <f>IF(D18="","",IF(ISODD(_xlfn.ISOWEEKNUM($A18)),(_xlfn.XLOOKUP($A18,Congés!$A$2:$A$186,Congés!$B$2:$B$186,IF(_xlfn.XLOOKUP($B18,Paramètres!$A$2:$A$6,Paramètres!C$2:C$6,0,0,1)=0,"",_xlfn.XLOOKUP($B18,Paramètres!$A$2:$A$6,Paramètres!C$2:C$6,0,0,1)),0,1)),((_xlfn.XLOOKUP($A18,Congés!$A$2:$A$186,Congés!$B$2:$B$186,IF(_xlfn.XLOOKUP($B18,Paramètres!$I$2:$I$6,Paramètres!K$2:K$6,0,0,1)=0,"",_xlfn.XLOOKUP($B18,Paramètres!$I$2:$I$6,Paramètres!K$2:K$6,0,0,1)),0,1)))))</f>
        <v>Vacances</v>
      </c>
      <c r="F18" s="24" t="str">
        <f>IF(E18="","",IF(ISODD(_xlfn.ISOWEEKNUM($A18)),(_xlfn.XLOOKUP($A18,Congés!$A$2:$A$186,Congés!$B$2:$B$186,IF(_xlfn.XLOOKUP($B18,Paramètres!$A$2:$A$6,Paramètres!D$2:D$6,0,0,1)=0,"",_xlfn.XLOOKUP($B18,Paramètres!$A$2:$A$6,Paramètres!D$2:D$6,0,0,1)),0,1)),((_xlfn.XLOOKUP($A18,Congés!$A$2:$A$186,Congés!$B$2:$B$186,IF(_xlfn.XLOOKUP($B18,Paramètres!$I$2:$I$6,Paramètres!L$2:L$6,0,0,1)=0,"",_xlfn.XLOOKUP($B18,Paramètres!$I$2:$I$6,Paramètres!L$2:L$6,0,0,1)),0,1)))))</f>
        <v>Vacances</v>
      </c>
      <c r="G18" s="100" t="str">
        <f>IF(F18="","",IF(ISODD(_xlfn.ISOWEEKNUM($A18)),(_xlfn.XLOOKUP($A18,Congés!$A$2:$A$186,Congés!$B$2:$B$186,IF(_xlfn.XLOOKUP($B18,Paramètres!$A$2:$A$6,Paramètres!E$2:E$6,0,0,1)=0,"",_xlfn.XLOOKUP($B18,Paramètres!$A$2:$A$6,Paramètres!E$2:E$6,0,0,1)),0,1)),((_xlfn.XLOOKUP($A18,Congés!$A$2:$A$186,Congés!$B$2:$B$186,IF(_xlfn.XLOOKUP($B18,Paramètres!$I$2:$I$6,Paramètres!M$2:M$6,0,0,1)=0,"",_xlfn.XLOOKUP($B18,Paramètres!$I$2:$I$6,Paramètres!M$2:M$6,0,0,1)),0,1)))))</f>
        <v>Vacances</v>
      </c>
      <c r="H18" s="89" t="str">
        <f>(_xlfn.XLOOKUP($A18,Congés!$A$2:$A$186,Congés!$B$2:$B$186,IF(ISERROR((E18-D18)+(G18-F18)),"",(E18-D18)+(G18-F18)),0,1))</f>
        <v>Vacances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ht="12.75" customHeight="1" x14ac:dyDescent="0.3">
      <c r="A19" s="12">
        <f t="shared" si="1"/>
        <v>44787</v>
      </c>
      <c r="B19" s="58" t="str">
        <f t="shared" si="0"/>
        <v>dimanche</v>
      </c>
      <c r="C19" s="86">
        <f t="shared" si="2"/>
        <v>32</v>
      </c>
      <c r="D19" s="99" t="str">
        <f>IF(C19="","",IF(ISODD(_xlfn.ISOWEEKNUM($A19)),(_xlfn.XLOOKUP($A19,Congés!$A$2:$A$186,Congés!$B$2:$B$186,IF(_xlfn.XLOOKUP($B19,Paramètres!$A$2:$A$6,Paramètres!B$2:B$6,0,0,1)=0,"",_xlfn.XLOOKUP($B19,Paramètres!$A$2:$A$6,Paramètres!B$2:B$6,0,0,1)),0,1)),((_xlfn.XLOOKUP($A19,Congés!$A$2:$A$186,Congés!$B$2:$B$186,IF(_xlfn.XLOOKUP($B19,Paramètres!$I$2:$I$6,Paramètres!J$2:J$6,0,0,1)=0,"",_xlfn.XLOOKUP($B19,Paramètres!$I$2:$I$6,Paramètres!J$2:J$6,0,0,1)),0,1)))))</f>
        <v>Vacances</v>
      </c>
      <c r="E19" s="24" t="str">
        <f>IF(D19="","",IF(ISODD(_xlfn.ISOWEEKNUM($A19)),(_xlfn.XLOOKUP($A19,Congés!$A$2:$A$186,Congés!$B$2:$B$186,IF(_xlfn.XLOOKUP($B19,Paramètres!$A$2:$A$6,Paramètres!C$2:C$6,0,0,1)=0,"",_xlfn.XLOOKUP($B19,Paramètres!$A$2:$A$6,Paramètres!C$2:C$6,0,0,1)),0,1)),((_xlfn.XLOOKUP($A19,Congés!$A$2:$A$186,Congés!$B$2:$B$186,IF(_xlfn.XLOOKUP($B19,Paramètres!$I$2:$I$6,Paramètres!K$2:K$6,0,0,1)=0,"",_xlfn.XLOOKUP($B19,Paramètres!$I$2:$I$6,Paramètres!K$2:K$6,0,0,1)),0,1)))))</f>
        <v>Vacances</v>
      </c>
      <c r="F19" s="24" t="str">
        <f>IF(E19="","",IF(ISODD(_xlfn.ISOWEEKNUM($A19)),(_xlfn.XLOOKUP($A19,Congés!$A$2:$A$186,Congés!$B$2:$B$186,IF(_xlfn.XLOOKUP($B19,Paramètres!$A$2:$A$6,Paramètres!D$2:D$6,0,0,1)=0,"",_xlfn.XLOOKUP($B19,Paramètres!$A$2:$A$6,Paramètres!D$2:D$6,0,0,1)),0,1)),((_xlfn.XLOOKUP($A19,Congés!$A$2:$A$186,Congés!$B$2:$B$186,IF(_xlfn.XLOOKUP($B19,Paramètres!$I$2:$I$6,Paramètres!L$2:L$6,0,0,1)=0,"",_xlfn.XLOOKUP($B19,Paramètres!$I$2:$I$6,Paramètres!L$2:L$6,0,0,1)),0,1)))))</f>
        <v>Vacances</v>
      </c>
      <c r="G19" s="100" t="str">
        <f>IF(F19="","",IF(ISODD(_xlfn.ISOWEEKNUM($A19)),(_xlfn.XLOOKUP($A19,Congés!$A$2:$A$186,Congés!$B$2:$B$186,IF(_xlfn.XLOOKUP($B19,Paramètres!$A$2:$A$6,Paramètres!E$2:E$6,0,0,1)=0,"",_xlfn.XLOOKUP($B19,Paramètres!$A$2:$A$6,Paramètres!E$2:E$6,0,0,1)),0,1)),((_xlfn.XLOOKUP($A19,Congés!$A$2:$A$186,Congés!$B$2:$B$186,IF(_xlfn.XLOOKUP($B19,Paramètres!$I$2:$I$6,Paramètres!M$2:M$6,0,0,1)=0,"",_xlfn.XLOOKUP($B19,Paramètres!$I$2:$I$6,Paramètres!M$2:M$6,0,0,1)),0,1)))))</f>
        <v>Vacances</v>
      </c>
      <c r="H19" s="89" t="str">
        <f>(_xlfn.XLOOKUP($A19,Congés!$A$2:$A$186,Congés!$B$2:$B$186,IF(ISERROR((E19-D19)+(G19-F19)),"",(E19-D19)+(G19-F19)),0,1))</f>
        <v>Vacances</v>
      </c>
      <c r="I19" s="61"/>
      <c r="J19" s="15"/>
      <c r="K19" s="13"/>
      <c r="L19" s="16"/>
      <c r="M19" s="36" t="str">
        <f t="shared" si="3"/>
        <v/>
      </c>
      <c r="N19" s="25">
        <f t="shared" si="4"/>
        <v>0</v>
      </c>
      <c r="O19" s="52"/>
      <c r="Q19" s="82"/>
    </row>
    <row r="20" spans="1:17" s="2" customFormat="1" ht="12.75" customHeight="1" x14ac:dyDescent="0.3">
      <c r="A20" s="12">
        <f t="shared" si="1"/>
        <v>44788</v>
      </c>
      <c r="B20" s="58" t="str">
        <f t="shared" si="0"/>
        <v>lundi</v>
      </c>
      <c r="C20" s="86">
        <f t="shared" si="2"/>
        <v>33</v>
      </c>
      <c r="D20" s="99" t="str">
        <f>IF(C20="","",IF(ISODD(_xlfn.ISOWEEKNUM($A20)),(_xlfn.XLOOKUP($A20,Congés!$A$2:$A$186,Congés!$B$2:$B$186,IF(_xlfn.XLOOKUP($B20,Paramètres!$A$2:$A$6,Paramètres!B$2:B$6,0,0,1)=0,"",_xlfn.XLOOKUP($B20,Paramètres!$A$2:$A$6,Paramètres!B$2:B$6,0,0,1)),0,1)),((_xlfn.XLOOKUP($A20,Congés!$A$2:$A$186,Congés!$B$2:$B$186,IF(_xlfn.XLOOKUP($B20,Paramètres!$I$2:$I$6,Paramètres!J$2:J$6,0,0,1)=0,"",_xlfn.XLOOKUP($B20,Paramètres!$I$2:$I$6,Paramètres!J$2:J$6,0,0,1)),0,1)))))</f>
        <v>J.F.</v>
      </c>
      <c r="E20" s="24" t="str">
        <f>IF(D20="","",IF(ISODD(_xlfn.ISOWEEKNUM($A20)),(_xlfn.XLOOKUP($A20,Congés!$A$2:$A$186,Congés!$B$2:$B$186,IF(_xlfn.XLOOKUP($B20,Paramètres!$A$2:$A$6,Paramètres!C$2:C$6,0,0,1)=0,"",_xlfn.XLOOKUP($B20,Paramètres!$A$2:$A$6,Paramètres!C$2:C$6,0,0,1)),0,1)),((_xlfn.XLOOKUP($A20,Congés!$A$2:$A$186,Congés!$B$2:$B$186,IF(_xlfn.XLOOKUP($B20,Paramètres!$I$2:$I$6,Paramètres!K$2:K$6,0,0,1)=0,"",_xlfn.XLOOKUP($B20,Paramètres!$I$2:$I$6,Paramètres!K$2:K$6,0,0,1)),0,1)))))</f>
        <v>J.F.</v>
      </c>
      <c r="F20" s="24" t="str">
        <f>IF(E20="","",IF(ISODD(_xlfn.ISOWEEKNUM($A20)),(_xlfn.XLOOKUP($A20,Congés!$A$2:$A$186,Congés!$B$2:$B$186,IF(_xlfn.XLOOKUP($B20,Paramètres!$A$2:$A$6,Paramètres!D$2:D$6,0,0,1)=0,"",_xlfn.XLOOKUP($B20,Paramètres!$A$2:$A$6,Paramètres!D$2:D$6,0,0,1)),0,1)),((_xlfn.XLOOKUP($A20,Congés!$A$2:$A$186,Congés!$B$2:$B$186,IF(_xlfn.XLOOKUP($B20,Paramètres!$I$2:$I$6,Paramètres!L$2:L$6,0,0,1)=0,"",_xlfn.XLOOKUP($B20,Paramètres!$I$2:$I$6,Paramètres!L$2:L$6,0,0,1)),0,1)))))</f>
        <v>J.F.</v>
      </c>
      <c r="G20" s="100" t="str">
        <f>IF(F20="","",IF(ISODD(_xlfn.ISOWEEKNUM($A20)),(_xlfn.XLOOKUP($A20,Congés!$A$2:$A$186,Congés!$B$2:$B$186,IF(_xlfn.XLOOKUP($B20,Paramètres!$A$2:$A$6,Paramètres!E$2:E$6,0,0,1)=0,"",_xlfn.XLOOKUP($B20,Paramètres!$A$2:$A$6,Paramètres!E$2:E$6,0,0,1)),0,1)),((_xlfn.XLOOKUP($A20,Congés!$A$2:$A$186,Congés!$B$2:$B$186,IF(_xlfn.XLOOKUP($B20,Paramètres!$I$2:$I$6,Paramètres!M$2:M$6,0,0,1)=0,"",_xlfn.XLOOKUP($B20,Paramètres!$I$2:$I$6,Paramètres!M$2:M$6,0,0,1)),0,1)))))</f>
        <v>J.F.</v>
      </c>
      <c r="H20" s="89" t="str">
        <f>(_xlfn.XLOOKUP($A20,Congés!$A$2:$A$186,Congés!$B$2:$B$186,IF(ISERROR((E20-D20)+(G20-F20)),"",(E20-D20)+(G20-F20)),0,1))</f>
        <v>J.F.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ht="12.75" customHeight="1" x14ac:dyDescent="0.3">
      <c r="A21" s="12">
        <f t="shared" si="1"/>
        <v>44789</v>
      </c>
      <c r="B21" s="58" t="str">
        <f t="shared" si="0"/>
        <v>mardi</v>
      </c>
      <c r="C21" s="86">
        <f t="shared" si="2"/>
        <v>33</v>
      </c>
      <c r="D21" s="99" t="str">
        <f>IF(C21="","",IF(ISODD(_xlfn.ISOWEEKNUM($A21)),(_xlfn.XLOOKUP($A21,Congés!$A$2:$A$186,Congés!$B$2:$B$186,IF(_xlfn.XLOOKUP($B21,Paramètres!$A$2:$A$6,Paramètres!B$2:B$6,0,0,1)=0,"",_xlfn.XLOOKUP($B21,Paramètres!$A$2:$A$6,Paramètres!B$2:B$6,0,0,1)),0,1)),((_xlfn.XLOOKUP($A21,Congés!$A$2:$A$186,Congés!$B$2:$B$186,IF(_xlfn.XLOOKUP($B21,Paramètres!$I$2:$I$6,Paramètres!J$2:J$6,0,0,1)=0,"",_xlfn.XLOOKUP($B21,Paramètres!$I$2:$I$6,Paramètres!J$2:J$6,0,0,1)),0,1)))))</f>
        <v>Vacances</v>
      </c>
      <c r="E21" s="24" t="str">
        <f>IF(D21="","",IF(ISODD(_xlfn.ISOWEEKNUM($A21)),(_xlfn.XLOOKUP($A21,Congés!$A$2:$A$186,Congés!$B$2:$B$186,IF(_xlfn.XLOOKUP($B21,Paramètres!$A$2:$A$6,Paramètres!C$2:C$6,0,0,1)=0,"",_xlfn.XLOOKUP($B21,Paramètres!$A$2:$A$6,Paramètres!C$2:C$6,0,0,1)),0,1)),((_xlfn.XLOOKUP($A21,Congés!$A$2:$A$186,Congés!$B$2:$B$186,IF(_xlfn.XLOOKUP($B21,Paramètres!$I$2:$I$6,Paramètres!K$2:K$6,0,0,1)=0,"",_xlfn.XLOOKUP($B21,Paramètres!$I$2:$I$6,Paramètres!K$2:K$6,0,0,1)),0,1)))))</f>
        <v>Vacances</v>
      </c>
      <c r="F21" s="24" t="str">
        <f>IF(E21="","",IF(ISODD(_xlfn.ISOWEEKNUM($A21)),(_xlfn.XLOOKUP($A21,Congés!$A$2:$A$186,Congés!$B$2:$B$186,IF(_xlfn.XLOOKUP($B21,Paramètres!$A$2:$A$6,Paramètres!D$2:D$6,0,0,1)=0,"",_xlfn.XLOOKUP($B21,Paramètres!$A$2:$A$6,Paramètres!D$2:D$6,0,0,1)),0,1)),((_xlfn.XLOOKUP($A21,Congés!$A$2:$A$186,Congés!$B$2:$B$186,IF(_xlfn.XLOOKUP($B21,Paramètres!$I$2:$I$6,Paramètres!L$2:L$6,0,0,1)=0,"",_xlfn.XLOOKUP($B21,Paramètres!$I$2:$I$6,Paramètres!L$2:L$6,0,0,1)),0,1)))))</f>
        <v>Vacances</v>
      </c>
      <c r="G21" s="100" t="str">
        <f>IF(F21="","",IF(ISODD(_xlfn.ISOWEEKNUM($A21)),(_xlfn.XLOOKUP($A21,Congés!$A$2:$A$186,Congés!$B$2:$B$186,IF(_xlfn.XLOOKUP($B21,Paramètres!$A$2:$A$6,Paramètres!E$2:E$6,0,0,1)=0,"",_xlfn.XLOOKUP($B21,Paramètres!$A$2:$A$6,Paramètres!E$2:E$6,0,0,1)),0,1)),((_xlfn.XLOOKUP($A21,Congés!$A$2:$A$186,Congés!$B$2:$B$186,IF(_xlfn.XLOOKUP($B21,Paramètres!$I$2:$I$6,Paramètres!M$2:M$6,0,0,1)=0,"",_xlfn.XLOOKUP($B21,Paramètres!$I$2:$I$6,Paramètres!M$2:M$6,0,0,1)),0,1)))))</f>
        <v>Vacances</v>
      </c>
      <c r="H21" s="89" t="str">
        <f>(_xlfn.XLOOKUP($A21,Congés!$A$2:$A$186,Congés!$B$2:$B$186,IF(ISERROR((E21-D21)+(G21-F21)),"",(E21-D21)+(G21-F21)),0,1))</f>
        <v>Vacances</v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ht="12.75" customHeight="1" x14ac:dyDescent="0.3">
      <c r="A22" s="12">
        <f t="shared" si="1"/>
        <v>44790</v>
      </c>
      <c r="B22" s="58" t="str">
        <f t="shared" si="0"/>
        <v>mercredi</v>
      </c>
      <c r="C22" s="86">
        <f t="shared" si="2"/>
        <v>33</v>
      </c>
      <c r="D22" s="99" t="str">
        <f>IF(C22="","",IF(ISODD(_xlfn.ISOWEEKNUM($A22)),(_xlfn.XLOOKUP($A22,Congés!$A$2:$A$186,Congés!$B$2:$B$186,IF(_xlfn.XLOOKUP($B22,Paramètres!$A$2:$A$6,Paramètres!B$2:B$6,0,0,1)=0,"",_xlfn.XLOOKUP($B22,Paramètres!$A$2:$A$6,Paramètres!B$2:B$6,0,0,1)),0,1)),((_xlfn.XLOOKUP($A22,Congés!$A$2:$A$186,Congés!$B$2:$B$186,IF(_xlfn.XLOOKUP($B22,Paramètres!$I$2:$I$6,Paramètres!J$2:J$6,0,0,1)=0,"",_xlfn.XLOOKUP($B22,Paramètres!$I$2:$I$6,Paramètres!J$2:J$6,0,0,1)),0,1)))))</f>
        <v>Vacances</v>
      </c>
      <c r="E22" s="24" t="str">
        <f>IF(D22="","",IF(ISODD(_xlfn.ISOWEEKNUM($A22)),(_xlfn.XLOOKUP($A22,Congés!$A$2:$A$186,Congés!$B$2:$B$186,IF(_xlfn.XLOOKUP($B22,Paramètres!$A$2:$A$6,Paramètres!C$2:C$6,0,0,1)=0,"",_xlfn.XLOOKUP($B22,Paramètres!$A$2:$A$6,Paramètres!C$2:C$6,0,0,1)),0,1)),((_xlfn.XLOOKUP($A22,Congés!$A$2:$A$186,Congés!$B$2:$B$186,IF(_xlfn.XLOOKUP($B22,Paramètres!$I$2:$I$6,Paramètres!K$2:K$6,0,0,1)=0,"",_xlfn.XLOOKUP($B22,Paramètres!$I$2:$I$6,Paramètres!K$2:K$6,0,0,1)),0,1)))))</f>
        <v>Vacances</v>
      </c>
      <c r="F22" s="24" t="str">
        <f>IF(E22="","",IF(ISODD(_xlfn.ISOWEEKNUM($A22)),(_xlfn.XLOOKUP($A22,Congés!$A$2:$A$186,Congés!$B$2:$B$186,IF(_xlfn.XLOOKUP($B22,Paramètres!$A$2:$A$6,Paramètres!D$2:D$6,0,0,1)=0,"",_xlfn.XLOOKUP($B22,Paramètres!$A$2:$A$6,Paramètres!D$2:D$6,0,0,1)),0,1)),((_xlfn.XLOOKUP($A22,Congés!$A$2:$A$186,Congés!$B$2:$B$186,IF(_xlfn.XLOOKUP($B22,Paramètres!$I$2:$I$6,Paramètres!L$2:L$6,0,0,1)=0,"",_xlfn.XLOOKUP($B22,Paramètres!$I$2:$I$6,Paramètres!L$2:L$6,0,0,1)),0,1)))))</f>
        <v>Vacances</v>
      </c>
      <c r="G22" s="100" t="str">
        <f>IF(F22="","",IF(ISODD(_xlfn.ISOWEEKNUM($A22)),(_xlfn.XLOOKUP($A22,Congés!$A$2:$A$186,Congés!$B$2:$B$186,IF(_xlfn.XLOOKUP($B22,Paramètres!$A$2:$A$6,Paramètres!E$2:E$6,0,0,1)=0,"",_xlfn.XLOOKUP($B22,Paramètres!$A$2:$A$6,Paramètres!E$2:E$6,0,0,1)),0,1)),((_xlfn.XLOOKUP($A22,Congés!$A$2:$A$186,Congés!$B$2:$B$186,IF(_xlfn.XLOOKUP($B22,Paramètres!$I$2:$I$6,Paramètres!M$2:M$6,0,0,1)=0,"",_xlfn.XLOOKUP($B22,Paramètres!$I$2:$I$6,Paramètres!M$2:M$6,0,0,1)),0,1)))))</f>
        <v>Vacances</v>
      </c>
      <c r="H22" s="89" t="str">
        <f>(_xlfn.XLOOKUP($A22,Congés!$A$2:$A$186,Congés!$B$2:$B$186,IF(ISERROR((E22-D22)+(G22-F22)),"",(E22-D22)+(G22-F22)),0,1))</f>
        <v>Vacances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ht="12.75" customHeight="1" x14ac:dyDescent="0.3">
      <c r="A23" s="12">
        <f t="shared" si="1"/>
        <v>44791</v>
      </c>
      <c r="B23" s="58" t="str">
        <f t="shared" si="0"/>
        <v>jeudi</v>
      </c>
      <c r="C23" s="86">
        <f t="shared" si="2"/>
        <v>33</v>
      </c>
      <c r="D23" s="99" t="str">
        <f>IF(C23="","",IF(ISODD(_xlfn.ISOWEEKNUM($A23)),(_xlfn.XLOOKUP($A23,Congés!$A$2:$A$186,Congés!$B$2:$B$186,IF(_xlfn.XLOOKUP($B23,Paramètres!$A$2:$A$6,Paramètres!B$2:B$6,0,0,1)=0,"",_xlfn.XLOOKUP($B23,Paramètres!$A$2:$A$6,Paramètres!B$2:B$6,0,0,1)),0,1)),((_xlfn.XLOOKUP($A23,Congés!$A$2:$A$186,Congés!$B$2:$B$186,IF(_xlfn.XLOOKUP($B23,Paramètres!$I$2:$I$6,Paramètres!J$2:J$6,0,0,1)=0,"",_xlfn.XLOOKUP($B23,Paramètres!$I$2:$I$6,Paramètres!J$2:J$6,0,0,1)),0,1)))))</f>
        <v>Vacances</v>
      </c>
      <c r="E23" s="24" t="str">
        <f>IF(D23="","",IF(ISODD(_xlfn.ISOWEEKNUM($A23)),(_xlfn.XLOOKUP($A23,Congés!$A$2:$A$186,Congés!$B$2:$B$186,IF(_xlfn.XLOOKUP($B23,Paramètres!$A$2:$A$6,Paramètres!C$2:C$6,0,0,1)=0,"",_xlfn.XLOOKUP($B23,Paramètres!$A$2:$A$6,Paramètres!C$2:C$6,0,0,1)),0,1)),((_xlfn.XLOOKUP($A23,Congés!$A$2:$A$186,Congés!$B$2:$B$186,IF(_xlfn.XLOOKUP($B23,Paramètres!$I$2:$I$6,Paramètres!K$2:K$6,0,0,1)=0,"",_xlfn.XLOOKUP($B23,Paramètres!$I$2:$I$6,Paramètres!K$2:K$6,0,0,1)),0,1)))))</f>
        <v>Vacances</v>
      </c>
      <c r="F23" s="24" t="str">
        <f>IF(E23="","",IF(ISODD(_xlfn.ISOWEEKNUM($A23)),(_xlfn.XLOOKUP($A23,Congés!$A$2:$A$186,Congés!$B$2:$B$186,IF(_xlfn.XLOOKUP($B23,Paramètres!$A$2:$A$6,Paramètres!D$2:D$6,0,0,1)=0,"",_xlfn.XLOOKUP($B23,Paramètres!$A$2:$A$6,Paramètres!D$2:D$6,0,0,1)),0,1)),((_xlfn.XLOOKUP($A23,Congés!$A$2:$A$186,Congés!$B$2:$B$186,IF(_xlfn.XLOOKUP($B23,Paramètres!$I$2:$I$6,Paramètres!L$2:L$6,0,0,1)=0,"",_xlfn.XLOOKUP($B23,Paramètres!$I$2:$I$6,Paramètres!L$2:L$6,0,0,1)),0,1)))))</f>
        <v>Vacances</v>
      </c>
      <c r="G23" s="100" t="str">
        <f>IF(F23="","",IF(ISODD(_xlfn.ISOWEEKNUM($A23)),(_xlfn.XLOOKUP($A23,Congés!$A$2:$A$186,Congés!$B$2:$B$186,IF(_xlfn.XLOOKUP($B23,Paramètres!$A$2:$A$6,Paramètres!E$2:E$6,0,0,1)=0,"",_xlfn.XLOOKUP($B23,Paramètres!$A$2:$A$6,Paramètres!E$2:E$6,0,0,1)),0,1)),((_xlfn.XLOOKUP($A23,Congés!$A$2:$A$186,Congés!$B$2:$B$186,IF(_xlfn.XLOOKUP($B23,Paramètres!$I$2:$I$6,Paramètres!M$2:M$6,0,0,1)=0,"",_xlfn.XLOOKUP($B23,Paramètres!$I$2:$I$6,Paramètres!M$2:M$6,0,0,1)),0,1)))))</f>
        <v>Vacances</v>
      </c>
      <c r="H23" s="89" t="str">
        <f>(_xlfn.XLOOKUP($A23,Congés!$A$2:$A$186,Congés!$B$2:$B$186,IF(ISERROR((E23-D23)+(G23-F23)),"",(E23-D23)+(G23-F23)),0,1))</f>
        <v>Vacances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ht="12.75" customHeight="1" x14ac:dyDescent="0.3">
      <c r="A24" s="12">
        <f t="shared" si="1"/>
        <v>44792</v>
      </c>
      <c r="B24" s="58" t="str">
        <f t="shared" si="0"/>
        <v>vendredi</v>
      </c>
      <c r="C24" s="86">
        <f t="shared" si="2"/>
        <v>33</v>
      </c>
      <c r="D24" s="99" t="str">
        <f>IF(C24="","",IF(ISODD(_xlfn.ISOWEEKNUM($A24)),(_xlfn.XLOOKUP($A24,Congés!$A$2:$A$186,Congés!$B$2:$B$186,IF(_xlfn.XLOOKUP($B24,Paramètres!$A$2:$A$6,Paramètres!B$2:B$6,0,0,1)=0,"",_xlfn.XLOOKUP($B24,Paramètres!$A$2:$A$6,Paramètres!B$2:B$6,0,0,1)),0,1)),((_xlfn.XLOOKUP($A24,Congés!$A$2:$A$186,Congés!$B$2:$B$186,IF(_xlfn.XLOOKUP($B24,Paramètres!$I$2:$I$6,Paramètres!J$2:J$6,0,0,1)=0,"",_xlfn.XLOOKUP($B24,Paramètres!$I$2:$I$6,Paramètres!J$2:J$6,0,0,1)),0,1)))))</f>
        <v>Vacances</v>
      </c>
      <c r="E24" s="24" t="str">
        <f>IF(D24="","",IF(ISODD(_xlfn.ISOWEEKNUM($A24)),(_xlfn.XLOOKUP($A24,Congés!$A$2:$A$186,Congés!$B$2:$B$186,IF(_xlfn.XLOOKUP($B24,Paramètres!$A$2:$A$6,Paramètres!C$2:C$6,0,0,1)=0,"",_xlfn.XLOOKUP($B24,Paramètres!$A$2:$A$6,Paramètres!C$2:C$6,0,0,1)),0,1)),((_xlfn.XLOOKUP($A24,Congés!$A$2:$A$186,Congés!$B$2:$B$186,IF(_xlfn.XLOOKUP($B24,Paramètres!$I$2:$I$6,Paramètres!K$2:K$6,0,0,1)=0,"",_xlfn.XLOOKUP($B24,Paramètres!$I$2:$I$6,Paramètres!K$2:K$6,0,0,1)),0,1)))))</f>
        <v>Vacances</v>
      </c>
      <c r="F24" s="24" t="str">
        <f>IF(E24="","",IF(ISODD(_xlfn.ISOWEEKNUM($A24)),(_xlfn.XLOOKUP($A24,Congés!$A$2:$A$186,Congés!$B$2:$B$186,IF(_xlfn.XLOOKUP($B24,Paramètres!$A$2:$A$6,Paramètres!D$2:D$6,0,0,1)=0,"",_xlfn.XLOOKUP($B24,Paramètres!$A$2:$A$6,Paramètres!D$2:D$6,0,0,1)),0,1)),((_xlfn.XLOOKUP($A24,Congés!$A$2:$A$186,Congés!$B$2:$B$186,IF(_xlfn.XLOOKUP($B24,Paramètres!$I$2:$I$6,Paramètres!L$2:L$6,0,0,1)=0,"",_xlfn.XLOOKUP($B24,Paramètres!$I$2:$I$6,Paramètres!L$2:L$6,0,0,1)),0,1)))))</f>
        <v>Vacances</v>
      </c>
      <c r="G24" s="100" t="str">
        <f>IF(F24="","",IF(ISODD(_xlfn.ISOWEEKNUM($A24)),(_xlfn.XLOOKUP($A24,Congés!$A$2:$A$186,Congés!$B$2:$B$186,IF(_xlfn.XLOOKUP($B24,Paramètres!$A$2:$A$6,Paramètres!E$2:E$6,0,0,1)=0,"",_xlfn.XLOOKUP($B24,Paramètres!$A$2:$A$6,Paramètres!E$2:E$6,0,0,1)),0,1)),((_xlfn.XLOOKUP($A24,Congés!$A$2:$A$186,Congés!$B$2:$B$186,IF(_xlfn.XLOOKUP($B24,Paramètres!$I$2:$I$6,Paramètres!M$2:M$6,0,0,1)=0,"",_xlfn.XLOOKUP($B24,Paramètres!$I$2:$I$6,Paramètres!M$2:M$6,0,0,1)),0,1)))))</f>
        <v>Vacances</v>
      </c>
      <c r="H24" s="89" t="str">
        <f>(_xlfn.XLOOKUP($A24,Congés!$A$2:$A$186,Congés!$B$2:$B$186,IF(ISERROR((E24-D24)+(G24-F24)),"",(E24-D24)+(G24-F24)),0,1))</f>
        <v>Vacances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ht="12.75" customHeight="1" x14ac:dyDescent="0.3">
      <c r="A25" s="12">
        <f t="shared" si="1"/>
        <v>44793</v>
      </c>
      <c r="B25" s="58" t="str">
        <f t="shared" si="0"/>
        <v>samedi</v>
      </c>
      <c r="C25" s="86">
        <f t="shared" si="2"/>
        <v>33</v>
      </c>
      <c r="D25" s="99" t="str">
        <f>IF(C25="","",IF(ISODD(_xlfn.ISOWEEKNUM($A25)),(_xlfn.XLOOKUP($A25,Congés!$A$2:$A$186,Congés!$B$2:$B$186,IF(_xlfn.XLOOKUP($B25,Paramètres!$A$2:$A$6,Paramètres!B$2:B$6,0,0,1)=0,"",_xlfn.XLOOKUP($B25,Paramètres!$A$2:$A$6,Paramètres!B$2:B$6,0,0,1)),0,1)),((_xlfn.XLOOKUP($A25,Congés!$A$2:$A$186,Congés!$B$2:$B$186,IF(_xlfn.XLOOKUP($B25,Paramètres!$I$2:$I$6,Paramètres!J$2:J$6,0,0,1)=0,"",_xlfn.XLOOKUP($B25,Paramètres!$I$2:$I$6,Paramètres!J$2:J$6,0,0,1)),0,1)))))</f>
        <v>Vacances</v>
      </c>
      <c r="E25" s="24" t="str">
        <f>IF(D25="","",IF(ISODD(_xlfn.ISOWEEKNUM($A25)),(_xlfn.XLOOKUP($A25,Congés!$A$2:$A$186,Congés!$B$2:$B$186,IF(_xlfn.XLOOKUP($B25,Paramètres!$A$2:$A$6,Paramètres!C$2:C$6,0,0,1)=0,"",_xlfn.XLOOKUP($B25,Paramètres!$A$2:$A$6,Paramètres!C$2:C$6,0,0,1)),0,1)),((_xlfn.XLOOKUP($A25,Congés!$A$2:$A$186,Congés!$B$2:$B$186,IF(_xlfn.XLOOKUP($B25,Paramètres!$I$2:$I$6,Paramètres!K$2:K$6,0,0,1)=0,"",_xlfn.XLOOKUP($B25,Paramètres!$I$2:$I$6,Paramètres!K$2:K$6,0,0,1)),0,1)))))</f>
        <v>Vacances</v>
      </c>
      <c r="F25" s="24" t="str">
        <f>IF(E25="","",IF(ISODD(_xlfn.ISOWEEKNUM($A25)),(_xlfn.XLOOKUP($A25,Congés!$A$2:$A$186,Congés!$B$2:$B$186,IF(_xlfn.XLOOKUP($B25,Paramètres!$A$2:$A$6,Paramètres!D$2:D$6,0,0,1)=0,"",_xlfn.XLOOKUP($B25,Paramètres!$A$2:$A$6,Paramètres!D$2:D$6,0,0,1)),0,1)),((_xlfn.XLOOKUP($A25,Congés!$A$2:$A$186,Congés!$B$2:$B$186,IF(_xlfn.XLOOKUP($B25,Paramètres!$I$2:$I$6,Paramètres!L$2:L$6,0,0,1)=0,"",_xlfn.XLOOKUP($B25,Paramètres!$I$2:$I$6,Paramètres!L$2:L$6,0,0,1)),0,1)))))</f>
        <v>Vacances</v>
      </c>
      <c r="G25" s="100" t="str">
        <f>IF(F25="","",IF(ISODD(_xlfn.ISOWEEKNUM($A25)),(_xlfn.XLOOKUP($A25,Congés!$A$2:$A$186,Congés!$B$2:$B$186,IF(_xlfn.XLOOKUP($B25,Paramètres!$A$2:$A$6,Paramètres!E$2:E$6,0,0,1)=0,"",_xlfn.XLOOKUP($B25,Paramètres!$A$2:$A$6,Paramètres!E$2:E$6,0,0,1)),0,1)),((_xlfn.XLOOKUP($A25,Congés!$A$2:$A$186,Congés!$B$2:$B$186,IF(_xlfn.XLOOKUP($B25,Paramètres!$I$2:$I$6,Paramètres!M$2:M$6,0,0,1)=0,"",_xlfn.XLOOKUP($B25,Paramètres!$I$2:$I$6,Paramètres!M$2:M$6,0,0,1)),0,1)))))</f>
        <v>Vacances</v>
      </c>
      <c r="H25" s="89" t="str">
        <f>(_xlfn.XLOOKUP($A25,Congés!$A$2:$A$186,Congés!$B$2:$B$186,IF(ISERROR((E25-D25)+(G25-F25)),"",(E25-D25)+(G25-F25)),0,1))</f>
        <v>Vacances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ht="12.75" customHeight="1" x14ac:dyDescent="0.3">
      <c r="A26" s="12">
        <f t="shared" si="1"/>
        <v>44794</v>
      </c>
      <c r="B26" s="58" t="str">
        <f t="shared" si="0"/>
        <v>dimanche</v>
      </c>
      <c r="C26" s="86">
        <f t="shared" si="2"/>
        <v>33</v>
      </c>
      <c r="D26" s="99" t="str">
        <f>IF(C26="","",IF(ISODD(_xlfn.ISOWEEKNUM($A26)),(_xlfn.XLOOKUP($A26,Congés!$A$2:$A$186,Congés!$B$2:$B$186,IF(_xlfn.XLOOKUP($B26,Paramètres!$A$2:$A$6,Paramètres!B$2:B$6,0,0,1)=0,"",_xlfn.XLOOKUP($B26,Paramètres!$A$2:$A$6,Paramètres!B$2:B$6,0,0,1)),0,1)),((_xlfn.XLOOKUP($A26,Congés!$A$2:$A$186,Congés!$B$2:$B$186,IF(_xlfn.XLOOKUP($B26,Paramètres!$I$2:$I$6,Paramètres!J$2:J$6,0,0,1)=0,"",_xlfn.XLOOKUP($B26,Paramètres!$I$2:$I$6,Paramètres!J$2:J$6,0,0,1)),0,1)))))</f>
        <v>Vacances</v>
      </c>
      <c r="E26" s="24" t="str">
        <f>IF(D26="","",IF(ISODD(_xlfn.ISOWEEKNUM($A26)),(_xlfn.XLOOKUP($A26,Congés!$A$2:$A$186,Congés!$B$2:$B$186,IF(_xlfn.XLOOKUP($B26,Paramètres!$A$2:$A$6,Paramètres!C$2:C$6,0,0,1)=0,"",_xlfn.XLOOKUP($B26,Paramètres!$A$2:$A$6,Paramètres!C$2:C$6,0,0,1)),0,1)),((_xlfn.XLOOKUP($A26,Congés!$A$2:$A$186,Congés!$B$2:$B$186,IF(_xlfn.XLOOKUP($B26,Paramètres!$I$2:$I$6,Paramètres!K$2:K$6,0,0,1)=0,"",_xlfn.XLOOKUP($B26,Paramètres!$I$2:$I$6,Paramètres!K$2:K$6,0,0,1)),0,1)))))</f>
        <v>Vacances</v>
      </c>
      <c r="F26" s="24" t="str">
        <f>IF(E26="","",IF(ISODD(_xlfn.ISOWEEKNUM($A26)),(_xlfn.XLOOKUP($A26,Congés!$A$2:$A$186,Congés!$B$2:$B$186,IF(_xlfn.XLOOKUP($B26,Paramètres!$A$2:$A$6,Paramètres!D$2:D$6,0,0,1)=0,"",_xlfn.XLOOKUP($B26,Paramètres!$A$2:$A$6,Paramètres!D$2:D$6,0,0,1)),0,1)),((_xlfn.XLOOKUP($A26,Congés!$A$2:$A$186,Congés!$B$2:$B$186,IF(_xlfn.XLOOKUP($B26,Paramètres!$I$2:$I$6,Paramètres!L$2:L$6,0,0,1)=0,"",_xlfn.XLOOKUP($B26,Paramètres!$I$2:$I$6,Paramètres!L$2:L$6,0,0,1)),0,1)))))</f>
        <v>Vacances</v>
      </c>
      <c r="G26" s="100" t="str">
        <f>IF(F26="","",IF(ISODD(_xlfn.ISOWEEKNUM($A26)),(_xlfn.XLOOKUP($A26,Congés!$A$2:$A$186,Congés!$B$2:$B$186,IF(_xlfn.XLOOKUP($B26,Paramètres!$A$2:$A$6,Paramètres!E$2:E$6,0,0,1)=0,"",_xlfn.XLOOKUP($B26,Paramètres!$A$2:$A$6,Paramètres!E$2:E$6,0,0,1)),0,1)),((_xlfn.XLOOKUP($A26,Congés!$A$2:$A$186,Congés!$B$2:$B$186,IF(_xlfn.XLOOKUP($B26,Paramètres!$I$2:$I$6,Paramètres!M$2:M$6,0,0,1)=0,"",_xlfn.XLOOKUP($B26,Paramètres!$I$2:$I$6,Paramètres!M$2:M$6,0,0,1)),0,1)))))</f>
        <v>Vacances</v>
      </c>
      <c r="H26" s="89" t="str">
        <f>(_xlfn.XLOOKUP($A26,Congés!$A$2:$A$186,Congés!$B$2:$B$186,IF(ISERROR((E26-D26)+(G26-F26)),"",(E26-D26)+(G26-F26)),0,1))</f>
        <v>Vacances</v>
      </c>
      <c r="I26" s="61"/>
      <c r="J26" s="15"/>
      <c r="K26" s="15"/>
      <c r="L26" s="16"/>
      <c r="M26" s="36" t="str">
        <f t="shared" si="3"/>
        <v/>
      </c>
      <c r="N26" s="25">
        <f t="shared" si="4"/>
        <v>0</v>
      </c>
      <c r="O26" s="52"/>
    </row>
    <row r="27" spans="1:17" s="2" customFormat="1" ht="12.75" customHeight="1" x14ac:dyDescent="0.3">
      <c r="A27" s="12">
        <f t="shared" si="1"/>
        <v>44795</v>
      </c>
      <c r="B27" s="58" t="str">
        <f t="shared" si="0"/>
        <v>lundi</v>
      </c>
      <c r="C27" s="86">
        <f t="shared" si="2"/>
        <v>34</v>
      </c>
      <c r="D27" s="99" t="str">
        <f>IF(C27="","",IF(ISODD(_xlfn.ISOWEEKNUM($A27)),(_xlfn.XLOOKUP($A27,Congés!$A$2:$A$186,Congés!$B$2:$B$186,IF(_xlfn.XLOOKUP($B27,Paramètres!$A$2:$A$6,Paramètres!B$2:B$6,0,0,1)=0,"",_xlfn.XLOOKUP($B27,Paramètres!$A$2:$A$6,Paramètres!B$2:B$6,0,0,1)),0,1)),((_xlfn.XLOOKUP($A27,Congés!$A$2:$A$186,Congés!$B$2:$B$186,IF(_xlfn.XLOOKUP($B27,Paramètres!$I$2:$I$6,Paramètres!J$2:J$6,0,0,1)=0,"",_xlfn.XLOOKUP($B27,Paramètres!$I$2:$I$6,Paramètres!J$2:J$6,0,0,1)),0,1)))))</f>
        <v>Vacances</v>
      </c>
      <c r="E27" s="24" t="str">
        <f>IF(D27="","",IF(ISODD(_xlfn.ISOWEEKNUM($A27)),(_xlfn.XLOOKUP($A27,Congés!$A$2:$A$186,Congés!$B$2:$B$186,IF(_xlfn.XLOOKUP($B27,Paramètres!$A$2:$A$6,Paramètres!C$2:C$6,0,0,1)=0,"",_xlfn.XLOOKUP($B27,Paramètres!$A$2:$A$6,Paramètres!C$2:C$6,0,0,1)),0,1)),((_xlfn.XLOOKUP($A27,Congés!$A$2:$A$186,Congés!$B$2:$B$186,IF(_xlfn.XLOOKUP($B27,Paramètres!$I$2:$I$6,Paramètres!K$2:K$6,0,0,1)=0,"",_xlfn.XLOOKUP($B27,Paramètres!$I$2:$I$6,Paramètres!K$2:K$6,0,0,1)),0,1)))))</f>
        <v>Vacances</v>
      </c>
      <c r="F27" s="24" t="str">
        <f>IF(E27="","",IF(ISODD(_xlfn.ISOWEEKNUM($A27)),(_xlfn.XLOOKUP($A27,Congés!$A$2:$A$186,Congés!$B$2:$B$186,IF(_xlfn.XLOOKUP($B27,Paramètres!$A$2:$A$6,Paramètres!D$2:D$6,0,0,1)=0,"",_xlfn.XLOOKUP($B27,Paramètres!$A$2:$A$6,Paramètres!D$2:D$6,0,0,1)),0,1)),((_xlfn.XLOOKUP($A27,Congés!$A$2:$A$186,Congés!$B$2:$B$186,IF(_xlfn.XLOOKUP($B27,Paramètres!$I$2:$I$6,Paramètres!L$2:L$6,0,0,1)=0,"",_xlfn.XLOOKUP($B27,Paramètres!$I$2:$I$6,Paramètres!L$2:L$6,0,0,1)),0,1)))))</f>
        <v>Vacances</v>
      </c>
      <c r="G27" s="100" t="str">
        <f>IF(F27="","",IF(ISODD(_xlfn.ISOWEEKNUM($A27)),(_xlfn.XLOOKUP($A27,Congés!$A$2:$A$186,Congés!$B$2:$B$186,IF(_xlfn.XLOOKUP($B27,Paramètres!$A$2:$A$6,Paramètres!E$2:E$6,0,0,1)=0,"",_xlfn.XLOOKUP($B27,Paramètres!$A$2:$A$6,Paramètres!E$2:E$6,0,0,1)),0,1)),((_xlfn.XLOOKUP($A27,Congés!$A$2:$A$186,Congés!$B$2:$B$186,IF(_xlfn.XLOOKUP($B27,Paramètres!$I$2:$I$6,Paramètres!M$2:M$6,0,0,1)=0,"",_xlfn.XLOOKUP($B27,Paramètres!$I$2:$I$6,Paramètres!M$2:M$6,0,0,1)),0,1)))))</f>
        <v>Vacances</v>
      </c>
      <c r="H27" s="89" t="str">
        <f>(_xlfn.XLOOKUP($A27,Congés!$A$2:$A$186,Congés!$B$2:$B$186,IF(ISERROR((E27-D27)+(G27-F27)),"",(E27-D27)+(G27-F27)),0,1))</f>
        <v>Vacances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ht="12.75" customHeight="1" x14ac:dyDescent="0.3">
      <c r="A28" s="12">
        <f t="shared" si="1"/>
        <v>44796</v>
      </c>
      <c r="B28" s="58" t="str">
        <f t="shared" si="0"/>
        <v>mardi</v>
      </c>
      <c r="C28" s="86">
        <f t="shared" si="2"/>
        <v>34</v>
      </c>
      <c r="D28" s="99" t="str">
        <f>IF(C28="","",IF(ISODD(_xlfn.ISOWEEKNUM($A28)),(_xlfn.XLOOKUP($A28,Congés!$A$2:$A$186,Congés!$B$2:$B$186,IF(_xlfn.XLOOKUP($B28,Paramètres!$A$2:$A$6,Paramètres!B$2:B$6,0,0,1)=0,"",_xlfn.XLOOKUP($B28,Paramètres!$A$2:$A$6,Paramètres!B$2:B$6,0,0,1)),0,1)),((_xlfn.XLOOKUP($A28,Congés!$A$2:$A$186,Congés!$B$2:$B$186,IF(_xlfn.XLOOKUP($B28,Paramètres!$I$2:$I$6,Paramètres!J$2:J$6,0,0,1)=0,"",_xlfn.XLOOKUP($B28,Paramètres!$I$2:$I$6,Paramètres!J$2:J$6,0,0,1)),0,1)))))</f>
        <v>Vacances</v>
      </c>
      <c r="E28" s="24" t="str">
        <f>IF(D28="","",IF(ISODD(_xlfn.ISOWEEKNUM($A28)),(_xlfn.XLOOKUP($A28,Congés!$A$2:$A$186,Congés!$B$2:$B$186,IF(_xlfn.XLOOKUP($B28,Paramètres!$A$2:$A$6,Paramètres!C$2:C$6,0,0,1)=0,"",_xlfn.XLOOKUP($B28,Paramètres!$A$2:$A$6,Paramètres!C$2:C$6,0,0,1)),0,1)),((_xlfn.XLOOKUP($A28,Congés!$A$2:$A$186,Congés!$B$2:$B$186,IF(_xlfn.XLOOKUP($B28,Paramètres!$I$2:$I$6,Paramètres!K$2:K$6,0,0,1)=0,"",_xlfn.XLOOKUP($B28,Paramètres!$I$2:$I$6,Paramètres!K$2:K$6,0,0,1)),0,1)))))</f>
        <v>Vacances</v>
      </c>
      <c r="F28" s="24" t="str">
        <f>IF(E28="","",IF(ISODD(_xlfn.ISOWEEKNUM($A28)),(_xlfn.XLOOKUP($A28,Congés!$A$2:$A$186,Congés!$B$2:$B$186,IF(_xlfn.XLOOKUP($B28,Paramètres!$A$2:$A$6,Paramètres!D$2:D$6,0,0,1)=0,"",_xlfn.XLOOKUP($B28,Paramètres!$A$2:$A$6,Paramètres!D$2:D$6,0,0,1)),0,1)),((_xlfn.XLOOKUP($A28,Congés!$A$2:$A$186,Congés!$B$2:$B$186,IF(_xlfn.XLOOKUP($B28,Paramètres!$I$2:$I$6,Paramètres!L$2:L$6,0,0,1)=0,"",_xlfn.XLOOKUP($B28,Paramètres!$I$2:$I$6,Paramètres!L$2:L$6,0,0,1)),0,1)))))</f>
        <v>Vacances</v>
      </c>
      <c r="G28" s="100" t="str">
        <f>IF(F28="","",IF(ISODD(_xlfn.ISOWEEKNUM($A28)),(_xlfn.XLOOKUP($A28,Congés!$A$2:$A$186,Congés!$B$2:$B$186,IF(_xlfn.XLOOKUP($B28,Paramètres!$A$2:$A$6,Paramètres!E$2:E$6,0,0,1)=0,"",_xlfn.XLOOKUP($B28,Paramètres!$A$2:$A$6,Paramètres!E$2:E$6,0,0,1)),0,1)),((_xlfn.XLOOKUP($A28,Congés!$A$2:$A$186,Congés!$B$2:$B$186,IF(_xlfn.XLOOKUP($B28,Paramètres!$I$2:$I$6,Paramètres!M$2:M$6,0,0,1)=0,"",_xlfn.XLOOKUP($B28,Paramètres!$I$2:$I$6,Paramètres!M$2:M$6,0,0,1)),0,1)))))</f>
        <v>Vacances</v>
      </c>
      <c r="H28" s="89" t="str">
        <f>(_xlfn.XLOOKUP($A28,Congés!$A$2:$A$186,Congés!$B$2:$B$186,IF(ISERROR((E28-D28)+(G28-F28)),"",(E28-D28)+(G28-F28)),0,1))</f>
        <v>Vacances</v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ht="12.75" customHeight="1" x14ac:dyDescent="0.3">
      <c r="A29" s="12">
        <f t="shared" si="1"/>
        <v>44797</v>
      </c>
      <c r="B29" s="58" t="str">
        <f t="shared" si="0"/>
        <v>mercredi</v>
      </c>
      <c r="C29" s="86">
        <f t="shared" si="2"/>
        <v>34</v>
      </c>
      <c r="D29" s="99" t="str">
        <f>IF(C29="","",IF(ISODD(_xlfn.ISOWEEKNUM($A29)),(_xlfn.XLOOKUP($A29,Congés!$A$2:$A$186,Congés!$B$2:$B$186,IF(_xlfn.XLOOKUP($B29,Paramètres!$A$2:$A$6,Paramètres!B$2:B$6,0,0,1)=0,"",_xlfn.XLOOKUP($B29,Paramètres!$A$2:$A$6,Paramètres!B$2:B$6,0,0,1)),0,1)),((_xlfn.XLOOKUP($A29,Congés!$A$2:$A$186,Congés!$B$2:$B$186,IF(_xlfn.XLOOKUP($B29,Paramètres!$I$2:$I$6,Paramètres!J$2:J$6,0,0,1)=0,"",_xlfn.XLOOKUP($B29,Paramètres!$I$2:$I$6,Paramètres!J$2:J$6,0,0,1)),0,1)))))</f>
        <v>Vacances</v>
      </c>
      <c r="E29" s="24" t="str">
        <f>IF(D29="","",IF(ISODD(_xlfn.ISOWEEKNUM($A29)),(_xlfn.XLOOKUP($A29,Congés!$A$2:$A$186,Congés!$B$2:$B$186,IF(_xlfn.XLOOKUP($B29,Paramètres!$A$2:$A$6,Paramètres!C$2:C$6,0,0,1)=0,"",_xlfn.XLOOKUP($B29,Paramètres!$A$2:$A$6,Paramètres!C$2:C$6,0,0,1)),0,1)),((_xlfn.XLOOKUP($A29,Congés!$A$2:$A$186,Congés!$B$2:$B$186,IF(_xlfn.XLOOKUP($B29,Paramètres!$I$2:$I$6,Paramètres!K$2:K$6,0,0,1)=0,"",_xlfn.XLOOKUP($B29,Paramètres!$I$2:$I$6,Paramètres!K$2:K$6,0,0,1)),0,1)))))</f>
        <v>Vacances</v>
      </c>
      <c r="F29" s="24" t="str">
        <f>IF(E29="","",IF(ISODD(_xlfn.ISOWEEKNUM($A29)),(_xlfn.XLOOKUP($A29,Congés!$A$2:$A$186,Congés!$B$2:$B$186,IF(_xlfn.XLOOKUP($B29,Paramètres!$A$2:$A$6,Paramètres!D$2:D$6,0,0,1)=0,"",_xlfn.XLOOKUP($B29,Paramètres!$A$2:$A$6,Paramètres!D$2:D$6,0,0,1)),0,1)),((_xlfn.XLOOKUP($A29,Congés!$A$2:$A$186,Congés!$B$2:$B$186,IF(_xlfn.XLOOKUP($B29,Paramètres!$I$2:$I$6,Paramètres!L$2:L$6,0,0,1)=0,"",_xlfn.XLOOKUP($B29,Paramètres!$I$2:$I$6,Paramètres!L$2:L$6,0,0,1)),0,1)))))</f>
        <v>Vacances</v>
      </c>
      <c r="G29" s="100" t="str">
        <f>IF(F29="","",IF(ISODD(_xlfn.ISOWEEKNUM($A29)),(_xlfn.XLOOKUP($A29,Congés!$A$2:$A$186,Congés!$B$2:$B$186,IF(_xlfn.XLOOKUP($B29,Paramètres!$A$2:$A$6,Paramètres!E$2:E$6,0,0,1)=0,"",_xlfn.XLOOKUP($B29,Paramètres!$A$2:$A$6,Paramètres!E$2:E$6,0,0,1)),0,1)),((_xlfn.XLOOKUP($A29,Congés!$A$2:$A$186,Congés!$B$2:$B$186,IF(_xlfn.XLOOKUP($B29,Paramètres!$I$2:$I$6,Paramètres!M$2:M$6,0,0,1)=0,"",_xlfn.XLOOKUP($B29,Paramètres!$I$2:$I$6,Paramètres!M$2:M$6,0,0,1)),0,1)))))</f>
        <v>Vacances</v>
      </c>
      <c r="H29" s="89" t="str">
        <f>(_xlfn.XLOOKUP($A29,Congés!$A$2:$A$186,Congés!$B$2:$B$186,IF(ISERROR((E29-D29)+(G29-F29)),"",(E29-D29)+(G29-F29)),0,1))</f>
        <v>Vacances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ht="12.75" customHeight="1" x14ac:dyDescent="0.3">
      <c r="A30" s="12">
        <f t="shared" si="1"/>
        <v>44798</v>
      </c>
      <c r="B30" s="58" t="str">
        <f t="shared" si="0"/>
        <v>jeudi</v>
      </c>
      <c r="C30" s="86">
        <f t="shared" si="2"/>
        <v>34</v>
      </c>
      <c r="D30" s="99" t="str">
        <f>IF(C30="","",IF(ISODD(_xlfn.ISOWEEKNUM($A30)),(_xlfn.XLOOKUP($A30,Congés!$A$2:$A$186,Congés!$B$2:$B$186,IF(_xlfn.XLOOKUP($B30,Paramètres!$A$2:$A$6,Paramètres!B$2:B$6,0,0,1)=0,"",_xlfn.XLOOKUP($B30,Paramètres!$A$2:$A$6,Paramètres!B$2:B$6,0,0,1)),0,1)),((_xlfn.XLOOKUP($A30,Congés!$A$2:$A$186,Congés!$B$2:$B$186,IF(_xlfn.XLOOKUP($B30,Paramètres!$I$2:$I$6,Paramètres!J$2:J$6,0,0,1)=0,"",_xlfn.XLOOKUP($B30,Paramètres!$I$2:$I$6,Paramètres!J$2:J$6,0,0,1)),0,1)))))</f>
        <v>Vacances</v>
      </c>
      <c r="E30" s="24" t="str">
        <f>IF(D30="","",IF(ISODD(_xlfn.ISOWEEKNUM($A30)),(_xlfn.XLOOKUP($A30,Congés!$A$2:$A$186,Congés!$B$2:$B$186,IF(_xlfn.XLOOKUP($B30,Paramètres!$A$2:$A$6,Paramètres!C$2:C$6,0,0,1)=0,"",_xlfn.XLOOKUP($B30,Paramètres!$A$2:$A$6,Paramètres!C$2:C$6,0,0,1)),0,1)),((_xlfn.XLOOKUP($A30,Congés!$A$2:$A$186,Congés!$B$2:$B$186,IF(_xlfn.XLOOKUP($B30,Paramètres!$I$2:$I$6,Paramètres!K$2:K$6,0,0,1)=0,"",_xlfn.XLOOKUP($B30,Paramètres!$I$2:$I$6,Paramètres!K$2:K$6,0,0,1)),0,1)))))</f>
        <v>Vacances</v>
      </c>
      <c r="F30" s="24" t="str">
        <f>IF(E30="","",IF(ISODD(_xlfn.ISOWEEKNUM($A30)),(_xlfn.XLOOKUP($A30,Congés!$A$2:$A$186,Congés!$B$2:$B$186,IF(_xlfn.XLOOKUP($B30,Paramètres!$A$2:$A$6,Paramètres!D$2:D$6,0,0,1)=0,"",_xlfn.XLOOKUP($B30,Paramètres!$A$2:$A$6,Paramètres!D$2:D$6,0,0,1)),0,1)),((_xlfn.XLOOKUP($A30,Congés!$A$2:$A$186,Congés!$B$2:$B$186,IF(_xlfn.XLOOKUP($B30,Paramètres!$I$2:$I$6,Paramètres!L$2:L$6,0,0,1)=0,"",_xlfn.XLOOKUP($B30,Paramètres!$I$2:$I$6,Paramètres!L$2:L$6,0,0,1)),0,1)))))</f>
        <v>Vacances</v>
      </c>
      <c r="G30" s="100" t="str">
        <f>IF(F30="","",IF(ISODD(_xlfn.ISOWEEKNUM($A30)),(_xlfn.XLOOKUP($A30,Congés!$A$2:$A$186,Congés!$B$2:$B$186,IF(_xlfn.XLOOKUP($B30,Paramètres!$A$2:$A$6,Paramètres!E$2:E$6,0,0,1)=0,"",_xlfn.XLOOKUP($B30,Paramètres!$A$2:$A$6,Paramètres!E$2:E$6,0,0,1)),0,1)),((_xlfn.XLOOKUP($A30,Congés!$A$2:$A$186,Congés!$B$2:$B$186,IF(_xlfn.XLOOKUP($B30,Paramètres!$I$2:$I$6,Paramètres!M$2:M$6,0,0,1)=0,"",_xlfn.XLOOKUP($B30,Paramètres!$I$2:$I$6,Paramètres!M$2:M$6,0,0,1)),0,1)))))</f>
        <v>Vacances</v>
      </c>
      <c r="H30" s="89" t="str">
        <f>(_xlfn.XLOOKUP($A30,Congés!$A$2:$A$186,Congés!$B$2:$B$186,IF(ISERROR((E30-D30)+(G30-F30)),"",(E30-D30)+(G30-F30)),0,1))</f>
        <v>Vacances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ht="12.75" customHeight="1" x14ac:dyDescent="0.3">
      <c r="A31" s="12">
        <f t="shared" si="1"/>
        <v>44799</v>
      </c>
      <c r="B31" s="58" t="str">
        <f t="shared" si="0"/>
        <v>vendredi</v>
      </c>
      <c r="C31" s="86">
        <f t="shared" si="2"/>
        <v>34</v>
      </c>
      <c r="D31" s="99" t="str">
        <f>IF(C31="","",IF(ISODD(_xlfn.ISOWEEKNUM($A31)),(_xlfn.XLOOKUP($A31,Congés!$A$2:$A$186,Congés!$B$2:$B$186,IF(_xlfn.XLOOKUP($B31,Paramètres!$A$2:$A$6,Paramètres!B$2:B$6,0,0,1)=0,"",_xlfn.XLOOKUP($B31,Paramètres!$A$2:$A$6,Paramètres!B$2:B$6,0,0,1)),0,1)),((_xlfn.XLOOKUP($A31,Congés!$A$2:$A$186,Congés!$B$2:$B$186,IF(_xlfn.XLOOKUP($B31,Paramètres!$I$2:$I$6,Paramètres!J$2:J$6,0,0,1)=0,"",_xlfn.XLOOKUP($B31,Paramètres!$I$2:$I$6,Paramètres!J$2:J$6,0,0,1)),0,1)))))</f>
        <v>Vacances</v>
      </c>
      <c r="E31" s="24" t="str">
        <f>IF(D31="","",IF(ISODD(_xlfn.ISOWEEKNUM($A31)),(_xlfn.XLOOKUP($A31,Congés!$A$2:$A$186,Congés!$B$2:$B$186,IF(_xlfn.XLOOKUP($B31,Paramètres!$A$2:$A$6,Paramètres!C$2:C$6,0,0,1)=0,"",_xlfn.XLOOKUP($B31,Paramètres!$A$2:$A$6,Paramètres!C$2:C$6,0,0,1)),0,1)),((_xlfn.XLOOKUP($A31,Congés!$A$2:$A$186,Congés!$B$2:$B$186,IF(_xlfn.XLOOKUP($B31,Paramètres!$I$2:$I$6,Paramètres!K$2:K$6,0,0,1)=0,"",_xlfn.XLOOKUP($B31,Paramètres!$I$2:$I$6,Paramètres!K$2:K$6,0,0,1)),0,1)))))</f>
        <v>Vacances</v>
      </c>
      <c r="F31" s="24" t="str">
        <f>IF(E31="","",IF(ISODD(_xlfn.ISOWEEKNUM($A31)),(_xlfn.XLOOKUP($A31,Congés!$A$2:$A$186,Congés!$B$2:$B$186,IF(_xlfn.XLOOKUP($B31,Paramètres!$A$2:$A$6,Paramètres!D$2:D$6,0,0,1)=0,"",_xlfn.XLOOKUP($B31,Paramètres!$A$2:$A$6,Paramètres!D$2:D$6,0,0,1)),0,1)),((_xlfn.XLOOKUP($A31,Congés!$A$2:$A$186,Congés!$B$2:$B$186,IF(_xlfn.XLOOKUP($B31,Paramètres!$I$2:$I$6,Paramètres!L$2:L$6,0,0,1)=0,"",_xlfn.XLOOKUP($B31,Paramètres!$I$2:$I$6,Paramètres!L$2:L$6,0,0,1)),0,1)))))</f>
        <v>Vacances</v>
      </c>
      <c r="G31" s="100" t="str">
        <f>IF(F31="","",IF(ISODD(_xlfn.ISOWEEKNUM($A31)),(_xlfn.XLOOKUP($A31,Congés!$A$2:$A$186,Congés!$B$2:$B$186,IF(_xlfn.XLOOKUP($B31,Paramètres!$A$2:$A$6,Paramètres!E$2:E$6,0,0,1)=0,"",_xlfn.XLOOKUP($B31,Paramètres!$A$2:$A$6,Paramètres!E$2:E$6,0,0,1)),0,1)),((_xlfn.XLOOKUP($A31,Congés!$A$2:$A$186,Congés!$B$2:$B$186,IF(_xlfn.XLOOKUP($B31,Paramètres!$I$2:$I$6,Paramètres!M$2:M$6,0,0,1)=0,"",_xlfn.XLOOKUP($B31,Paramètres!$I$2:$I$6,Paramètres!M$2:M$6,0,0,1)),0,1)))))</f>
        <v>Vacances</v>
      </c>
      <c r="H31" s="89" t="str">
        <f>(_xlfn.XLOOKUP($A31,Congés!$A$2:$A$186,Congés!$B$2:$B$186,IF(ISERROR((E31-D31)+(G31-F31)),"",(E31-D31)+(G31-F31)),0,1))</f>
        <v>Vacances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ht="12.75" customHeight="1" x14ac:dyDescent="0.3">
      <c r="A32" s="12">
        <f t="shared" si="1"/>
        <v>44800</v>
      </c>
      <c r="B32" s="58" t="str">
        <f t="shared" si="0"/>
        <v>samedi</v>
      </c>
      <c r="C32" s="86">
        <f t="shared" si="2"/>
        <v>34</v>
      </c>
      <c r="D32" s="99" t="str">
        <f>IF(C32="","",IF(ISODD(_xlfn.ISOWEEKNUM($A32)),(_xlfn.XLOOKUP($A32,Congés!$A$2:$A$186,Congés!$B$2:$B$186,IF(_xlfn.XLOOKUP($B32,Paramètres!$A$2:$A$6,Paramètres!B$2:B$6,0,0,1)=0,"",_xlfn.XLOOKUP($B32,Paramètres!$A$2:$A$6,Paramètres!B$2:B$6,0,0,1)),0,1)),((_xlfn.XLOOKUP($A32,Congés!$A$2:$A$186,Congés!$B$2:$B$186,IF(_xlfn.XLOOKUP($B32,Paramètres!$I$2:$I$6,Paramètres!J$2:J$6,0,0,1)=0,"",_xlfn.XLOOKUP($B32,Paramètres!$I$2:$I$6,Paramètres!J$2:J$6,0,0,1)),0,1)))))</f>
        <v>Vacances</v>
      </c>
      <c r="E32" s="24" t="str">
        <f>IF(D32="","",IF(ISODD(_xlfn.ISOWEEKNUM($A32)),(_xlfn.XLOOKUP($A32,Congés!$A$2:$A$186,Congés!$B$2:$B$186,IF(_xlfn.XLOOKUP($B32,Paramètres!$A$2:$A$6,Paramètres!C$2:C$6,0,0,1)=0,"",_xlfn.XLOOKUP($B32,Paramètres!$A$2:$A$6,Paramètres!C$2:C$6,0,0,1)),0,1)),((_xlfn.XLOOKUP($A32,Congés!$A$2:$A$186,Congés!$B$2:$B$186,IF(_xlfn.XLOOKUP($B32,Paramètres!$I$2:$I$6,Paramètres!K$2:K$6,0,0,1)=0,"",_xlfn.XLOOKUP($B32,Paramètres!$I$2:$I$6,Paramètres!K$2:K$6,0,0,1)),0,1)))))</f>
        <v>Vacances</v>
      </c>
      <c r="F32" s="24" t="str">
        <f>IF(E32="","",IF(ISODD(_xlfn.ISOWEEKNUM($A32)),(_xlfn.XLOOKUP($A32,Congés!$A$2:$A$186,Congés!$B$2:$B$186,IF(_xlfn.XLOOKUP($B32,Paramètres!$A$2:$A$6,Paramètres!D$2:D$6,0,0,1)=0,"",_xlfn.XLOOKUP($B32,Paramètres!$A$2:$A$6,Paramètres!D$2:D$6,0,0,1)),0,1)),((_xlfn.XLOOKUP($A32,Congés!$A$2:$A$186,Congés!$B$2:$B$186,IF(_xlfn.XLOOKUP($B32,Paramètres!$I$2:$I$6,Paramètres!L$2:L$6,0,0,1)=0,"",_xlfn.XLOOKUP($B32,Paramètres!$I$2:$I$6,Paramètres!L$2:L$6,0,0,1)),0,1)))))</f>
        <v>Vacances</v>
      </c>
      <c r="G32" s="100" t="str">
        <f>IF(F32="","",IF(ISODD(_xlfn.ISOWEEKNUM($A32)),(_xlfn.XLOOKUP($A32,Congés!$A$2:$A$186,Congés!$B$2:$B$186,IF(_xlfn.XLOOKUP($B32,Paramètres!$A$2:$A$6,Paramètres!E$2:E$6,0,0,1)=0,"",_xlfn.XLOOKUP($B32,Paramètres!$A$2:$A$6,Paramètres!E$2:E$6,0,0,1)),0,1)),((_xlfn.XLOOKUP($A32,Congés!$A$2:$A$186,Congés!$B$2:$B$186,IF(_xlfn.XLOOKUP($B32,Paramètres!$I$2:$I$6,Paramètres!M$2:M$6,0,0,1)=0,"",_xlfn.XLOOKUP($B32,Paramètres!$I$2:$I$6,Paramètres!M$2:M$6,0,0,1)),0,1)))))</f>
        <v>Vacances</v>
      </c>
      <c r="H32" s="89" t="str">
        <f>(_xlfn.XLOOKUP($A32,Congés!$A$2:$A$186,Congés!$B$2:$B$186,IF(ISERROR((E32-D32)+(G32-F32)),"",(E32-D32)+(G32-F32)),0,1))</f>
        <v>Vacances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</row>
    <row r="33" spans="1:16" s="2" customFormat="1" ht="12.75" customHeight="1" x14ac:dyDescent="0.3">
      <c r="A33" s="12">
        <f t="shared" si="1"/>
        <v>44801</v>
      </c>
      <c r="B33" s="58" t="str">
        <f t="shared" si="0"/>
        <v>dimanche</v>
      </c>
      <c r="C33" s="86">
        <f t="shared" si="2"/>
        <v>34</v>
      </c>
      <c r="D33" s="99" t="str">
        <f>IF(C33="","",IF(ISODD(_xlfn.ISOWEEKNUM($A33)),(_xlfn.XLOOKUP($A33,Congés!$A$2:$A$186,Congés!$B$2:$B$186,IF(_xlfn.XLOOKUP($B33,Paramètres!$A$2:$A$6,Paramètres!B$2:B$6,0,0,1)=0,"",_xlfn.XLOOKUP($B33,Paramètres!$A$2:$A$6,Paramètres!B$2:B$6,0,0,1)),0,1)),((_xlfn.XLOOKUP($A33,Congés!$A$2:$A$186,Congés!$B$2:$B$186,IF(_xlfn.XLOOKUP($B33,Paramètres!$I$2:$I$6,Paramètres!J$2:J$6,0,0,1)=0,"",_xlfn.XLOOKUP($B33,Paramètres!$I$2:$I$6,Paramètres!J$2:J$6,0,0,1)),0,1)))))</f>
        <v>Vacances</v>
      </c>
      <c r="E33" s="24" t="str">
        <f>IF(D33="","",IF(ISODD(_xlfn.ISOWEEKNUM($A33)),(_xlfn.XLOOKUP($A33,Congés!$A$2:$A$186,Congés!$B$2:$B$186,IF(_xlfn.XLOOKUP($B33,Paramètres!$A$2:$A$6,Paramètres!C$2:C$6,0,0,1)=0,"",_xlfn.XLOOKUP($B33,Paramètres!$A$2:$A$6,Paramètres!C$2:C$6,0,0,1)),0,1)),((_xlfn.XLOOKUP($A33,Congés!$A$2:$A$186,Congés!$B$2:$B$186,IF(_xlfn.XLOOKUP($B33,Paramètres!$I$2:$I$6,Paramètres!K$2:K$6,0,0,1)=0,"",_xlfn.XLOOKUP($B33,Paramètres!$I$2:$I$6,Paramètres!K$2:K$6,0,0,1)),0,1)))))</f>
        <v>Vacances</v>
      </c>
      <c r="F33" s="24" t="str">
        <f>IF(E33="","",IF(ISODD(_xlfn.ISOWEEKNUM($A33)),(_xlfn.XLOOKUP($A33,Congés!$A$2:$A$186,Congés!$B$2:$B$186,IF(_xlfn.XLOOKUP($B33,Paramètres!$A$2:$A$6,Paramètres!D$2:D$6,0,0,1)=0,"",_xlfn.XLOOKUP($B33,Paramètres!$A$2:$A$6,Paramètres!D$2:D$6,0,0,1)),0,1)),((_xlfn.XLOOKUP($A33,Congés!$A$2:$A$186,Congés!$B$2:$B$186,IF(_xlfn.XLOOKUP($B33,Paramètres!$I$2:$I$6,Paramètres!L$2:L$6,0,0,1)=0,"",_xlfn.XLOOKUP($B33,Paramètres!$I$2:$I$6,Paramètres!L$2:L$6,0,0,1)),0,1)))))</f>
        <v>Vacances</v>
      </c>
      <c r="G33" s="100" t="str">
        <f>IF(F33="","",IF(ISODD(_xlfn.ISOWEEKNUM($A33)),(_xlfn.XLOOKUP($A33,Congés!$A$2:$A$186,Congés!$B$2:$B$186,IF(_xlfn.XLOOKUP($B33,Paramètres!$A$2:$A$6,Paramètres!E$2:E$6,0,0,1)=0,"",_xlfn.XLOOKUP($B33,Paramètres!$A$2:$A$6,Paramètres!E$2:E$6,0,0,1)),0,1)),((_xlfn.XLOOKUP($A33,Congés!$A$2:$A$186,Congés!$B$2:$B$186,IF(_xlfn.XLOOKUP($B33,Paramètres!$I$2:$I$6,Paramètres!M$2:M$6,0,0,1)=0,"",_xlfn.XLOOKUP($B33,Paramètres!$I$2:$I$6,Paramètres!M$2:M$6,0,0,1)),0,1)))))</f>
        <v>Vacances</v>
      </c>
      <c r="H33" s="89" t="str">
        <f>(_xlfn.XLOOKUP($A33,Congés!$A$2:$A$186,Congés!$B$2:$B$186,IF(ISERROR((E33-D33)+(G33-F33)),"",(E33-D33)+(G33-F33)),0,1))</f>
        <v>Vacances</v>
      </c>
      <c r="I33" s="61"/>
      <c r="J33" s="15"/>
      <c r="K33" s="15"/>
      <c r="L33" s="16"/>
      <c r="M33" s="36" t="str">
        <f t="shared" si="3"/>
        <v/>
      </c>
      <c r="N33" s="25">
        <f t="shared" si="4"/>
        <v>0</v>
      </c>
      <c r="O33" s="52"/>
    </row>
    <row r="34" spans="1:16" s="2" customFormat="1" ht="12.75" customHeight="1" x14ac:dyDescent="0.3">
      <c r="A34" s="12">
        <f t="shared" si="1"/>
        <v>44802</v>
      </c>
      <c r="B34" s="58" t="str">
        <f t="shared" si="0"/>
        <v>lundi</v>
      </c>
      <c r="C34" s="86">
        <f t="shared" si="2"/>
        <v>35</v>
      </c>
      <c r="D34" s="99">
        <f>IF(C34="","",IF(ISODD(_xlfn.ISOWEEKNUM($A34)),(_xlfn.XLOOKUP($A34,Congés!$A$2:$A$186,Congés!$B$2:$B$186,IF(_xlfn.XLOOKUP($B34,Paramètres!$A$2:$A$6,Paramètres!B$2:B$6,0,0,1)=0,"",_xlfn.XLOOKUP($B34,Paramètres!$A$2:$A$6,Paramètres!B$2:B$6,0,0,1)),0,1)),((_xlfn.XLOOKUP($A34,Congés!$A$2:$A$186,Congés!$B$2:$B$186,IF(_xlfn.XLOOKUP($B34,Paramètres!$I$2:$I$6,Paramètres!J$2:J$6,0,0,1)=0,"",_xlfn.XLOOKUP($B34,Paramètres!$I$2:$I$6,Paramètres!J$2:J$6,0,0,1)),0,1)))))</f>
        <v>0.36458333333333331</v>
      </c>
      <c r="E34" s="24">
        <f>IF(D34="","",IF(ISODD(_xlfn.ISOWEEKNUM($A34)),(_xlfn.XLOOKUP($A34,Congés!$A$2:$A$186,Congés!$B$2:$B$186,IF(_xlfn.XLOOKUP($B34,Paramètres!$A$2:$A$6,Paramètres!C$2:C$6,0,0,1)=0,"",_xlfn.XLOOKUP($B34,Paramètres!$A$2:$A$6,Paramètres!C$2:C$6,0,0,1)),0,1)),((_xlfn.XLOOKUP($A34,Congés!$A$2:$A$186,Congés!$B$2:$B$186,IF(_xlfn.XLOOKUP($B34,Paramètres!$I$2:$I$6,Paramètres!K$2:K$6,0,0,1)=0,"",_xlfn.XLOOKUP($B34,Paramètres!$I$2:$I$6,Paramètres!K$2:K$6,0,0,1)),0,1)))))</f>
        <v>0.48958333333333331</v>
      </c>
      <c r="F34" s="24">
        <f>IF(E34="","",IF(ISODD(_xlfn.ISOWEEKNUM($A34)),(_xlfn.XLOOKUP($A34,Congés!$A$2:$A$186,Congés!$B$2:$B$186,IF(_xlfn.XLOOKUP($B34,Paramètres!$A$2:$A$6,Paramètres!D$2:D$6,0,0,1)=0,"",_xlfn.XLOOKUP($B34,Paramètres!$A$2:$A$6,Paramètres!D$2:D$6,0,0,1)),0,1)),((_xlfn.XLOOKUP($A34,Congés!$A$2:$A$186,Congés!$B$2:$B$186,IF(_xlfn.XLOOKUP($B34,Paramètres!$I$2:$I$6,Paramètres!L$2:L$6,0,0,1)=0,"",_xlfn.XLOOKUP($B34,Paramètres!$I$2:$I$6,Paramètres!L$2:L$6,0,0,1)),0,1)))))</f>
        <v>0.58333333333333337</v>
      </c>
      <c r="G34" s="100">
        <f>IF(F34="","",IF(ISODD(_xlfn.ISOWEEKNUM($A34)),(_xlfn.XLOOKUP($A34,Congés!$A$2:$A$186,Congés!$B$2:$B$186,IF(_xlfn.XLOOKUP($B34,Paramètres!$A$2:$A$6,Paramètres!E$2:E$6,0,0,1)=0,"",_xlfn.XLOOKUP($B34,Paramètres!$A$2:$A$6,Paramètres!E$2:E$6,0,0,1)),0,1)),((_xlfn.XLOOKUP($A34,Congés!$A$2:$A$186,Congés!$B$2:$B$186,IF(_xlfn.XLOOKUP($B34,Paramètres!$I$2:$I$6,Paramètres!M$2:M$6,0,0,1)=0,"",_xlfn.XLOOKUP($B34,Paramètres!$I$2:$I$6,Paramètres!M$2:M$6,0,0,1)),0,1)))))</f>
        <v>0.66666666666666663</v>
      </c>
      <c r="H34" s="89">
        <f>(_xlfn.XLOOKUP($A34,Congés!$A$2:$A$186,Congés!$B$2:$B$186,IF(ISERROR((E34-D34)+(G34-F34)),"",(E34-D34)+(G34-F34)),0,1))</f>
        <v>0.20833333333333326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</row>
    <row r="35" spans="1:16" s="2" customFormat="1" ht="12.75" customHeight="1" x14ac:dyDescent="0.3">
      <c r="A35" s="12">
        <f t="shared" si="1"/>
        <v>44803</v>
      </c>
      <c r="B35" s="58" t="str">
        <f t="shared" si="0"/>
        <v>mardi</v>
      </c>
      <c r="C35" s="86">
        <f t="shared" si="2"/>
        <v>35</v>
      </c>
      <c r="D35" s="99">
        <f>IF(C35="","",IF(ISODD(_xlfn.ISOWEEKNUM($A35)),(_xlfn.XLOOKUP($A35,Congés!$A$2:$A$186,Congés!$B$2:$B$186,IF(_xlfn.XLOOKUP($B35,Paramètres!$A$2:$A$6,Paramètres!B$2:B$6,0,0,1)=0,"",_xlfn.XLOOKUP($B35,Paramètres!$A$2:$A$6,Paramètres!B$2:B$6,0,0,1)),0,1)),((_xlfn.XLOOKUP($A35,Congés!$A$2:$A$186,Congés!$B$2:$B$186,IF(_xlfn.XLOOKUP($B35,Paramètres!$I$2:$I$6,Paramètres!J$2:J$6,0,0,1)=0,"",_xlfn.XLOOKUP($B35,Paramètres!$I$2:$I$6,Paramètres!J$2:J$6,0,0,1)),0,1)))))</f>
        <v>0.29166666666666669</v>
      </c>
      <c r="E35" s="24">
        <f>IF(D35="","",IF(ISODD(_xlfn.ISOWEEKNUM($A35)),(_xlfn.XLOOKUP($A35,Congés!$A$2:$A$186,Congés!$B$2:$B$186,IF(_xlfn.XLOOKUP($B35,Paramètres!$A$2:$A$6,Paramètres!C$2:C$6,0,0,1)=0,"",_xlfn.XLOOKUP($B35,Paramètres!$A$2:$A$6,Paramètres!C$2:C$6,0,0,1)),0,1)),((_xlfn.XLOOKUP($A35,Congés!$A$2:$A$186,Congés!$B$2:$B$186,IF(_xlfn.XLOOKUP($B35,Paramètres!$I$2:$I$6,Paramètres!K$2:K$6,0,0,1)=0,"",_xlfn.XLOOKUP($B35,Paramètres!$I$2:$I$6,Paramètres!K$2:K$6,0,0,1)),0,1)))))</f>
        <v>0.51041666666666663</v>
      </c>
      <c r="F35" s="24">
        <f>IF(E35="","",IF(ISODD(_xlfn.ISOWEEKNUM($A35)),(_xlfn.XLOOKUP($A35,Congés!$A$2:$A$186,Congés!$B$2:$B$186,IF(_xlfn.XLOOKUP($B35,Paramètres!$A$2:$A$6,Paramètres!D$2:D$6,0,0,1)=0,"",_xlfn.XLOOKUP($B35,Paramètres!$A$2:$A$6,Paramètres!D$2:D$6,0,0,1)),0,1)),((_xlfn.XLOOKUP($A35,Congés!$A$2:$A$186,Congés!$B$2:$B$186,IF(_xlfn.XLOOKUP($B35,Paramètres!$I$2:$I$6,Paramètres!L$2:L$6,0,0,1)=0,"",_xlfn.XLOOKUP($B35,Paramètres!$I$2:$I$6,Paramètres!L$2:L$6,0,0,1)),0,1)))))</f>
        <v>0.54166666666666663</v>
      </c>
      <c r="G35" s="100">
        <f>IF(F35="","",IF(ISODD(_xlfn.ISOWEEKNUM($A35)),(_xlfn.XLOOKUP($A35,Congés!$A$2:$A$186,Congés!$B$2:$B$186,IF(_xlfn.XLOOKUP($B35,Paramètres!$A$2:$A$6,Paramètres!E$2:E$6,0,0,1)=0,"",_xlfn.XLOOKUP($B35,Paramètres!$A$2:$A$6,Paramètres!E$2:E$6,0,0,1)),0,1)),((_xlfn.XLOOKUP($A35,Congés!$A$2:$A$186,Congés!$B$2:$B$186,IF(_xlfn.XLOOKUP($B35,Paramètres!$I$2:$I$6,Paramètres!M$2:M$6,0,0,1)=0,"",_xlfn.XLOOKUP($B35,Paramètres!$I$2:$I$6,Paramètres!M$2:M$6,0,0,1)),0,1)))))</f>
        <v>0.69791666666666663</v>
      </c>
      <c r="H35" s="89">
        <f>(_xlfn.XLOOKUP($A35,Congés!$A$2:$A$186,Congés!$B$2:$B$186,IF(ISERROR((E35-D35)+(G35-F35)),"",(E35-D35)+(G35-F35)),0,1))</f>
        <v>0.37499999999999994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6" s="2" customFormat="1" ht="12.75" customHeight="1" thickBot="1" x14ac:dyDescent="0.35">
      <c r="A36" s="17">
        <f t="shared" si="1"/>
        <v>44804</v>
      </c>
      <c r="B36" s="59" t="str">
        <f t="shared" si="0"/>
        <v>mercredi</v>
      </c>
      <c r="C36" s="87">
        <f t="shared" si="2"/>
        <v>35</v>
      </c>
      <c r="D36" s="103">
        <f>IF(C36="","",IF(ISODD(_xlfn.ISOWEEKNUM($A36)),(_xlfn.XLOOKUP($A36,Congés!$A$2:$A$186,Congés!$B$2:$B$186,IF(_xlfn.XLOOKUP($B36,Paramètres!$A$2:$A$6,Paramètres!B$2:B$6,0,0,1)=0,"",_xlfn.XLOOKUP($B36,Paramètres!$A$2:$A$6,Paramètres!B$2:B$6,0,0,1)),0,1)),((_xlfn.XLOOKUP($A36,Congés!$A$2:$A$186,Congés!$B$2:$B$186,IF(_xlfn.XLOOKUP($B36,Paramètres!$I$2:$I$6,Paramètres!J$2:J$6,0,0,1)=0,"",_xlfn.XLOOKUP($B36,Paramètres!$I$2:$I$6,Paramètres!J$2:J$6,0,0,1)),0,1)))))</f>
        <v>0.33333333333333331</v>
      </c>
      <c r="E36" s="104">
        <f>IF(D36="","",IF(ISODD(_xlfn.ISOWEEKNUM($A36)),(_xlfn.XLOOKUP($A36,Congés!$A$2:$A$186,Congés!$B$2:$B$186,IF(_xlfn.XLOOKUP($B36,Paramètres!$A$2:$A$6,Paramètres!C$2:C$6,0,0,1)=0,"",_xlfn.XLOOKUP($B36,Paramètres!$A$2:$A$6,Paramètres!C$2:C$6,0,0,1)),0,1)),((_xlfn.XLOOKUP($A36,Congés!$A$2:$A$186,Congés!$B$2:$B$186,IF(_xlfn.XLOOKUP($B36,Paramètres!$I$2:$I$6,Paramètres!K$2:K$6,0,0,1)=0,"",_xlfn.XLOOKUP($B36,Paramètres!$I$2:$I$6,Paramètres!K$2:K$6,0,0,1)),0,1)))))</f>
        <v>0.5</v>
      </c>
      <c r="F36" s="104">
        <f>IF(E36="","",IF(ISODD(_xlfn.ISOWEEKNUM($A36)),(_xlfn.XLOOKUP($A36,Congés!$A$2:$A$186,Congés!$B$2:$B$186,IF(_xlfn.XLOOKUP($B36,Paramètres!$A$2:$A$6,Paramètres!D$2:D$6,0,0,1)=0,"",_xlfn.XLOOKUP($B36,Paramètres!$A$2:$A$6,Paramètres!D$2:D$6,0,0,1)),0,1)),((_xlfn.XLOOKUP($A36,Congés!$A$2:$A$186,Congés!$B$2:$B$186,IF(_xlfn.XLOOKUP($B36,Paramètres!$I$2:$I$6,Paramètres!L$2:L$6,0,0,1)=0,"",_xlfn.XLOOKUP($B36,Paramètres!$I$2:$I$6,Paramètres!L$2:L$6,0,0,1)),0,1)))))</f>
        <v>0.58333333333333337</v>
      </c>
      <c r="G36" s="105">
        <f>IF(F36="","",IF(ISODD(_xlfn.ISOWEEKNUM($A36)),(_xlfn.XLOOKUP($A36,Congés!$A$2:$A$186,Congés!$B$2:$B$186,IF(_xlfn.XLOOKUP($B36,Paramètres!$A$2:$A$6,Paramètres!E$2:E$6,0,0,1)=0,"",_xlfn.XLOOKUP($B36,Paramètres!$A$2:$A$6,Paramètres!E$2:E$6,0,0,1)),0,1)),((_xlfn.XLOOKUP($A36,Congés!$A$2:$A$186,Congés!$B$2:$B$186,IF(_xlfn.XLOOKUP($B36,Paramètres!$I$2:$I$6,Paramètres!M$2:M$6,0,0,1)=0,"",_xlfn.XLOOKUP($B36,Paramètres!$I$2:$I$6,Paramètres!M$2:M$6,0,0,1)),0,1)))))</f>
        <v>0.70833333333333337</v>
      </c>
      <c r="H36" s="91">
        <f>(_xlfn.XLOOKUP($A36,Congés!$A$2:$A$186,Congés!$B$2:$B$186,IF(ISERROR((E36-D36)+(G36-F36)),"",(E36-D36)+(G36-F36)),0,1))</f>
        <v>0.29166666666666669</v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6" s="2" customFormat="1" ht="15" customHeight="1" thickBot="1" x14ac:dyDescent="0.3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6" s="2" customFormat="1" ht="14.4" thickBot="1" x14ac:dyDescent="0.3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18" t="s">
        <v>8</v>
      </c>
      <c r="N38" s="124">
        <f>SUM(N6:N37)</f>
        <v>0</v>
      </c>
      <c r="O38" s="21"/>
    </row>
    <row r="39" spans="1:16" s="2" customFormat="1" ht="18.75" customHeight="1" thickBot="1" x14ac:dyDescent="0.35">
      <c r="A39" s="80" t="str">
        <f>TEXT(A4,"mmmm aaaa")</f>
        <v>août 2022</v>
      </c>
      <c r="B39" s="5"/>
      <c r="C39" s="5"/>
      <c r="D39" s="187" t="s">
        <v>42</v>
      </c>
      <c r="E39" s="188"/>
      <c r="F39" s="189"/>
      <c r="G39" s="164" t="e">
        <f ca="1">(Paramètres!F16)</f>
        <v>#VALUE!</v>
      </c>
      <c r="H39" s="165"/>
      <c r="I39" s="166"/>
      <c r="J39" s="19"/>
      <c r="K39" s="19"/>
      <c r="L39" s="19"/>
      <c r="M39" s="119"/>
      <c r="N39" s="125"/>
      <c r="O39" s="21"/>
    </row>
    <row r="40" spans="1:16" s="2" customFormat="1" ht="15" customHeight="1" x14ac:dyDescent="0.3">
      <c r="A40"/>
      <c r="B40"/>
      <c r="C40"/>
      <c r="D40" s="190"/>
      <c r="E40" s="191"/>
      <c r="F40" s="192"/>
      <c r="G40" s="167"/>
      <c r="H40" s="168"/>
      <c r="I40" s="169"/>
      <c r="J40"/>
      <c r="K40"/>
      <c r="L40"/>
      <c r="M40" s="161" t="s">
        <v>40</v>
      </c>
      <c r="N40" s="184" t="str">
        <f>IF(SUM($M$6:$M$36)&lt;SUM($H$6:$H$36),"-"&amp;TEXT(ABS(SUM($M$6:$M$36)-SUM($H$6:$H$36)),"[hh]:mm;@"),SUM($M$6:$M$36)-SUM($H$6:$H$36))</f>
        <v>-21:00</v>
      </c>
      <c r="O40"/>
    </row>
    <row r="41" spans="1:16" s="2" customFormat="1" ht="15.75" customHeight="1" thickBot="1" x14ac:dyDescent="0.35">
      <c r="A41"/>
      <c r="D41" s="193"/>
      <c r="E41" s="194"/>
      <c r="F41" s="195"/>
      <c r="G41" s="170"/>
      <c r="H41" s="171"/>
      <c r="I41" s="172"/>
      <c r="J41"/>
      <c r="K41"/>
      <c r="L41"/>
      <c r="M41" s="162"/>
      <c r="N41" s="185"/>
      <c r="O41"/>
    </row>
    <row r="42" spans="1:16" s="2" customFormat="1" ht="14.4" customHeight="1" thickBot="1" x14ac:dyDescent="0.3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86"/>
      <c r="O42" s="21"/>
    </row>
    <row r="43" spans="1:16" s="2" customFormat="1" x14ac:dyDescent="0.3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6" s="2" customFormat="1" x14ac:dyDescent="0.3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6" s="2" customFormat="1" x14ac:dyDescent="0.3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6" s="2" customFormat="1" x14ac:dyDescent="0.3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6" s="2" customFormat="1" x14ac:dyDescent="0.3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6" s="2" customFormat="1" x14ac:dyDescent="0.3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3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3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3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3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3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3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3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3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3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3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3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O6:O36 I6:L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A5:B5"/>
    <mergeCell ref="A37:L37"/>
    <mergeCell ref="M38:M39"/>
    <mergeCell ref="N38:N39"/>
    <mergeCell ref="A1:B2"/>
    <mergeCell ref="D1:O1"/>
    <mergeCell ref="D2:O2"/>
    <mergeCell ref="A3:B3"/>
    <mergeCell ref="D3:O3"/>
    <mergeCell ref="A4:B4"/>
    <mergeCell ref="C4:C5"/>
    <mergeCell ref="D4:G4"/>
    <mergeCell ref="H4:H5"/>
    <mergeCell ref="I4:L4"/>
    <mergeCell ref="D39:F41"/>
    <mergeCell ref="G39:I41"/>
    <mergeCell ref="M4:M5"/>
    <mergeCell ref="N4:N5"/>
    <mergeCell ref="O4:O5"/>
    <mergeCell ref="M40:M42"/>
    <mergeCell ref="N40:N42"/>
  </mergeCells>
  <conditionalFormatting sqref="A37:O37 A6:H35 M6:N35 A36:N36">
    <cfRule type="expression" dxfId="47" priority="23">
      <formula>$B6="Dimanche"</formula>
    </cfRule>
  </conditionalFormatting>
  <conditionalFormatting sqref="A36:N36 A6:H35 M6:N35">
    <cfRule type="containsText" dxfId="46" priority="20" operator="containsText" text="J.F.">
      <formula>NOT(ISERROR(SEARCH("J.F.",A6)))</formula>
    </cfRule>
    <cfRule type="containsText" dxfId="45" priority="21" operator="containsText" text="Vacances">
      <formula>NOT(ISERROR(SEARCH("Vacances",A6)))</formula>
    </cfRule>
    <cfRule type="expression" dxfId="44" priority="22">
      <formula>$B6="Samedi"</formula>
    </cfRule>
  </conditionalFormatting>
  <conditionalFormatting sqref="I6:L35">
    <cfRule type="expression" dxfId="43" priority="19">
      <formula>$B6="Dimanche"</formula>
    </cfRule>
  </conditionalFormatting>
  <conditionalFormatting sqref="I6:L35">
    <cfRule type="containsText" dxfId="42" priority="16" operator="containsText" text="J.F.">
      <formula>NOT(ISERROR(SEARCH("J.F.",I6)))</formula>
    </cfRule>
    <cfRule type="containsText" dxfId="41" priority="17" operator="containsText" text="Vacances">
      <formula>NOT(ISERROR(SEARCH("Vacances",I6)))</formula>
    </cfRule>
    <cfRule type="expression" dxfId="40" priority="18">
      <formula>$B6="Samedi"</formula>
    </cfRule>
  </conditionalFormatting>
  <conditionalFormatting sqref="O6:O36">
    <cfRule type="expression" dxfId="39" priority="15">
      <formula>$B6="Dimanche"</formula>
    </cfRule>
  </conditionalFormatting>
  <conditionalFormatting sqref="O6:O36">
    <cfRule type="containsText" dxfId="38" priority="12" operator="containsText" text="J.F.">
      <formula>NOT(ISERROR(SEARCH("J.F.",O6)))</formula>
    </cfRule>
    <cfRule type="containsText" dxfId="37" priority="13" operator="containsText" text="Vacances">
      <formula>NOT(ISERROR(SEARCH("Vacances",O6)))</formula>
    </cfRule>
    <cfRule type="expression" dxfId="36" priority="14">
      <formula>$B6="Samedi"</formula>
    </cfRule>
  </conditionalFormatting>
  <conditionalFormatting sqref="A4:B4">
    <cfRule type="cellIs" dxfId="35" priority="11" operator="equal">
      <formula>""</formula>
    </cfRule>
  </conditionalFormatting>
  <conditionalFormatting sqref="I6:L36">
    <cfRule type="cellIs" dxfId="34" priority="10" operator="notEqual">
      <formula>D6</formula>
    </cfRule>
  </conditionalFormatting>
  <conditionalFormatting sqref="I36:L36">
    <cfRule type="expression" dxfId="33" priority="9">
      <formula>$B36="Dimanche"</formula>
    </cfRule>
  </conditionalFormatting>
  <conditionalFormatting sqref="I36:L36">
    <cfRule type="containsText" dxfId="32" priority="6" operator="containsText" text="J.F.">
      <formula>NOT(ISERROR(SEARCH("J.F.",I36)))</formula>
    </cfRule>
    <cfRule type="containsText" dxfId="31" priority="7" operator="containsText" text="Vacances">
      <formula>NOT(ISERROR(SEARCH("Vacances",I36)))</formula>
    </cfRule>
    <cfRule type="expression" dxfId="30" priority="8">
      <formula>$B36="Samedi"</formula>
    </cfRule>
  </conditionalFormatting>
  <conditionalFormatting sqref="I36">
    <cfRule type="expression" dxfId="29" priority="5">
      <formula>$B36="Dimanche"</formula>
    </cfRule>
  </conditionalFormatting>
  <conditionalFormatting sqref="I36">
    <cfRule type="containsText" dxfId="28" priority="2" operator="containsText" text="J.F.">
      <formula>NOT(ISERROR(SEARCH("J.F.",I36)))</formula>
    </cfRule>
    <cfRule type="containsText" dxfId="27" priority="3" operator="containsText" text="Vacances">
      <formula>NOT(ISERROR(SEARCH("Vacances",I36)))</formula>
    </cfRule>
    <cfRule type="expression" dxfId="26" priority="4">
      <formula>$B36="Samedi"</formula>
    </cfRule>
  </conditionalFormatting>
  <dataValidations disablePrompts="1" count="2">
    <dataValidation type="date" allowBlank="1" showInputMessage="1" showErrorMessage="1" sqref="A4:A5" xr:uid="{760D0075-1E2B-48F5-A619-667F350A66D8}">
      <formula1>1</formula1>
      <formula2>2921942</formula2>
    </dataValidation>
    <dataValidation type="time" allowBlank="1" showInputMessage="1" showErrorMessage="1" sqref="I6:L36" xr:uid="{BFB52401-08DA-4440-ABDE-BAF1D12F31FA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F2AE1FE-C529-460F-B574-3D35F4E7FA2A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 G39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F5895-FB1F-48C7-83ED-B6EB9C51822B}">
  <sheetPr codeName="Feuil3"/>
  <dimension ref="A1:WQ60"/>
  <sheetViews>
    <sheetView zoomScaleNormal="100" workbookViewId="0">
      <selection activeCell="D39" sqref="D39:F41"/>
    </sheetView>
  </sheetViews>
  <sheetFormatPr baseColWidth="10" defaultColWidth="28.6640625" defaultRowHeight="13.8" x14ac:dyDescent="0.3"/>
  <cols>
    <col min="1" max="1" width="7.5546875" style="5" bestFit="1" customWidth="1"/>
    <col min="2" max="2" width="11.109375" style="5" bestFit="1" customWidth="1"/>
    <col min="3" max="3" width="12.109375" style="5" bestFit="1" customWidth="1"/>
    <col min="4" max="4" width="9.109375" style="19" bestFit="1" customWidth="1"/>
    <col min="5" max="5" width="7.33203125" style="19" bestFit="1" customWidth="1"/>
    <col min="6" max="6" width="9.109375" style="19" bestFit="1" customWidth="1"/>
    <col min="7" max="7" width="7.33203125" style="19" bestFit="1" customWidth="1"/>
    <col min="8" max="8" width="11.109375" style="19" customWidth="1"/>
    <col min="9" max="9" width="9.109375" style="19" bestFit="1" customWidth="1"/>
    <col min="10" max="10" width="7.33203125" style="19" bestFit="1" customWidth="1"/>
    <col min="11" max="11" width="9.109375" style="19" bestFit="1" customWidth="1"/>
    <col min="12" max="12" width="7.33203125" style="19" bestFit="1" customWidth="1"/>
    <col min="13" max="13" width="12.6640625" style="20" customWidth="1"/>
    <col min="14" max="14" width="14.5546875" style="22" customWidth="1"/>
    <col min="15" max="15" width="19.88671875" style="21" bestFit="1" customWidth="1"/>
    <col min="16" max="16" width="14.33203125" style="2" customWidth="1"/>
    <col min="17" max="17" width="33.6640625" style="1" customWidth="1"/>
    <col min="18" max="16384" width="28.6640625" style="1"/>
  </cols>
  <sheetData>
    <row r="1" spans="1:615" ht="14.1" customHeight="1" x14ac:dyDescent="0.3">
      <c r="A1" s="137">
        <f>YEAR(A4)</f>
        <v>2022</v>
      </c>
      <c r="B1" s="137"/>
      <c r="C1" s="7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40"/>
    </row>
    <row r="2" spans="1:615" ht="19.350000000000001" customHeight="1" thickBot="1" x14ac:dyDescent="0.35">
      <c r="A2" s="138"/>
      <c r="B2" s="138"/>
      <c r="C2" s="83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2"/>
    </row>
    <row r="3" spans="1:615" ht="21.75" customHeight="1" thickBot="1" x14ac:dyDescent="0.35">
      <c r="A3" s="143" t="s">
        <v>35</v>
      </c>
      <c r="B3" s="144"/>
      <c r="C3" s="84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6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35">
      <c r="A4" s="132">
        <v>44805</v>
      </c>
      <c r="B4" s="133"/>
      <c r="C4" s="147" t="s">
        <v>34</v>
      </c>
      <c r="D4" s="149" t="s">
        <v>0</v>
      </c>
      <c r="E4" s="150"/>
      <c r="F4" s="150"/>
      <c r="G4" s="151"/>
      <c r="H4" s="152" t="s">
        <v>7</v>
      </c>
      <c r="I4" s="154" t="s">
        <v>1</v>
      </c>
      <c r="J4" s="154"/>
      <c r="K4" s="154"/>
      <c r="L4" s="154"/>
      <c r="M4" s="126" t="s">
        <v>6</v>
      </c>
      <c r="N4" s="128" t="s">
        <v>5</v>
      </c>
      <c r="O4" s="130" t="s">
        <v>2</v>
      </c>
    </row>
    <row r="5" spans="1:615" ht="21.75" customHeight="1" thickBot="1" x14ac:dyDescent="0.35">
      <c r="A5" s="132">
        <f>EOMONTH(A4,0)</f>
        <v>44834</v>
      </c>
      <c r="B5" s="133"/>
      <c r="C5" s="148"/>
      <c r="D5" s="6" t="s">
        <v>3</v>
      </c>
      <c r="E5" s="7" t="s">
        <v>4</v>
      </c>
      <c r="F5" s="7" t="s">
        <v>3</v>
      </c>
      <c r="G5" s="8" t="s">
        <v>4</v>
      </c>
      <c r="H5" s="153"/>
      <c r="I5" s="9" t="s">
        <v>3</v>
      </c>
      <c r="J5" s="10" t="s">
        <v>4</v>
      </c>
      <c r="K5" s="9" t="s">
        <v>3</v>
      </c>
      <c r="L5" s="23" t="s">
        <v>4</v>
      </c>
      <c r="M5" s="127"/>
      <c r="N5" s="129"/>
      <c r="O5" s="131"/>
    </row>
    <row r="6" spans="1:615" x14ac:dyDescent="0.3">
      <c r="A6" s="11">
        <f>$A$4</f>
        <v>44805</v>
      </c>
      <c r="B6" s="57" t="str">
        <f t="shared" ref="B6:B36" si="0">TEXT($A6,"Jjjj")</f>
        <v>jeudi</v>
      </c>
      <c r="C6" s="85">
        <f>IF($B6="","",_xlfn.ISOWEEKNUM($A6))</f>
        <v>35</v>
      </c>
      <c r="D6" s="96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>0.36458333333333331</v>
      </c>
      <c r="E6" s="97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>0.53125</v>
      </c>
      <c r="F6" s="97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>0.55208333333333337</v>
      </c>
      <c r="G6" s="98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>0.72916666666666663</v>
      </c>
      <c r="H6" s="88">
        <f>(_xlfn.XLOOKUP($A6,Congés!$A$53:$A$186,Congés!$B$53:$B$186,IF(ISERROR((E6-D6)+(G6-F6)),"",(E6-D6)+(G6-F6)),0,1))</f>
        <v>0.34374999999999994</v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3">
      <c r="A7" s="12">
        <f t="shared" ref="A7:A36" si="1">IF(ISERROR(IF((A6+1)&lt;=$A$5,(A6+1),"")),"",IF((A6+1)&lt;=$A$5,(A6+1),""))</f>
        <v>44806</v>
      </c>
      <c r="B7" s="58" t="str">
        <f t="shared" si="0"/>
        <v>vendredi</v>
      </c>
      <c r="C7" s="86">
        <f t="shared" ref="C7:C36" si="2">IF($B7="","",_xlfn.ISOWEEKNUM($A7))</f>
        <v>35</v>
      </c>
      <c r="D7" s="99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>0.34375</v>
      </c>
      <c r="E7" s="24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>0.5625</v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89" t="str">
        <f>(_xlfn.XLOOKUP($A7,Congés!$A$53:$A$186,Congés!$B$53:$B$186,IF(ISERROR((E7-D7)+(G7-F7)),"",(E7-D7)+(G7-F7)),0,1))</f>
        <v/>
      </c>
      <c r="I7" s="60"/>
      <c r="J7" s="13"/>
      <c r="K7" s="13"/>
      <c r="L7" s="14"/>
      <c r="M7" s="36" t="str">
        <f t="shared" ref="M7:M36" si="3">IF((J7-I7)+(L7-K7)=0,"",(J7-I7)+(L7-K7))</f>
        <v/>
      </c>
      <c r="N7" s="25" t="str">
        <f>IF(B7="Dimanche",SUM(M6:M7),"")</f>
        <v/>
      </c>
      <c r="O7" s="52"/>
    </row>
    <row r="8" spans="1:615" x14ac:dyDescent="0.3">
      <c r="A8" s="12">
        <f t="shared" si="1"/>
        <v>44807</v>
      </c>
      <c r="B8" s="58" t="str">
        <f t="shared" si="0"/>
        <v>samedi</v>
      </c>
      <c r="C8" s="86">
        <f t="shared" si="2"/>
        <v>35</v>
      </c>
      <c r="D8" s="101" t="str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/>
      </c>
      <c r="E8" s="90" t="str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/>
      </c>
      <c r="F8" s="90" t="str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/>
      </c>
      <c r="G8" s="102" t="str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/>
      </c>
      <c r="H8" s="89" t="str">
        <f>(_xlfn.XLOOKUP($A8,Congés!$A$53:$A$186,Congés!$B$53:$B$186,IF(ISERROR((E8-D8)+(G8-F8)),"",(E8-D8)+(G8-F8)),0,1))</f>
        <v/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x14ac:dyDescent="0.3">
      <c r="A9" s="12">
        <f t="shared" si="1"/>
        <v>44808</v>
      </c>
      <c r="B9" s="58" t="str">
        <f t="shared" si="0"/>
        <v>dimanche</v>
      </c>
      <c r="C9" s="86">
        <f t="shared" si="2"/>
        <v>35</v>
      </c>
      <c r="D9" s="99" t="str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/>
      </c>
      <c r="E9" s="24" t="str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/>
      </c>
      <c r="F9" s="24" t="str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/>
      </c>
      <c r="G9" s="100" t="str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/>
      </c>
      <c r="H9" s="89" t="str">
        <f>(_xlfn.XLOOKUP($A9,Congés!$A$53:$A$186,Congés!$B$53:$B$186,IF(ISERROR((E9-D9)+(G9-F9)),"",(E9-D9)+(G9-F9)),0,1))</f>
        <v/>
      </c>
      <c r="I9" s="60"/>
      <c r="J9" s="15"/>
      <c r="K9" s="15"/>
      <c r="L9" s="16"/>
      <c r="M9" s="36" t="str">
        <f t="shared" si="3"/>
        <v/>
      </c>
      <c r="N9" s="25">
        <f>IF(B9="Dimanche",SUM(M4:M9),"")</f>
        <v>0</v>
      </c>
      <c r="O9" s="52"/>
    </row>
    <row r="10" spans="1:615" x14ac:dyDescent="0.3">
      <c r="A10" s="12">
        <f t="shared" si="1"/>
        <v>44809</v>
      </c>
      <c r="B10" s="58" t="str">
        <f t="shared" si="0"/>
        <v>lundi</v>
      </c>
      <c r="C10" s="86">
        <f t="shared" si="2"/>
        <v>36</v>
      </c>
      <c r="D10" s="9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0.36458333333333331</v>
      </c>
      <c r="E10" s="24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0.48958333333333331</v>
      </c>
      <c r="F10" s="24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0.58333333333333337</v>
      </c>
      <c r="G10" s="10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0.66666666666666663</v>
      </c>
      <c r="H10" s="89">
        <f>(_xlfn.XLOOKUP($A10,Congés!$A$53:$A$186,Congés!$B$53:$B$186,IF(ISERROR((E10-D10)+(G10-F10)),"",(E10-D10)+(G10-F10)),0,1))</f>
        <v>0.20833333333333326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x14ac:dyDescent="0.3">
      <c r="A11" s="12">
        <f t="shared" si="1"/>
        <v>44810</v>
      </c>
      <c r="B11" s="58" t="str">
        <f t="shared" si="0"/>
        <v>mardi</v>
      </c>
      <c r="C11" s="86">
        <f t="shared" si="2"/>
        <v>36</v>
      </c>
      <c r="D11" s="9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0.29166666666666669</v>
      </c>
      <c r="E11" s="24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0.51041666666666663</v>
      </c>
      <c r="F11" s="24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0.54166666666666663</v>
      </c>
      <c r="G11" s="10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0.69791666666666663</v>
      </c>
      <c r="H11" s="89">
        <f>(_xlfn.XLOOKUP($A11,Congés!$A$53:$A$186,Congés!$B$53:$B$186,IF(ISERROR((E11-D11)+(G11-F11)),"",(E11-D11)+(G11-F11)),0,1))</f>
        <v>0.37499999999999994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3">
      <c r="A12" s="12">
        <f t="shared" si="1"/>
        <v>44811</v>
      </c>
      <c r="B12" s="58" t="str">
        <f t="shared" si="0"/>
        <v>mercredi</v>
      </c>
      <c r="C12" s="86">
        <f t="shared" si="2"/>
        <v>36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0.33333333333333331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0.5</v>
      </c>
      <c r="F12" s="24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>0.58333333333333337</v>
      </c>
      <c r="G12" s="100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>0.70833333333333337</v>
      </c>
      <c r="H12" s="89">
        <f>(_xlfn.XLOOKUP($A12,Congés!$A$53:$A$186,Congés!$B$53:$B$186,IF(ISERROR((E12-D12)+(G12-F12)),"",(E12-D12)+(G12-F12)),0,1))</f>
        <v>0.29166666666666669</v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3">
      <c r="A13" s="12">
        <f t="shared" si="1"/>
        <v>44812</v>
      </c>
      <c r="B13" s="58" t="str">
        <f t="shared" si="0"/>
        <v>jeudi</v>
      </c>
      <c r="C13" s="86">
        <f t="shared" si="2"/>
        <v>36</v>
      </c>
      <c r="D13" s="99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>0.36458333333333331</v>
      </c>
      <c r="E13" s="24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>0.53125</v>
      </c>
      <c r="F13" s="24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>0.55208333333333337</v>
      </c>
      <c r="G13" s="100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>0.72916666666666663</v>
      </c>
      <c r="H13" s="89">
        <f>(_xlfn.XLOOKUP($A13,Congés!$A$53:$A$186,Congés!$B$53:$B$186,IF(ISERROR((E13-D13)+(G13-F13)),"",(E13-D13)+(G13-F13)),0,1))</f>
        <v>0.34374999999999994</v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3">
      <c r="A14" s="12">
        <f t="shared" si="1"/>
        <v>44813</v>
      </c>
      <c r="B14" s="58" t="str">
        <f t="shared" si="0"/>
        <v>vendredi</v>
      </c>
      <c r="C14" s="86">
        <f t="shared" si="2"/>
        <v>36</v>
      </c>
      <c r="D14" s="99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>0.34375</v>
      </c>
      <c r="E14" s="24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>0.625</v>
      </c>
      <c r="F14" s="24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10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89" t="str">
        <f>(_xlfn.XLOOKUP($A14,Congés!$A$53:$A$186,Congés!$B$53:$B$186,IF(ISERROR((E14-D14)+(G14-F14)),"",(E14-D14)+(G14-F14)),0,1))</f>
        <v/>
      </c>
      <c r="I14" s="60"/>
      <c r="J14" s="13"/>
      <c r="K14" s="13"/>
      <c r="L14" s="14"/>
      <c r="M14" s="36" t="str">
        <f t="shared" si="3"/>
        <v/>
      </c>
      <c r="N14" s="25" t="str">
        <f t="shared" si="4"/>
        <v/>
      </c>
      <c r="O14" s="52"/>
      <c r="Q14" s="82"/>
    </row>
    <row r="15" spans="1:615" x14ac:dyDescent="0.3">
      <c r="A15" s="12">
        <f t="shared" si="1"/>
        <v>44814</v>
      </c>
      <c r="B15" s="58" t="str">
        <f t="shared" si="0"/>
        <v>samedi</v>
      </c>
      <c r="C15" s="86">
        <f t="shared" si="2"/>
        <v>36</v>
      </c>
      <c r="D15" s="99" t="str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/>
      </c>
      <c r="E15" s="24" t="str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/>
      </c>
      <c r="F15" s="24" t="str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/>
      </c>
      <c r="G15" s="100" t="str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/>
      </c>
      <c r="H15" s="89" t="str">
        <f>(_xlfn.XLOOKUP($A15,Congés!$A$53:$A$186,Congés!$B$53:$B$186,IF(ISERROR((E15-D15)+(G15-F15)),"",(E15-D15)+(G15-F15)),0,1))</f>
        <v/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3">
      <c r="A16" s="12">
        <f t="shared" si="1"/>
        <v>44815</v>
      </c>
      <c r="B16" s="58" t="str">
        <f t="shared" si="0"/>
        <v>dimanche</v>
      </c>
      <c r="C16" s="86">
        <f t="shared" si="2"/>
        <v>36</v>
      </c>
      <c r="D16" s="99" t="str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/>
      </c>
      <c r="E16" s="24" t="str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/>
      </c>
      <c r="F16" s="24" t="str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/>
      </c>
      <c r="G16" s="100" t="str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/>
      </c>
      <c r="H16" s="89" t="str">
        <f>(_xlfn.XLOOKUP($A16,Congés!$A$53:$A$186,Congés!$B$53:$B$186,IF(ISERROR((E16-D16)+(G16-F16)),"",(E16-D16)+(G16-F16)),0,1))</f>
        <v/>
      </c>
      <c r="I16" s="60"/>
      <c r="J16" s="15"/>
      <c r="K16" s="15"/>
      <c r="L16" s="16"/>
      <c r="M16" s="36" t="str">
        <f t="shared" si="3"/>
        <v/>
      </c>
      <c r="N16" s="25">
        <f t="shared" si="4"/>
        <v>0</v>
      </c>
      <c r="O16" s="52"/>
      <c r="Q16" s="82"/>
    </row>
    <row r="17" spans="1:17" s="2" customFormat="1" x14ac:dyDescent="0.3">
      <c r="A17" s="12">
        <f t="shared" si="1"/>
        <v>44816</v>
      </c>
      <c r="B17" s="58" t="str">
        <f t="shared" si="0"/>
        <v>lundi</v>
      </c>
      <c r="C17" s="86">
        <f t="shared" si="2"/>
        <v>37</v>
      </c>
      <c r="D17" s="9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0.36458333333333331</v>
      </c>
      <c r="E17" s="24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0.48958333333333331</v>
      </c>
      <c r="F17" s="24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0.58333333333333337</v>
      </c>
      <c r="G17" s="10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0.66666666666666663</v>
      </c>
      <c r="H17" s="89">
        <f>(_xlfn.XLOOKUP($A17,Congés!$A$53:$A$186,Congés!$B$53:$B$186,IF(ISERROR((E17-D17)+(G17-F17)),"",(E17-D17)+(G17-F17)),0,1))</f>
        <v>0.20833333333333326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3">
      <c r="A18" s="12">
        <f t="shared" si="1"/>
        <v>44817</v>
      </c>
      <c r="B18" s="58" t="str">
        <f t="shared" si="0"/>
        <v>mardi</v>
      </c>
      <c r="C18" s="86">
        <f t="shared" si="2"/>
        <v>37</v>
      </c>
      <c r="D18" s="9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0.29166666666666669</v>
      </c>
      <c r="E18" s="24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0.51041666666666663</v>
      </c>
      <c r="F18" s="24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0.54166666666666663</v>
      </c>
      <c r="G18" s="10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0.69791666666666663</v>
      </c>
      <c r="H18" s="89">
        <f>(_xlfn.XLOOKUP($A18,Congés!$A$53:$A$186,Congés!$B$53:$B$186,IF(ISERROR((E18-D18)+(G18-F18)),"",(E18-D18)+(G18-F18)),0,1))</f>
        <v>0.37499999999999994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3">
      <c r="A19" s="12">
        <f t="shared" si="1"/>
        <v>44818</v>
      </c>
      <c r="B19" s="58" t="str">
        <f t="shared" si="0"/>
        <v>mercredi</v>
      </c>
      <c r="C19" s="86">
        <f t="shared" si="2"/>
        <v>37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0.33333333333333331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</v>
      </c>
      <c r="F19" s="24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>0.58333333333333337</v>
      </c>
      <c r="G19" s="100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>0.70833333333333337</v>
      </c>
      <c r="H19" s="89">
        <f>(_xlfn.XLOOKUP($A19,Congés!$A$53:$A$186,Congés!$B$53:$B$186,IF(ISERROR((E19-D19)+(G19-F19)),"",(E19-D19)+(G19-F19)),0,1))</f>
        <v>0.29166666666666669</v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3">
      <c r="A20" s="12">
        <f t="shared" si="1"/>
        <v>44819</v>
      </c>
      <c r="B20" s="58" t="str">
        <f t="shared" si="0"/>
        <v>jeudi</v>
      </c>
      <c r="C20" s="86">
        <f t="shared" si="2"/>
        <v>37</v>
      </c>
      <c r="D20" s="99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>0.36458333333333331</v>
      </c>
      <c r="E20" s="24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>0.53125</v>
      </c>
      <c r="F20" s="24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>0.55208333333333337</v>
      </c>
      <c r="G20" s="100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>0.72916666666666663</v>
      </c>
      <c r="H20" s="89">
        <f>(_xlfn.XLOOKUP($A20,Congés!$A$53:$A$186,Congés!$B$53:$B$186,IF(ISERROR((E20-D20)+(G20-F20)),"",(E20-D20)+(G20-F20)),0,1))</f>
        <v>0.34374999999999994</v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3">
      <c r="A21" s="12">
        <f t="shared" si="1"/>
        <v>44820</v>
      </c>
      <c r="B21" s="58" t="str">
        <f t="shared" si="0"/>
        <v>vendredi</v>
      </c>
      <c r="C21" s="86">
        <f t="shared" si="2"/>
        <v>37</v>
      </c>
      <c r="D21" s="99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>0.34375</v>
      </c>
      <c r="E21" s="24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>0.5625</v>
      </c>
      <c r="F21" s="24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10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89" t="str">
        <f>(_xlfn.XLOOKUP($A21,Congés!$A$53:$A$186,Congés!$B$53:$B$186,IF(ISERROR((E21-D21)+(G21-F21)),"",(E21-D21)+(G21-F21)),0,1))</f>
        <v/>
      </c>
      <c r="I21" s="61"/>
      <c r="J21" s="15"/>
      <c r="K21" s="15"/>
      <c r="L21" s="16"/>
      <c r="M21" s="36" t="str">
        <f t="shared" si="3"/>
        <v/>
      </c>
      <c r="N21" s="25" t="str">
        <f t="shared" si="4"/>
        <v/>
      </c>
      <c r="O21" s="52"/>
    </row>
    <row r="22" spans="1:17" s="2" customFormat="1" x14ac:dyDescent="0.3">
      <c r="A22" s="12">
        <f t="shared" si="1"/>
        <v>44821</v>
      </c>
      <c r="B22" s="58" t="str">
        <f t="shared" si="0"/>
        <v>samedi</v>
      </c>
      <c r="C22" s="86">
        <f t="shared" si="2"/>
        <v>37</v>
      </c>
      <c r="D22" s="99" t="str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/>
      </c>
      <c r="E22" s="24" t="str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/>
      </c>
      <c r="F22" s="24" t="str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/>
      </c>
      <c r="G22" s="100" t="str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/>
      </c>
      <c r="H22" s="89" t="str">
        <f>(_xlfn.XLOOKUP($A22,Congés!$A$53:$A$186,Congés!$B$53:$B$186,IF(ISERROR((E22-D22)+(G22-F22)),"",(E22-D22)+(G22-F22)),0,1))</f>
        <v/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3">
      <c r="A23" s="12">
        <f t="shared" si="1"/>
        <v>44822</v>
      </c>
      <c r="B23" s="58" t="str">
        <f t="shared" si="0"/>
        <v>dimanche</v>
      </c>
      <c r="C23" s="86">
        <f t="shared" si="2"/>
        <v>37</v>
      </c>
      <c r="D23" s="99" t="str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/>
      </c>
      <c r="E23" s="24" t="str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/>
      </c>
      <c r="F23" s="24" t="str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/>
      </c>
      <c r="G23" s="100" t="str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/>
      </c>
      <c r="H23" s="89" t="str">
        <f>(_xlfn.XLOOKUP($A23,Congés!$A$53:$A$186,Congés!$B$53:$B$186,IF(ISERROR((E23-D23)+(G23-F23)),"",(E23-D23)+(G23-F23)),0,1))</f>
        <v/>
      </c>
      <c r="I23" s="60"/>
      <c r="J23" s="15"/>
      <c r="K23" s="15"/>
      <c r="L23" s="16"/>
      <c r="M23" s="36" t="str">
        <f t="shared" si="3"/>
        <v/>
      </c>
      <c r="N23" s="25">
        <f t="shared" si="4"/>
        <v>0</v>
      </c>
      <c r="O23" s="52"/>
    </row>
    <row r="24" spans="1:17" s="2" customFormat="1" x14ac:dyDescent="0.3">
      <c r="A24" s="12">
        <f t="shared" si="1"/>
        <v>44823</v>
      </c>
      <c r="B24" s="58" t="str">
        <f t="shared" si="0"/>
        <v>lundi</v>
      </c>
      <c r="C24" s="86">
        <f t="shared" si="2"/>
        <v>38</v>
      </c>
      <c r="D24" s="9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0.36458333333333331</v>
      </c>
      <c r="E24" s="24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0.48958333333333331</v>
      </c>
      <c r="F24" s="24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0.58333333333333337</v>
      </c>
      <c r="G24" s="10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0.66666666666666663</v>
      </c>
      <c r="H24" s="89">
        <f>(_xlfn.XLOOKUP($A24,Congés!$A$53:$A$186,Congés!$B$53:$B$186,IF(ISERROR((E24-D24)+(G24-F24)),"",(E24-D24)+(G24-F24)),0,1))</f>
        <v>0.20833333333333326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3">
      <c r="A25" s="12">
        <f t="shared" si="1"/>
        <v>44824</v>
      </c>
      <c r="B25" s="58" t="str">
        <f t="shared" si="0"/>
        <v>mardi</v>
      </c>
      <c r="C25" s="86">
        <f t="shared" si="2"/>
        <v>38</v>
      </c>
      <c r="D25" s="9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0.29166666666666669</v>
      </c>
      <c r="E25" s="24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0.51041666666666663</v>
      </c>
      <c r="F25" s="24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0.54166666666666663</v>
      </c>
      <c r="G25" s="10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0.69791666666666663</v>
      </c>
      <c r="H25" s="89">
        <f>(_xlfn.XLOOKUP($A25,Congés!$A$53:$A$186,Congés!$B$53:$B$186,IF(ISERROR((E25-D25)+(G25-F25)),"",(E25-D25)+(G25-F25)),0,1))</f>
        <v>0.37499999999999994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3">
      <c r="A26" s="12">
        <f t="shared" si="1"/>
        <v>44825</v>
      </c>
      <c r="B26" s="58" t="str">
        <f t="shared" si="0"/>
        <v>mercredi</v>
      </c>
      <c r="C26" s="86">
        <f t="shared" si="2"/>
        <v>38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0.33333333333333331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0.5</v>
      </c>
      <c r="F26" s="24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>0.58333333333333337</v>
      </c>
      <c r="G26" s="100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>0.70833333333333337</v>
      </c>
      <c r="H26" s="89">
        <f>(_xlfn.XLOOKUP($A26,Congés!$A$53:$A$186,Congés!$B$53:$B$186,IF(ISERROR((E26-D26)+(G26-F26)),"",(E26-D26)+(G26-F26)),0,1))</f>
        <v>0.29166666666666669</v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3">
      <c r="A27" s="12">
        <f t="shared" si="1"/>
        <v>44826</v>
      </c>
      <c r="B27" s="58" t="str">
        <f t="shared" si="0"/>
        <v>jeudi</v>
      </c>
      <c r="C27" s="86">
        <f t="shared" si="2"/>
        <v>38</v>
      </c>
      <c r="D27" s="99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>0.36458333333333331</v>
      </c>
      <c r="E27" s="24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>0.53125</v>
      </c>
      <c r="F27" s="24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>0.55208333333333337</v>
      </c>
      <c r="G27" s="100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>0.72916666666666663</v>
      </c>
      <c r="H27" s="89">
        <f>(_xlfn.XLOOKUP($A27,Congés!$A$53:$A$186,Congés!$B$53:$B$186,IF(ISERROR((E27-D27)+(G27-F27)),"",(E27-D27)+(G27-F27)),0,1))</f>
        <v>0.34374999999999994</v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3">
      <c r="A28" s="12">
        <f t="shared" si="1"/>
        <v>44827</v>
      </c>
      <c r="B28" s="58" t="str">
        <f t="shared" si="0"/>
        <v>vendredi</v>
      </c>
      <c r="C28" s="86">
        <f t="shared" si="2"/>
        <v>38</v>
      </c>
      <c r="D28" s="99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>0.34375</v>
      </c>
      <c r="E28" s="24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>0.625</v>
      </c>
      <c r="F28" s="24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10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89" t="str">
        <f>(_xlfn.XLOOKUP($A28,Congés!$A$53:$A$186,Congés!$B$53:$B$186,IF(ISERROR((E28-D28)+(G28-F28)),"",(E28-D28)+(G28-F28)),0,1))</f>
        <v/>
      </c>
      <c r="I28" s="60"/>
      <c r="J28" s="15"/>
      <c r="K28" s="15"/>
      <c r="L28" s="16"/>
      <c r="M28" s="36" t="str">
        <f t="shared" si="3"/>
        <v/>
      </c>
      <c r="N28" s="25" t="str">
        <f t="shared" si="4"/>
        <v/>
      </c>
      <c r="O28" s="52"/>
    </row>
    <row r="29" spans="1:17" s="2" customFormat="1" x14ac:dyDescent="0.3">
      <c r="A29" s="12">
        <f t="shared" si="1"/>
        <v>44828</v>
      </c>
      <c r="B29" s="58" t="str">
        <f t="shared" si="0"/>
        <v>samedi</v>
      </c>
      <c r="C29" s="86">
        <f t="shared" si="2"/>
        <v>38</v>
      </c>
      <c r="D29" s="99" t="str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/>
      </c>
      <c r="E29" s="24" t="str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/>
      </c>
      <c r="F29" s="24" t="str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/>
      </c>
      <c r="G29" s="100" t="str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/>
      </c>
      <c r="H29" s="89" t="str">
        <f>(_xlfn.XLOOKUP($A29,Congés!$A$53:$A$186,Congés!$B$53:$B$186,IF(ISERROR((E29-D29)+(G29-F29)),"",(E29-D29)+(G29-F29)),0,1))</f>
        <v/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3">
      <c r="A30" s="12">
        <f t="shared" si="1"/>
        <v>44829</v>
      </c>
      <c r="B30" s="58" t="str">
        <f t="shared" si="0"/>
        <v>dimanche</v>
      </c>
      <c r="C30" s="86">
        <f t="shared" si="2"/>
        <v>38</v>
      </c>
      <c r="D30" s="99" t="str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/>
      </c>
      <c r="E30" s="24" t="str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/>
      </c>
      <c r="F30" s="24" t="str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/>
      </c>
      <c r="G30" s="100" t="str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/>
      </c>
      <c r="H30" s="89" t="str">
        <f>(_xlfn.XLOOKUP($A30,Congés!$A$53:$A$186,Congés!$B$53:$B$186,IF(ISERROR((E30-D30)+(G30-F30)),"",(E30-D30)+(G30-F30)),0,1))</f>
        <v/>
      </c>
      <c r="I30" s="61"/>
      <c r="J30" s="15"/>
      <c r="K30" s="15"/>
      <c r="L30" s="16"/>
      <c r="M30" s="36" t="str">
        <f t="shared" si="3"/>
        <v/>
      </c>
      <c r="N30" s="25">
        <f t="shared" si="4"/>
        <v>0</v>
      </c>
      <c r="O30" s="52"/>
    </row>
    <row r="31" spans="1:17" s="2" customFormat="1" x14ac:dyDescent="0.3">
      <c r="A31" s="12">
        <f t="shared" si="1"/>
        <v>44830</v>
      </c>
      <c r="B31" s="58" t="str">
        <f t="shared" si="0"/>
        <v>lundi</v>
      </c>
      <c r="C31" s="86">
        <f t="shared" si="2"/>
        <v>39</v>
      </c>
      <c r="D31" s="99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0.36458333333333331</v>
      </c>
      <c r="E31" s="24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0.48958333333333331</v>
      </c>
      <c r="F31" s="24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0.58333333333333337</v>
      </c>
      <c r="G31" s="100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0.66666666666666663</v>
      </c>
      <c r="H31" s="89">
        <f>(_xlfn.XLOOKUP($A31,Congés!$A$53:$A$186,Congés!$B$53:$B$186,IF(ISERROR((E31-D31)+(G31-F31)),"",(E31-D31)+(G31-F31)),0,1))</f>
        <v>0.20833333333333326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x14ac:dyDescent="0.3">
      <c r="A32" s="12">
        <f t="shared" si="1"/>
        <v>44831</v>
      </c>
      <c r="B32" s="58" t="str">
        <f t="shared" si="0"/>
        <v>mardi</v>
      </c>
      <c r="C32" s="86">
        <f t="shared" si="2"/>
        <v>39</v>
      </c>
      <c r="D32" s="99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0.29166666666666669</v>
      </c>
      <c r="E32" s="24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0.51041666666666663</v>
      </c>
      <c r="F32" s="24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0.54166666666666663</v>
      </c>
      <c r="G32" s="100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0.69791666666666663</v>
      </c>
      <c r="H32" s="89">
        <f>(_xlfn.XLOOKUP($A32,Congés!$A$53:$A$186,Congés!$B$53:$B$186,IF(ISERROR((E32-D32)+(G32-F32)),"",(E32-D32)+(G32-F32)),0,1))</f>
        <v>0.37499999999999994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  <c r="Q32" s="95"/>
    </row>
    <row r="33" spans="1:17" s="2" customFormat="1" x14ac:dyDescent="0.3">
      <c r="A33" s="12">
        <f t="shared" si="1"/>
        <v>44832</v>
      </c>
      <c r="B33" s="58" t="str">
        <f t="shared" si="0"/>
        <v>mercredi</v>
      </c>
      <c r="C33" s="86">
        <f t="shared" si="2"/>
        <v>39</v>
      </c>
      <c r="D33" s="99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0.33333333333333331</v>
      </c>
      <c r="E33" s="24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0.5</v>
      </c>
      <c r="F33" s="24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0.58333333333333337</v>
      </c>
      <c r="G33" s="100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0.70833333333333337</v>
      </c>
      <c r="H33" s="89">
        <f>(_xlfn.XLOOKUP($A33,Congés!$A$53:$A$186,Congés!$B$53:$B$186,IF(ISERROR((E33-D33)+(G33-F33)),"",(E33-D33)+(G33-F33)),0,1))</f>
        <v>0.29166666666666669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  <c r="Q33" s="95"/>
    </row>
    <row r="34" spans="1:17" s="2" customFormat="1" x14ac:dyDescent="0.3">
      <c r="A34" s="12">
        <f t="shared" si="1"/>
        <v>44833</v>
      </c>
      <c r="B34" s="58" t="str">
        <f t="shared" si="0"/>
        <v>jeudi</v>
      </c>
      <c r="C34" s="86">
        <f t="shared" si="2"/>
        <v>39</v>
      </c>
      <c r="D34" s="99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0.36458333333333331</v>
      </c>
      <c r="E34" s="24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0.53125</v>
      </c>
      <c r="F34" s="24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0.55208333333333337</v>
      </c>
      <c r="G34" s="100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0.72916666666666663</v>
      </c>
      <c r="H34" s="89">
        <f>(_xlfn.XLOOKUP($A34,Congés!$A$53:$A$186,Congés!$B$53:$B$186,IF(ISERROR((E34-D34)+(G34-F34)),"",(E34-D34)+(G34-F34)),0,1))</f>
        <v>0.34374999999999994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  <c r="Q34" s="95"/>
    </row>
    <row r="35" spans="1:17" s="2" customFormat="1" x14ac:dyDescent="0.3">
      <c r="A35" s="12">
        <f t="shared" si="1"/>
        <v>44834</v>
      </c>
      <c r="B35" s="58" t="str">
        <f t="shared" si="0"/>
        <v>vendredi</v>
      </c>
      <c r="C35" s="86">
        <f t="shared" si="2"/>
        <v>39</v>
      </c>
      <c r="D35" s="99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0.34375</v>
      </c>
      <c r="E35" s="24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0.5625</v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/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/>
      </c>
      <c r="H35" s="89" t="str">
        <f>(_xlfn.XLOOKUP($A35,Congés!$A$53:$A$186,Congés!$B$53:$B$186,IF(ISERROR((E35-D35)+(G35-F35)),"",(E35-D35)+(G35-F35)),0,1))</f>
        <v/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7" s="2" customFormat="1" ht="14.4" thickBot="1" x14ac:dyDescent="0.35">
      <c r="A36" s="17" t="str">
        <f t="shared" si="1"/>
        <v/>
      </c>
      <c r="B36" s="59" t="str">
        <f t="shared" si="0"/>
        <v/>
      </c>
      <c r="C36" s="87" t="str">
        <f t="shared" si="2"/>
        <v/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/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/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/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/>
      </c>
      <c r="H36" s="91" t="str">
        <f>(_xlfn.XLOOKUP($A36,Congés!$A$53:$A$186,Congés!$B$53:$B$186,IF(ISERROR((E36-D36)+(G36-F36)),"",(E36-D36)+(G36-F36)),0,1))</f>
        <v/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7" s="2" customFormat="1" ht="15" customHeight="1" thickBot="1" x14ac:dyDescent="0.3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7" s="2" customFormat="1" ht="13.8" customHeight="1" thickBot="1" x14ac:dyDescent="0.3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18" t="s">
        <v>8</v>
      </c>
      <c r="N38" s="124">
        <f>SUM(N6:N37)</f>
        <v>0</v>
      </c>
      <c r="O38" s="21"/>
    </row>
    <row r="39" spans="1:17" s="2" customFormat="1" ht="15" customHeight="1" thickBot="1" x14ac:dyDescent="0.35">
      <c r="A39" s="80" t="str">
        <f>TEXT(A4,"mmmm aaaa")</f>
        <v>septembre 2022</v>
      </c>
      <c r="B39" s="5"/>
      <c r="C39" s="5"/>
      <c r="D39" s="187" t="s">
        <v>42</v>
      </c>
      <c r="E39" s="188"/>
      <c r="F39" s="189"/>
      <c r="G39" s="164" t="e">
        <f ca="1">(Paramètres!F16)</f>
        <v>#VALUE!</v>
      </c>
      <c r="H39" s="165"/>
      <c r="I39" s="166"/>
      <c r="J39" s="19"/>
      <c r="K39" s="19"/>
      <c r="L39" s="19"/>
      <c r="M39" s="119"/>
      <c r="N39" s="125"/>
      <c r="O39" s="21"/>
    </row>
    <row r="40" spans="1:17" s="2" customFormat="1" ht="14.4" customHeight="1" x14ac:dyDescent="0.3">
      <c r="A40"/>
      <c r="B40"/>
      <c r="C40"/>
      <c r="D40" s="190"/>
      <c r="E40" s="191"/>
      <c r="F40" s="192"/>
      <c r="G40" s="167"/>
      <c r="H40" s="168"/>
      <c r="I40" s="169"/>
      <c r="J40"/>
      <c r="K40"/>
      <c r="L40"/>
      <c r="M40" s="161" t="s">
        <v>40</v>
      </c>
      <c r="N40" s="179" t="str">
        <f>IF(SUM($M$6:$M$36)&lt;SUM($H$6:$H$36),"-"&amp;TEXT(ABS(SUM($M$6:$M$36)-SUM($H$6:$H$36)),"[hh]:mm;@"),SUM($M$6:$M$36)-SUM($H$6:$H$36))</f>
        <v>-125:15</v>
      </c>
      <c r="O40"/>
    </row>
    <row r="41" spans="1:17" s="2" customFormat="1" ht="15" customHeight="1" thickBot="1" x14ac:dyDescent="0.35">
      <c r="A41"/>
      <c r="D41" s="193"/>
      <c r="E41" s="194"/>
      <c r="F41" s="195"/>
      <c r="G41" s="170"/>
      <c r="H41" s="171"/>
      <c r="I41" s="172"/>
      <c r="J41"/>
      <c r="K41"/>
      <c r="L41"/>
      <c r="M41" s="162"/>
      <c r="N41" s="180"/>
      <c r="O41"/>
    </row>
    <row r="42" spans="1:17" s="2" customFormat="1" ht="14.4" thickBot="1" x14ac:dyDescent="0.3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81"/>
      <c r="O42" s="21"/>
    </row>
    <row r="43" spans="1:17" s="2" customFormat="1" x14ac:dyDescent="0.3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7" s="2" customFormat="1" x14ac:dyDescent="0.3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7" s="2" customFormat="1" x14ac:dyDescent="0.3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7" s="2" customFormat="1" x14ac:dyDescent="0.3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7" s="2" customFormat="1" x14ac:dyDescent="0.3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7" s="2" customFormat="1" x14ac:dyDescent="0.3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3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3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3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3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3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3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3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3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3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3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3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36" name="Planning réalisé"/>
    <protectedRange algorithmName="SHA-512" hashValue="tGq6fNX7fsUV738vEhvdQw7JIcLg2iQQuwphUHxfPZQ998FY27XcanXf8tTfwtqHndoNQStL98ZDOPlQEDLJUQ==" saltValue="n6wieoMn+KVGyNgk3u8zcA==" spinCount="100000" sqref="D6:H36" name="Théorique"/>
  </protectedRanges>
  <mergeCells count="21">
    <mergeCell ref="D39:F41"/>
    <mergeCell ref="G39:I41"/>
    <mergeCell ref="D1:O1"/>
    <mergeCell ref="D2:O2"/>
    <mergeCell ref="D3:O3"/>
    <mergeCell ref="N4:N5"/>
    <mergeCell ref="A37:L37"/>
    <mergeCell ref="A3:B3"/>
    <mergeCell ref="O4:O5"/>
    <mergeCell ref="A5:B5"/>
    <mergeCell ref="A1:B2"/>
    <mergeCell ref="C4:C5"/>
    <mergeCell ref="A4:B4"/>
    <mergeCell ref="D4:G4"/>
    <mergeCell ref="H4:H5"/>
    <mergeCell ref="I4:L4"/>
    <mergeCell ref="M4:M5"/>
    <mergeCell ref="M38:M39"/>
    <mergeCell ref="N38:N39"/>
    <mergeCell ref="M40:M42"/>
    <mergeCell ref="N40:N42"/>
  </mergeCells>
  <conditionalFormatting sqref="A37:O37 A6:H35 M6:N35 A36:N36">
    <cfRule type="expression" dxfId="88" priority="19">
      <formula>$B6="Dimanche"</formula>
    </cfRule>
  </conditionalFormatting>
  <conditionalFormatting sqref="A36:N36 A6:H35 M6:N35">
    <cfRule type="containsText" dxfId="87" priority="16" operator="containsText" text="J.F.">
      <formula>NOT(ISERROR(SEARCH("J.F.",A6)))</formula>
    </cfRule>
    <cfRule type="containsText" dxfId="86" priority="17" operator="containsText" text="Vacances">
      <formula>NOT(ISERROR(SEARCH("Vacances",A6)))</formula>
    </cfRule>
    <cfRule type="expression" dxfId="85" priority="18">
      <formula>$B6="Samedi"</formula>
    </cfRule>
  </conditionalFormatting>
  <conditionalFormatting sqref="I6:L35">
    <cfRule type="expression" dxfId="84" priority="15">
      <formula>$B6="Dimanche"</formula>
    </cfRule>
  </conditionalFormatting>
  <conditionalFormatting sqref="I6:L35">
    <cfRule type="containsText" dxfId="83" priority="12" operator="containsText" text="J.F.">
      <formula>NOT(ISERROR(SEARCH("J.F.",I6)))</formula>
    </cfRule>
    <cfRule type="containsText" dxfId="82" priority="13" operator="containsText" text="Vacances">
      <formula>NOT(ISERROR(SEARCH("Vacances",I6)))</formula>
    </cfRule>
    <cfRule type="expression" dxfId="81" priority="14">
      <formula>$B6="Samedi"</formula>
    </cfRule>
  </conditionalFormatting>
  <conditionalFormatting sqref="O6:O36">
    <cfRule type="expression" dxfId="80" priority="11">
      <formula>$B6="Dimanche"</formula>
    </cfRule>
  </conditionalFormatting>
  <conditionalFormatting sqref="O6:O36">
    <cfRule type="containsText" dxfId="79" priority="8" operator="containsText" text="J.F.">
      <formula>NOT(ISERROR(SEARCH("J.F.",O6)))</formula>
    </cfRule>
    <cfRule type="containsText" dxfId="78" priority="9" operator="containsText" text="Vacances">
      <formula>NOT(ISERROR(SEARCH("Vacances",O6)))</formula>
    </cfRule>
    <cfRule type="expression" dxfId="77" priority="10">
      <formula>$B6="Samedi"</formula>
    </cfRule>
  </conditionalFormatting>
  <conditionalFormatting sqref="A4:B4">
    <cfRule type="cellIs" dxfId="76" priority="6" operator="equal">
      <formula>""</formula>
    </cfRule>
  </conditionalFormatting>
  <conditionalFormatting sqref="I6:L36">
    <cfRule type="cellIs" dxfId="75" priority="4" operator="notEqual">
      <formula>D6</formula>
    </cfRule>
  </conditionalFormatting>
  <dataValidations count="2">
    <dataValidation type="time" allowBlank="1" showInputMessage="1" showErrorMessage="1" sqref="D6:G35 I6:L36" xr:uid="{2226C2F0-EB48-4ADD-833C-991C605BF298}">
      <formula1>0</formula1>
      <formula2>0.999305555555556</formula2>
    </dataValidation>
    <dataValidation type="date" allowBlank="1" showInputMessage="1" showErrorMessage="1" sqref="A4:A5" xr:uid="{8D3F332D-7917-40FF-ABDD-45F64BBFFDE3}">
      <formula1>1</formula1>
      <formula2>2921942</formula2>
    </dataValidation>
  </dataValidations>
  <pageMargins left="0.7" right="0.7" top="0.75" bottom="0.75" header="0.3" footer="0.3"/>
  <pageSetup paperSize="9" orientation="portrait" r:id="rId1"/>
  <ignoredErrors>
    <ignoredError sqref="N7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691632E-34F0-486C-8766-B5037C73F4C9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3424D14F-2709-4038-9389-FAC514E5F955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3A822-D723-4CD0-847A-CFB35C2891DE}">
  <sheetPr codeName="Feuil5"/>
  <dimension ref="A1:WQ60"/>
  <sheetViews>
    <sheetView zoomScaleNormal="100" workbookViewId="0">
      <selection activeCell="D39" sqref="D39:F41"/>
    </sheetView>
  </sheetViews>
  <sheetFormatPr baseColWidth="10" defaultColWidth="28.6640625" defaultRowHeight="13.8" x14ac:dyDescent="0.3"/>
  <cols>
    <col min="1" max="1" width="7.5546875" style="5" bestFit="1" customWidth="1"/>
    <col min="2" max="2" width="11.109375" style="5" bestFit="1" customWidth="1"/>
    <col min="3" max="3" width="12.109375" style="5" bestFit="1" customWidth="1"/>
    <col min="4" max="4" width="9.109375" style="19" bestFit="1" customWidth="1"/>
    <col min="5" max="5" width="7.33203125" style="19" bestFit="1" customWidth="1"/>
    <col min="6" max="6" width="9.109375" style="19" bestFit="1" customWidth="1"/>
    <col min="7" max="7" width="7.33203125" style="19" bestFit="1" customWidth="1"/>
    <col min="8" max="8" width="11.109375" style="19" customWidth="1"/>
    <col min="9" max="9" width="9.109375" style="19" bestFit="1" customWidth="1"/>
    <col min="10" max="10" width="7.33203125" style="19" bestFit="1" customWidth="1"/>
    <col min="11" max="11" width="9.109375" style="19" bestFit="1" customWidth="1"/>
    <col min="12" max="12" width="7.33203125" style="19" bestFit="1" customWidth="1"/>
    <col min="13" max="13" width="13" style="20" customWidth="1"/>
    <col min="14" max="14" width="16.5546875" style="22" bestFit="1" customWidth="1"/>
    <col min="15" max="15" width="19.88671875" style="21" bestFit="1" customWidth="1"/>
    <col min="16" max="16" width="14.33203125" style="2" customWidth="1"/>
    <col min="17" max="17" width="33.6640625" style="1" customWidth="1"/>
    <col min="18" max="16384" width="28.6640625" style="1"/>
  </cols>
  <sheetData>
    <row r="1" spans="1:615" ht="14.1" customHeight="1" x14ac:dyDescent="0.3">
      <c r="A1" s="137">
        <f>YEAR(A4)</f>
        <v>2022</v>
      </c>
      <c r="B1" s="137"/>
      <c r="C1" s="7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40"/>
    </row>
    <row r="2" spans="1:615" ht="19.350000000000001" customHeight="1" thickBot="1" x14ac:dyDescent="0.35">
      <c r="A2" s="138"/>
      <c r="B2" s="138"/>
      <c r="C2" s="83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2"/>
    </row>
    <row r="3" spans="1:615" ht="21.75" customHeight="1" thickBot="1" x14ac:dyDescent="0.35">
      <c r="A3" s="143" t="s">
        <v>35</v>
      </c>
      <c r="B3" s="144"/>
      <c r="C3" s="84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6"/>
      <c r="P3" s="3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 t="e">
        <f>DAY(#REF!)&amp;"-"&amp;MONTH(#REF!)</f>
        <v>#REF!</v>
      </c>
      <c r="CS3" s="4" t="e">
        <f>DAY(#REF!)&amp;"-"&amp;MONTH(#REF!)</f>
        <v>#REF!</v>
      </c>
      <c r="CT3" s="4" t="e">
        <f>DAY(#REF!)&amp;"-"&amp;MONTH(#REF!)</f>
        <v>#REF!</v>
      </c>
      <c r="CU3" s="4" t="e">
        <f>DAY(#REF!)&amp;"-"&amp;MONTH(#REF!)</f>
        <v>#REF!</v>
      </c>
      <c r="CV3" s="4" t="e">
        <f>DAY(#REF!)&amp;"-"&amp;MONTH(#REF!)</f>
        <v>#REF!</v>
      </c>
      <c r="CW3" s="4" t="e">
        <f>DAY(#REF!)&amp;"-"&amp;MONTH(#REF!)</f>
        <v>#REF!</v>
      </c>
      <c r="CX3" s="4" t="e">
        <f>DAY(#REF!)&amp;"-"&amp;MONTH(#REF!)</f>
        <v>#REF!</v>
      </c>
      <c r="CY3" s="4" t="e">
        <f>DAY(#REF!)&amp;"-"&amp;MONTH(#REF!)</f>
        <v>#REF!</v>
      </c>
      <c r="CZ3" s="4" t="e">
        <f>DAY(#REF!)&amp;"-"&amp;MONTH(#REF!)</f>
        <v>#REF!</v>
      </c>
      <c r="DA3" s="4" t="e">
        <f>DAY(#REF!)&amp;"-"&amp;MONTH(#REF!)</f>
        <v>#REF!</v>
      </c>
      <c r="DB3" s="4" t="e">
        <f>DAY(#REF!)&amp;"-"&amp;MONTH(#REF!)</f>
        <v>#REF!</v>
      </c>
      <c r="DC3" s="4" t="e">
        <f>DAY(#REF!)&amp;"-"&amp;MONTH(#REF!)</f>
        <v>#REF!</v>
      </c>
      <c r="DD3" s="4" t="e">
        <f>DAY(#REF!)&amp;"-"&amp;MONTH(#REF!)</f>
        <v>#REF!</v>
      </c>
      <c r="DE3" s="4" t="e">
        <f>DAY(#REF!)&amp;"-"&amp;MONTH(#REF!)</f>
        <v>#REF!</v>
      </c>
      <c r="DF3" s="4" t="e">
        <f>DAY(#REF!)&amp;"-"&amp;MONTH(#REF!)</f>
        <v>#REF!</v>
      </c>
      <c r="DG3" s="4" t="e">
        <f>DAY(#REF!)&amp;"-"&amp;MONTH(#REF!)</f>
        <v>#REF!</v>
      </c>
      <c r="DH3" s="4" t="e">
        <f>DAY(#REF!)&amp;"-"&amp;MONTH(#REF!)</f>
        <v>#REF!</v>
      </c>
      <c r="DI3" s="4" t="e">
        <f>DAY(#REF!)&amp;"-"&amp;MONTH(#REF!)</f>
        <v>#REF!</v>
      </c>
      <c r="DJ3" s="4" t="e">
        <f>DAY(#REF!)&amp;"-"&amp;MONTH(#REF!)</f>
        <v>#REF!</v>
      </c>
      <c r="DK3" s="4" t="e">
        <f>DAY(#REF!)&amp;"-"&amp;MONTH(#REF!)</f>
        <v>#REF!</v>
      </c>
      <c r="DL3" s="4" t="e">
        <f>DAY(#REF!)&amp;"-"&amp;MONTH(#REF!)</f>
        <v>#REF!</v>
      </c>
      <c r="DM3" s="4" t="e">
        <f>DAY(#REF!)&amp;"-"&amp;MONTH(#REF!)</f>
        <v>#REF!</v>
      </c>
      <c r="DN3" s="4" t="e">
        <f>DAY(#REF!)&amp;"-"&amp;MONTH(#REF!)</f>
        <v>#REF!</v>
      </c>
      <c r="DO3" s="4" t="e">
        <f>DAY(#REF!)&amp;"-"&amp;MONTH(#REF!)</f>
        <v>#REF!</v>
      </c>
      <c r="DP3" s="4" t="e">
        <f>DAY(#REF!)&amp;"-"&amp;MONTH(#REF!)</f>
        <v>#REF!</v>
      </c>
      <c r="DQ3" s="4" t="e">
        <f>DAY(#REF!)&amp;"-"&amp;MONTH(#REF!)</f>
        <v>#REF!</v>
      </c>
      <c r="DR3" s="4" t="e">
        <f>DAY(#REF!)&amp;"-"&amp;MONTH(#REF!)</f>
        <v>#REF!</v>
      </c>
      <c r="DS3" s="4" t="e">
        <f>DAY(#REF!)&amp;"-"&amp;MONTH(#REF!)</f>
        <v>#REF!</v>
      </c>
      <c r="DT3" s="4" t="e">
        <f>DAY(#REF!)&amp;"-"&amp;MONTH(#REF!)</f>
        <v>#REF!</v>
      </c>
      <c r="DU3" s="4" t="e">
        <f>DAY(#REF!)&amp;"-"&amp;MONTH(#REF!)</f>
        <v>#REF!</v>
      </c>
      <c r="DV3" s="4" t="e">
        <f>DAY(#REF!)&amp;"-"&amp;MONTH(#REF!)</f>
        <v>#REF!</v>
      </c>
      <c r="DW3" s="4" t="e">
        <f>DAY(#REF!)&amp;"-"&amp;MONTH(#REF!)</f>
        <v>#REF!</v>
      </c>
      <c r="DX3" s="4" t="e">
        <f>DAY(#REF!)&amp;"-"&amp;MONTH(#REF!)</f>
        <v>#REF!</v>
      </c>
      <c r="DY3" s="4" t="e">
        <f>DAY(#REF!)&amp;"-"&amp;MONTH(#REF!)</f>
        <v>#REF!</v>
      </c>
      <c r="DZ3" s="4" t="e">
        <f>DAY(#REF!)&amp;"-"&amp;MONTH(#REF!)</f>
        <v>#REF!</v>
      </c>
      <c r="EA3" s="4" t="e">
        <f>DAY(#REF!)&amp;"-"&amp;MONTH(#REF!)</f>
        <v>#REF!</v>
      </c>
      <c r="EB3" s="4" t="e">
        <f>DAY(#REF!)&amp;"-"&amp;MONTH(#REF!)</f>
        <v>#REF!</v>
      </c>
      <c r="EC3" s="4" t="e">
        <f>DAY(#REF!)&amp;"-"&amp;MONTH(#REF!)</f>
        <v>#REF!</v>
      </c>
      <c r="ED3" s="4" t="e">
        <f>DAY(#REF!)&amp;"-"&amp;MONTH(#REF!)</f>
        <v>#REF!</v>
      </c>
      <c r="EE3" s="4" t="e">
        <f>DAY(#REF!)&amp;"-"&amp;MONTH(#REF!)</f>
        <v>#REF!</v>
      </c>
      <c r="EF3" s="4" t="e">
        <f>DAY(#REF!)&amp;"-"&amp;MONTH(#REF!)</f>
        <v>#REF!</v>
      </c>
      <c r="EG3" s="4" t="e">
        <f>DAY(#REF!)&amp;"-"&amp;MONTH(#REF!)</f>
        <v>#REF!</v>
      </c>
      <c r="EH3" s="4" t="e">
        <f>DAY(#REF!)&amp;"-"&amp;MONTH(#REF!)</f>
        <v>#REF!</v>
      </c>
      <c r="EI3" s="4" t="e">
        <f>DAY(#REF!)&amp;"-"&amp;MONTH(#REF!)</f>
        <v>#REF!</v>
      </c>
      <c r="EJ3" s="4" t="e">
        <f>DAY(#REF!)&amp;"-"&amp;MONTH(#REF!)</f>
        <v>#REF!</v>
      </c>
      <c r="EK3" s="4" t="e">
        <f>DAY(#REF!)&amp;"-"&amp;MONTH(#REF!)</f>
        <v>#REF!</v>
      </c>
      <c r="EL3" s="4" t="e">
        <f>DAY(#REF!)&amp;"-"&amp;MONTH(#REF!)</f>
        <v>#REF!</v>
      </c>
      <c r="EM3" s="4" t="e">
        <f>DAY(#REF!)&amp;"-"&amp;MONTH(#REF!)</f>
        <v>#REF!</v>
      </c>
      <c r="EN3" s="4" t="e">
        <f>DAY(#REF!)&amp;"-"&amp;MONTH(#REF!)</f>
        <v>#REF!</v>
      </c>
      <c r="EO3" s="4" t="e">
        <f>DAY(#REF!)&amp;"-"&amp;MONTH(#REF!)</f>
        <v>#REF!</v>
      </c>
      <c r="EP3" s="4" t="e">
        <f>DAY(#REF!)&amp;"-"&amp;MONTH(#REF!)</f>
        <v>#REF!</v>
      </c>
      <c r="EQ3" s="4" t="e">
        <f>DAY(#REF!)&amp;"-"&amp;MONTH(#REF!)</f>
        <v>#REF!</v>
      </c>
      <c r="ER3" s="4" t="e">
        <f>DAY(#REF!)&amp;"-"&amp;MONTH(#REF!)</f>
        <v>#REF!</v>
      </c>
      <c r="ES3" s="4" t="e">
        <f>DAY(#REF!)&amp;"-"&amp;MONTH(#REF!)</f>
        <v>#REF!</v>
      </c>
      <c r="ET3" s="4" t="e">
        <f>DAY(#REF!)&amp;"-"&amp;MONTH(#REF!)</f>
        <v>#REF!</v>
      </c>
      <c r="EU3" s="4" t="e">
        <f>DAY(#REF!)&amp;"-"&amp;MONTH(#REF!)</f>
        <v>#REF!</v>
      </c>
      <c r="EV3" s="4" t="e">
        <f>DAY(#REF!)&amp;"-"&amp;MONTH(#REF!)</f>
        <v>#REF!</v>
      </c>
      <c r="EW3" s="4" t="e">
        <f>DAY(#REF!)&amp;"-"&amp;MONTH(#REF!)</f>
        <v>#REF!</v>
      </c>
      <c r="EX3" s="4" t="e">
        <f>DAY(#REF!)&amp;"-"&amp;MONTH(#REF!)</f>
        <v>#REF!</v>
      </c>
      <c r="EY3" s="4" t="e">
        <f>DAY(#REF!)&amp;"-"&amp;MONTH(#REF!)</f>
        <v>#REF!</v>
      </c>
      <c r="EZ3" s="4" t="e">
        <f>DAY(#REF!)&amp;"-"&amp;MONTH(#REF!)</f>
        <v>#REF!</v>
      </c>
      <c r="FA3" s="4" t="e">
        <f>DAY(#REF!)&amp;"-"&amp;MONTH(#REF!)</f>
        <v>#REF!</v>
      </c>
      <c r="FB3" s="4" t="e">
        <f>DAY(#REF!)&amp;"-"&amp;MONTH(#REF!)</f>
        <v>#REF!</v>
      </c>
      <c r="FC3" s="4" t="e">
        <f>DAY(#REF!)&amp;"-"&amp;MONTH(#REF!)</f>
        <v>#REF!</v>
      </c>
      <c r="FD3" s="4" t="e">
        <f>DAY(#REF!)&amp;"-"&amp;MONTH(#REF!)</f>
        <v>#REF!</v>
      </c>
      <c r="FE3" s="4" t="e">
        <f>DAY(#REF!)&amp;"-"&amp;MONTH(#REF!)</f>
        <v>#REF!</v>
      </c>
      <c r="FF3" s="4" t="e">
        <f>DAY(#REF!)&amp;"-"&amp;MONTH(#REF!)</f>
        <v>#REF!</v>
      </c>
      <c r="FG3" s="4" t="e">
        <f>DAY(#REF!)&amp;"-"&amp;MONTH(#REF!)</f>
        <v>#REF!</v>
      </c>
      <c r="FH3" s="4" t="e">
        <f>DAY(#REF!)&amp;"-"&amp;MONTH(#REF!)</f>
        <v>#REF!</v>
      </c>
      <c r="FI3" s="4" t="e">
        <f>DAY(#REF!)&amp;"-"&amp;MONTH(#REF!)</f>
        <v>#REF!</v>
      </c>
      <c r="FJ3" s="4" t="e">
        <f>DAY(#REF!)&amp;"-"&amp;MONTH(#REF!)</f>
        <v>#REF!</v>
      </c>
      <c r="FK3" s="4" t="e">
        <f>DAY(#REF!)&amp;"-"&amp;MONTH(#REF!)</f>
        <v>#REF!</v>
      </c>
      <c r="FL3" s="4" t="e">
        <f>DAY(#REF!)&amp;"-"&amp;MONTH(#REF!)</f>
        <v>#REF!</v>
      </c>
      <c r="FM3" s="4" t="e">
        <f>DAY(#REF!)&amp;"-"&amp;MONTH(#REF!)</f>
        <v>#REF!</v>
      </c>
      <c r="FN3" s="4" t="e">
        <f>DAY(#REF!)&amp;"-"&amp;MONTH(#REF!)</f>
        <v>#REF!</v>
      </c>
      <c r="FO3" s="4" t="e">
        <f>DAY(#REF!)&amp;"-"&amp;MONTH(#REF!)</f>
        <v>#REF!</v>
      </c>
      <c r="FP3" s="4" t="e">
        <f>DAY(#REF!)&amp;"-"&amp;MONTH(#REF!)</f>
        <v>#REF!</v>
      </c>
      <c r="FQ3" s="4" t="e">
        <f>DAY(#REF!)&amp;"-"&amp;MONTH(#REF!)</f>
        <v>#REF!</v>
      </c>
      <c r="FR3" s="4" t="e">
        <f>DAY(#REF!)&amp;"-"&amp;MONTH(#REF!)</f>
        <v>#REF!</v>
      </c>
      <c r="FS3" s="4" t="e">
        <f>DAY(#REF!)&amp;"-"&amp;MONTH(#REF!)</f>
        <v>#REF!</v>
      </c>
      <c r="FT3" s="4" t="e">
        <f>DAY(#REF!)&amp;"-"&amp;MONTH(#REF!)</f>
        <v>#REF!</v>
      </c>
      <c r="FU3" s="4" t="e">
        <f>DAY(#REF!)&amp;"-"&amp;MONTH(#REF!)</f>
        <v>#REF!</v>
      </c>
      <c r="FV3" s="4" t="e">
        <f>DAY(#REF!)&amp;"-"&amp;MONTH(#REF!)</f>
        <v>#REF!</v>
      </c>
      <c r="FW3" s="4" t="e">
        <f>DAY(#REF!)&amp;"-"&amp;MONTH(#REF!)</f>
        <v>#REF!</v>
      </c>
      <c r="FX3" s="4" t="e">
        <f>DAY(#REF!)&amp;"-"&amp;MONTH(#REF!)</f>
        <v>#REF!</v>
      </c>
      <c r="FY3" s="4" t="e">
        <f>DAY(#REF!)&amp;"-"&amp;MONTH(#REF!)</f>
        <v>#REF!</v>
      </c>
      <c r="FZ3" s="4" t="e">
        <f>DAY(#REF!)&amp;"-"&amp;MONTH(#REF!)</f>
        <v>#REF!</v>
      </c>
      <c r="GA3" s="4" t="e">
        <f>DAY(#REF!)&amp;"-"&amp;MONTH(#REF!)</f>
        <v>#REF!</v>
      </c>
      <c r="GB3" s="4" t="e">
        <f>DAY(#REF!)&amp;"-"&amp;MONTH(#REF!)</f>
        <v>#REF!</v>
      </c>
      <c r="GC3" s="4" t="e">
        <f>DAY(#REF!)&amp;"-"&amp;MONTH(#REF!)</f>
        <v>#REF!</v>
      </c>
      <c r="GD3" s="4" t="e">
        <f>DAY(#REF!)&amp;"-"&amp;MONTH(#REF!)</f>
        <v>#REF!</v>
      </c>
      <c r="GE3" s="4" t="e">
        <f>DAY(#REF!)&amp;"-"&amp;MONTH(#REF!)</f>
        <v>#REF!</v>
      </c>
      <c r="GF3" s="4" t="e">
        <f>DAY(#REF!)&amp;"-"&amp;MONTH(#REF!)</f>
        <v>#REF!</v>
      </c>
      <c r="GG3" s="4" t="e">
        <f>DAY(#REF!)&amp;"-"&amp;MONTH(#REF!)</f>
        <v>#REF!</v>
      </c>
      <c r="GH3" s="4" t="e">
        <f>DAY(#REF!)&amp;"-"&amp;MONTH(#REF!)</f>
        <v>#REF!</v>
      </c>
      <c r="GI3" s="4" t="e">
        <f>DAY(#REF!)&amp;"-"&amp;MONTH(#REF!)</f>
        <v>#REF!</v>
      </c>
      <c r="GJ3" s="4" t="e">
        <f>DAY(#REF!)&amp;"-"&amp;MONTH(#REF!)</f>
        <v>#REF!</v>
      </c>
      <c r="GK3" s="4" t="e">
        <f>DAY(#REF!)&amp;"-"&amp;MONTH(#REF!)</f>
        <v>#REF!</v>
      </c>
      <c r="GL3" s="4" t="e">
        <f>DAY(#REF!)&amp;"-"&amp;MONTH(#REF!)</f>
        <v>#REF!</v>
      </c>
      <c r="GM3" s="4" t="e">
        <f>DAY(#REF!)&amp;"-"&amp;MONTH(#REF!)</f>
        <v>#REF!</v>
      </c>
      <c r="GN3" s="4" t="e">
        <f>DAY(#REF!)&amp;"-"&amp;MONTH(#REF!)</f>
        <v>#REF!</v>
      </c>
      <c r="GO3" s="4" t="e">
        <f>DAY(#REF!)&amp;"-"&amp;MONTH(#REF!)</f>
        <v>#REF!</v>
      </c>
      <c r="GP3" s="4" t="e">
        <f>DAY(#REF!)&amp;"-"&amp;MONTH(#REF!)</f>
        <v>#REF!</v>
      </c>
      <c r="GQ3" s="4" t="e">
        <f>DAY(#REF!)&amp;"-"&amp;MONTH(#REF!)</f>
        <v>#REF!</v>
      </c>
      <c r="GR3" s="4" t="e">
        <f>DAY(#REF!)&amp;"-"&amp;MONTH(#REF!)</f>
        <v>#REF!</v>
      </c>
      <c r="GS3" s="4" t="e">
        <f>DAY(#REF!)&amp;"-"&amp;MONTH(#REF!)</f>
        <v>#REF!</v>
      </c>
      <c r="GT3" s="4" t="e">
        <f>DAY(#REF!)&amp;"-"&amp;MONTH(#REF!)</f>
        <v>#REF!</v>
      </c>
      <c r="GU3" s="4" t="e">
        <f>DAY(#REF!)&amp;"-"&amp;MONTH(#REF!)</f>
        <v>#REF!</v>
      </c>
      <c r="GV3" s="4" t="e">
        <f>DAY(#REF!)&amp;"-"&amp;MONTH(#REF!)</f>
        <v>#REF!</v>
      </c>
      <c r="GW3" s="4" t="e">
        <f>DAY(#REF!)&amp;"-"&amp;MONTH(#REF!)</f>
        <v>#REF!</v>
      </c>
      <c r="GX3" s="4" t="e">
        <f>DAY(#REF!)&amp;"-"&amp;MONTH(#REF!)</f>
        <v>#REF!</v>
      </c>
      <c r="GY3" s="4" t="e">
        <f>DAY(#REF!)&amp;"-"&amp;MONTH(#REF!)</f>
        <v>#REF!</v>
      </c>
      <c r="GZ3" s="4" t="e">
        <f>DAY(#REF!)&amp;"-"&amp;MONTH(#REF!)</f>
        <v>#REF!</v>
      </c>
      <c r="HA3" s="4" t="e">
        <f>DAY(#REF!)&amp;"-"&amp;MONTH(#REF!)</f>
        <v>#REF!</v>
      </c>
      <c r="HB3" s="4" t="e">
        <f>DAY(#REF!)&amp;"-"&amp;MONTH(#REF!)</f>
        <v>#REF!</v>
      </c>
      <c r="HC3" s="4" t="e">
        <f>DAY(#REF!)&amp;"-"&amp;MONTH(#REF!)</f>
        <v>#REF!</v>
      </c>
      <c r="HD3" s="4" t="e">
        <f>DAY(#REF!)&amp;"-"&amp;MONTH(#REF!)</f>
        <v>#REF!</v>
      </c>
      <c r="HE3" s="4" t="e">
        <f>DAY(#REF!)&amp;"-"&amp;MONTH(#REF!)</f>
        <v>#REF!</v>
      </c>
      <c r="HF3" s="4" t="e">
        <f>DAY(#REF!)&amp;"-"&amp;MONTH(#REF!)</f>
        <v>#REF!</v>
      </c>
      <c r="HG3" s="4" t="e">
        <f>DAY(#REF!)&amp;"-"&amp;MONTH(#REF!)</f>
        <v>#REF!</v>
      </c>
      <c r="HH3" s="4" t="e">
        <f>DAY(#REF!)&amp;"-"&amp;MONTH(#REF!)</f>
        <v>#REF!</v>
      </c>
      <c r="HI3" s="4" t="e">
        <f>DAY(#REF!)&amp;"-"&amp;MONTH(#REF!)</f>
        <v>#REF!</v>
      </c>
      <c r="HJ3" s="4" t="e">
        <f>DAY(#REF!)&amp;"-"&amp;MONTH(#REF!)</f>
        <v>#REF!</v>
      </c>
      <c r="HK3" s="4" t="e">
        <f>DAY(#REF!)&amp;"-"&amp;MONTH(#REF!)</f>
        <v>#REF!</v>
      </c>
      <c r="HL3" s="4" t="e">
        <f>DAY(#REF!)&amp;"-"&amp;MONTH(#REF!)</f>
        <v>#REF!</v>
      </c>
      <c r="HM3" s="4" t="e">
        <f>DAY(#REF!)&amp;"-"&amp;MONTH(#REF!)</f>
        <v>#REF!</v>
      </c>
      <c r="HN3" s="4" t="e">
        <f>DAY(#REF!)&amp;"-"&amp;MONTH(#REF!)</f>
        <v>#REF!</v>
      </c>
      <c r="HO3" s="4" t="e">
        <f>DAY(#REF!)&amp;"-"&amp;MONTH(#REF!)</f>
        <v>#REF!</v>
      </c>
      <c r="HP3" s="4" t="e">
        <f>DAY(#REF!)&amp;"-"&amp;MONTH(#REF!)</f>
        <v>#REF!</v>
      </c>
      <c r="HQ3" s="4" t="e">
        <f>DAY(#REF!)&amp;"-"&amp;MONTH(#REF!)</f>
        <v>#REF!</v>
      </c>
      <c r="HR3" s="4" t="e">
        <f>DAY(#REF!)&amp;"-"&amp;MONTH(#REF!)</f>
        <v>#REF!</v>
      </c>
      <c r="HS3" s="4" t="e">
        <f>DAY(#REF!)&amp;"-"&amp;MONTH(#REF!)</f>
        <v>#REF!</v>
      </c>
      <c r="HT3" s="4" t="e">
        <f>DAY(#REF!)&amp;"-"&amp;MONTH(#REF!)</f>
        <v>#REF!</v>
      </c>
      <c r="HU3" s="4" t="e">
        <f>DAY(#REF!)&amp;"-"&amp;MONTH(#REF!)</f>
        <v>#REF!</v>
      </c>
      <c r="HV3" s="4" t="e">
        <f>DAY(#REF!)&amp;"-"&amp;MONTH(#REF!)</f>
        <v>#REF!</v>
      </c>
      <c r="HW3" s="4" t="e">
        <f>DAY(#REF!)&amp;"-"&amp;MONTH(#REF!)</f>
        <v>#REF!</v>
      </c>
      <c r="HX3" s="4" t="e">
        <f>DAY(#REF!)&amp;"-"&amp;MONTH(#REF!)</f>
        <v>#REF!</v>
      </c>
      <c r="HY3" s="4" t="e">
        <f>DAY(#REF!)&amp;"-"&amp;MONTH(#REF!)</f>
        <v>#REF!</v>
      </c>
      <c r="HZ3" s="4" t="e">
        <f>DAY(#REF!)&amp;"-"&amp;MONTH(#REF!)</f>
        <v>#REF!</v>
      </c>
      <c r="IA3" s="4" t="e">
        <f>DAY(#REF!)&amp;"-"&amp;MONTH(#REF!)</f>
        <v>#REF!</v>
      </c>
      <c r="IB3" s="4" t="e">
        <f>DAY(#REF!)&amp;"-"&amp;MONTH(#REF!)</f>
        <v>#REF!</v>
      </c>
      <c r="IC3" s="4" t="e">
        <f>DAY(#REF!)&amp;"-"&amp;MONTH(#REF!)</f>
        <v>#REF!</v>
      </c>
      <c r="ID3" s="4" t="e">
        <f>DAY(#REF!)&amp;"-"&amp;MONTH(#REF!)</f>
        <v>#REF!</v>
      </c>
      <c r="IE3" s="4" t="e">
        <f>DAY(#REF!)&amp;"-"&amp;MONTH(#REF!)</f>
        <v>#REF!</v>
      </c>
      <c r="IF3" s="4" t="e">
        <f>DAY(#REF!)&amp;"-"&amp;MONTH(#REF!)</f>
        <v>#REF!</v>
      </c>
      <c r="IG3" s="4" t="e">
        <f>DAY(#REF!)&amp;"-"&amp;MONTH(#REF!)</f>
        <v>#REF!</v>
      </c>
      <c r="IH3" s="4" t="e">
        <f>DAY(#REF!)&amp;"-"&amp;MONTH(#REF!)</f>
        <v>#REF!</v>
      </c>
      <c r="II3" s="4" t="e">
        <f>DAY(#REF!)&amp;"-"&amp;MONTH(#REF!)</f>
        <v>#REF!</v>
      </c>
      <c r="IJ3" s="4" t="e">
        <f>DAY(#REF!)&amp;"-"&amp;MONTH(#REF!)</f>
        <v>#REF!</v>
      </c>
      <c r="IK3" s="4" t="e">
        <f>DAY(#REF!)&amp;"-"&amp;MONTH(#REF!)</f>
        <v>#REF!</v>
      </c>
      <c r="IL3" s="4" t="e">
        <f>DAY(#REF!)&amp;"-"&amp;MONTH(#REF!)</f>
        <v>#REF!</v>
      </c>
      <c r="IM3" s="4" t="e">
        <f>DAY(#REF!)&amp;"-"&amp;MONTH(#REF!)</f>
        <v>#REF!</v>
      </c>
      <c r="IN3" s="4" t="e">
        <f>DAY(#REF!)&amp;"-"&amp;MONTH(#REF!)</f>
        <v>#REF!</v>
      </c>
      <c r="IO3" s="4" t="e">
        <f>DAY(#REF!)&amp;"-"&amp;MONTH(#REF!)</f>
        <v>#REF!</v>
      </c>
      <c r="IP3" s="4" t="e">
        <f>DAY(#REF!)&amp;"-"&amp;MONTH(#REF!)</f>
        <v>#REF!</v>
      </c>
      <c r="IQ3" s="4" t="e">
        <f>DAY(#REF!)&amp;"-"&amp;MONTH(#REF!)</f>
        <v>#REF!</v>
      </c>
      <c r="IR3" s="4" t="e">
        <f>DAY(#REF!)&amp;"-"&amp;MONTH(#REF!)</f>
        <v>#REF!</v>
      </c>
      <c r="IS3" s="4" t="e">
        <f>DAY(#REF!)&amp;"-"&amp;MONTH(#REF!)</f>
        <v>#REF!</v>
      </c>
      <c r="IT3" s="4" t="e">
        <f>DAY(#REF!)&amp;"-"&amp;MONTH(#REF!)</f>
        <v>#REF!</v>
      </c>
      <c r="IU3" s="4" t="e">
        <f>DAY(#REF!)&amp;"-"&amp;MONTH(#REF!)</f>
        <v>#REF!</v>
      </c>
      <c r="IV3" s="4" t="e">
        <f>DAY(#REF!)&amp;"-"&amp;MONTH(#REF!)</f>
        <v>#REF!</v>
      </c>
      <c r="IW3" s="4" t="e">
        <f>DAY(#REF!)&amp;"-"&amp;MONTH(#REF!)</f>
        <v>#REF!</v>
      </c>
      <c r="IX3" s="4" t="e">
        <f>DAY(#REF!)&amp;"-"&amp;MONTH(#REF!)</f>
        <v>#REF!</v>
      </c>
      <c r="IY3" s="4" t="e">
        <f>DAY(#REF!)&amp;"-"&amp;MONTH(#REF!)</f>
        <v>#REF!</v>
      </c>
      <c r="IZ3" s="4" t="e">
        <f>DAY(#REF!)&amp;"-"&amp;MONTH(#REF!)</f>
        <v>#REF!</v>
      </c>
      <c r="JA3" s="4" t="e">
        <f>DAY(#REF!)&amp;"-"&amp;MONTH(#REF!)</f>
        <v>#REF!</v>
      </c>
      <c r="JB3" s="4" t="e">
        <f>DAY(#REF!)&amp;"-"&amp;MONTH(#REF!)</f>
        <v>#REF!</v>
      </c>
      <c r="JC3" s="4" t="e">
        <f>DAY(#REF!)&amp;"-"&amp;MONTH(#REF!)</f>
        <v>#REF!</v>
      </c>
      <c r="JD3" s="4" t="e">
        <f>DAY(#REF!)&amp;"-"&amp;MONTH(#REF!)</f>
        <v>#REF!</v>
      </c>
      <c r="JE3" s="4" t="e">
        <f>DAY(#REF!)&amp;"-"&amp;MONTH(#REF!)</f>
        <v>#REF!</v>
      </c>
      <c r="JF3" s="4" t="e">
        <f>DAY(#REF!)&amp;"-"&amp;MONTH(#REF!)</f>
        <v>#REF!</v>
      </c>
      <c r="JG3" s="4" t="e">
        <f>DAY(#REF!)&amp;"-"&amp;MONTH(#REF!)</f>
        <v>#REF!</v>
      </c>
      <c r="JH3" s="4" t="e">
        <f>DAY(#REF!)&amp;"-"&amp;MONTH(#REF!)</f>
        <v>#REF!</v>
      </c>
      <c r="JI3" s="4" t="e">
        <f>DAY(#REF!)&amp;"-"&amp;MONTH(#REF!)</f>
        <v>#REF!</v>
      </c>
      <c r="JJ3" s="4" t="e">
        <f>DAY(#REF!)&amp;"-"&amp;MONTH(#REF!)</f>
        <v>#REF!</v>
      </c>
      <c r="JK3" s="4" t="e">
        <f>DAY(#REF!)&amp;"-"&amp;MONTH(#REF!)</f>
        <v>#REF!</v>
      </c>
      <c r="JL3" s="4" t="e">
        <f>DAY(#REF!)&amp;"-"&amp;MONTH(#REF!)</f>
        <v>#REF!</v>
      </c>
      <c r="JM3" s="4" t="e">
        <f>DAY(#REF!)&amp;"-"&amp;MONTH(#REF!)</f>
        <v>#REF!</v>
      </c>
      <c r="JN3" s="4" t="e">
        <f>DAY(#REF!)&amp;"-"&amp;MONTH(#REF!)</f>
        <v>#REF!</v>
      </c>
      <c r="JO3" s="4" t="e">
        <f>DAY(#REF!)&amp;"-"&amp;MONTH(#REF!)</f>
        <v>#REF!</v>
      </c>
      <c r="JP3" s="4" t="e">
        <f>DAY(#REF!)&amp;"-"&amp;MONTH(#REF!)</f>
        <v>#REF!</v>
      </c>
      <c r="JQ3" s="4" t="e">
        <f>DAY(#REF!)&amp;"-"&amp;MONTH(#REF!)</f>
        <v>#REF!</v>
      </c>
      <c r="JR3" s="4" t="e">
        <f>DAY(#REF!)&amp;"-"&amp;MONTH(#REF!)</f>
        <v>#REF!</v>
      </c>
      <c r="JS3" s="4" t="e">
        <f>DAY(#REF!)&amp;"-"&amp;MONTH(#REF!)</f>
        <v>#REF!</v>
      </c>
      <c r="JT3" s="4" t="e">
        <f>DAY(#REF!)&amp;"-"&amp;MONTH(#REF!)</f>
        <v>#REF!</v>
      </c>
      <c r="JU3" s="4" t="e">
        <f>DAY(#REF!)&amp;"-"&amp;MONTH(#REF!)</f>
        <v>#REF!</v>
      </c>
      <c r="JV3" s="4" t="e">
        <f>DAY(#REF!)&amp;"-"&amp;MONTH(#REF!)</f>
        <v>#REF!</v>
      </c>
      <c r="JW3" s="4" t="e">
        <f>DAY(#REF!)&amp;"-"&amp;MONTH(#REF!)</f>
        <v>#REF!</v>
      </c>
      <c r="JX3" s="4" t="e">
        <f>DAY(#REF!)&amp;"-"&amp;MONTH(#REF!)</f>
        <v>#REF!</v>
      </c>
      <c r="JY3" s="4" t="e">
        <f>DAY(#REF!)&amp;"-"&amp;MONTH(#REF!)</f>
        <v>#REF!</v>
      </c>
      <c r="JZ3" s="4" t="e">
        <f>DAY(#REF!)&amp;"-"&amp;MONTH(#REF!)</f>
        <v>#REF!</v>
      </c>
      <c r="KA3" s="4" t="e">
        <f>DAY(#REF!)&amp;"-"&amp;MONTH(#REF!)</f>
        <v>#REF!</v>
      </c>
      <c r="KB3" s="4" t="e">
        <f>DAY(#REF!)&amp;"-"&amp;MONTH(#REF!)</f>
        <v>#REF!</v>
      </c>
      <c r="KC3" s="4" t="e">
        <f>DAY(#REF!)&amp;"-"&amp;MONTH(#REF!)</f>
        <v>#REF!</v>
      </c>
      <c r="KD3" s="4" t="e">
        <f>DAY(#REF!)&amp;"-"&amp;MONTH(#REF!)</f>
        <v>#REF!</v>
      </c>
      <c r="KE3" s="4" t="e">
        <f>DAY(#REF!)&amp;"-"&amp;MONTH(#REF!)</f>
        <v>#REF!</v>
      </c>
      <c r="KF3" s="4" t="e">
        <f>DAY(#REF!)&amp;"-"&amp;MONTH(#REF!)</f>
        <v>#REF!</v>
      </c>
      <c r="KG3" s="4" t="e">
        <f>DAY(#REF!)&amp;"-"&amp;MONTH(#REF!)</f>
        <v>#REF!</v>
      </c>
      <c r="KH3" s="4" t="e">
        <f>DAY(#REF!)&amp;"-"&amp;MONTH(#REF!)</f>
        <v>#REF!</v>
      </c>
      <c r="KI3" s="4" t="e">
        <f>DAY(#REF!)&amp;"-"&amp;MONTH(#REF!)</f>
        <v>#REF!</v>
      </c>
      <c r="KJ3" s="4" t="e">
        <f>DAY(#REF!)&amp;"-"&amp;MONTH(#REF!)</f>
        <v>#REF!</v>
      </c>
      <c r="KK3" s="4" t="e">
        <f>DAY(#REF!)&amp;"-"&amp;MONTH(#REF!)</f>
        <v>#REF!</v>
      </c>
      <c r="KL3" s="4" t="e">
        <f>DAY(#REF!)&amp;"-"&amp;MONTH(#REF!)</f>
        <v>#REF!</v>
      </c>
      <c r="KM3" s="4" t="e">
        <f>DAY(#REF!)&amp;"-"&amp;MONTH(#REF!)</f>
        <v>#REF!</v>
      </c>
      <c r="KN3" s="4" t="e">
        <f>DAY(#REF!)&amp;"-"&amp;MONTH(#REF!)</f>
        <v>#REF!</v>
      </c>
      <c r="KO3" s="4" t="e">
        <f>DAY(#REF!)&amp;"-"&amp;MONTH(#REF!)</f>
        <v>#REF!</v>
      </c>
      <c r="KP3" s="4" t="e">
        <f>DAY(#REF!)&amp;"-"&amp;MONTH(#REF!)</f>
        <v>#REF!</v>
      </c>
      <c r="KQ3" s="4" t="e">
        <f>DAY(#REF!)&amp;"-"&amp;MONTH(#REF!)</f>
        <v>#REF!</v>
      </c>
      <c r="KR3" s="4" t="e">
        <f>DAY(#REF!)&amp;"-"&amp;MONTH(#REF!)</f>
        <v>#REF!</v>
      </c>
      <c r="KS3" s="4" t="e">
        <f>DAY(#REF!)&amp;"-"&amp;MONTH(#REF!)</f>
        <v>#REF!</v>
      </c>
      <c r="KT3" s="4" t="e">
        <f>DAY(#REF!)&amp;"-"&amp;MONTH(#REF!)</f>
        <v>#REF!</v>
      </c>
      <c r="KU3" s="4" t="e">
        <f>DAY(#REF!)&amp;"-"&amp;MONTH(#REF!)</f>
        <v>#REF!</v>
      </c>
      <c r="KV3" s="4" t="e">
        <f>DAY(#REF!)&amp;"-"&amp;MONTH(#REF!)</f>
        <v>#REF!</v>
      </c>
      <c r="KW3" s="4" t="e">
        <f>DAY(#REF!)&amp;"-"&amp;MONTH(#REF!)</f>
        <v>#REF!</v>
      </c>
      <c r="KX3" s="4" t="e">
        <f>DAY(#REF!)&amp;"-"&amp;MONTH(#REF!)</f>
        <v>#REF!</v>
      </c>
      <c r="KY3" s="4" t="e">
        <f>DAY(#REF!)&amp;"-"&amp;MONTH(#REF!)</f>
        <v>#REF!</v>
      </c>
      <c r="KZ3" s="4" t="e">
        <f>DAY(#REF!)&amp;"-"&amp;MONTH(#REF!)</f>
        <v>#REF!</v>
      </c>
      <c r="LA3" s="4" t="e">
        <f>DAY(#REF!)&amp;"-"&amp;MONTH(#REF!)</f>
        <v>#REF!</v>
      </c>
      <c r="LB3" s="4" t="e">
        <f>DAY(#REF!)&amp;"-"&amp;MONTH(#REF!)</f>
        <v>#REF!</v>
      </c>
      <c r="LC3" s="4" t="e">
        <f>DAY(#REF!)&amp;"-"&amp;MONTH(#REF!)</f>
        <v>#REF!</v>
      </c>
      <c r="LD3" s="4" t="e">
        <f>DAY(#REF!)&amp;"-"&amp;MONTH(#REF!)</f>
        <v>#REF!</v>
      </c>
      <c r="LE3" s="4" t="e">
        <f>DAY(#REF!)&amp;"-"&amp;MONTH(#REF!)</f>
        <v>#REF!</v>
      </c>
      <c r="LF3" s="4" t="e">
        <f>DAY(#REF!)&amp;"-"&amp;MONTH(#REF!)</f>
        <v>#REF!</v>
      </c>
      <c r="LG3" s="4" t="e">
        <f>DAY(#REF!)&amp;"-"&amp;MONTH(#REF!)</f>
        <v>#REF!</v>
      </c>
      <c r="LH3" s="4" t="e">
        <f>DAY(#REF!)&amp;"-"&amp;MONTH(#REF!)</f>
        <v>#REF!</v>
      </c>
      <c r="LI3" s="4" t="e">
        <f>DAY(#REF!)&amp;"-"&amp;MONTH(#REF!)</f>
        <v>#REF!</v>
      </c>
      <c r="LJ3" s="4" t="e">
        <f>DAY(#REF!)&amp;"-"&amp;MONTH(#REF!)</f>
        <v>#REF!</v>
      </c>
      <c r="LK3" s="4" t="e">
        <f>DAY(#REF!)&amp;"-"&amp;MONTH(#REF!)</f>
        <v>#REF!</v>
      </c>
      <c r="LL3" s="4" t="e">
        <f>DAY(#REF!)&amp;"-"&amp;MONTH(#REF!)</f>
        <v>#REF!</v>
      </c>
      <c r="LM3" s="4" t="e">
        <f>DAY(#REF!)&amp;"-"&amp;MONTH(#REF!)</f>
        <v>#REF!</v>
      </c>
      <c r="LN3" s="4" t="e">
        <f>DAY(#REF!)&amp;"-"&amp;MONTH(#REF!)</f>
        <v>#REF!</v>
      </c>
      <c r="LO3" s="4" t="e">
        <f>DAY(#REF!)&amp;"-"&amp;MONTH(#REF!)</f>
        <v>#REF!</v>
      </c>
      <c r="LP3" s="4" t="e">
        <f>DAY(#REF!)&amp;"-"&amp;MONTH(#REF!)</f>
        <v>#REF!</v>
      </c>
      <c r="LQ3" s="4" t="e">
        <f>DAY(#REF!)&amp;"-"&amp;MONTH(#REF!)</f>
        <v>#REF!</v>
      </c>
      <c r="LR3" s="4" t="e">
        <f>DAY(#REF!)&amp;"-"&amp;MONTH(#REF!)</f>
        <v>#REF!</v>
      </c>
      <c r="LS3" s="4" t="e">
        <f>DAY(#REF!)&amp;"-"&amp;MONTH(#REF!)</f>
        <v>#REF!</v>
      </c>
      <c r="LT3" s="4" t="e">
        <f>DAY(#REF!)&amp;"-"&amp;MONTH(#REF!)</f>
        <v>#REF!</v>
      </c>
      <c r="LU3" s="4" t="e">
        <f>DAY(#REF!)&amp;"-"&amp;MONTH(#REF!)</f>
        <v>#REF!</v>
      </c>
      <c r="LV3" s="4" t="e">
        <f>DAY(#REF!)&amp;"-"&amp;MONTH(#REF!)</f>
        <v>#REF!</v>
      </c>
      <c r="LW3" s="4" t="e">
        <f>DAY(#REF!)&amp;"-"&amp;MONTH(#REF!)</f>
        <v>#REF!</v>
      </c>
      <c r="LX3" s="4" t="e">
        <f>DAY(#REF!)&amp;"-"&amp;MONTH(#REF!)</f>
        <v>#REF!</v>
      </c>
      <c r="LY3" s="4" t="e">
        <f>DAY(#REF!)&amp;"-"&amp;MONTH(#REF!)</f>
        <v>#REF!</v>
      </c>
      <c r="LZ3" s="4" t="e">
        <f>DAY(#REF!)&amp;"-"&amp;MONTH(#REF!)</f>
        <v>#REF!</v>
      </c>
      <c r="MA3" s="4" t="e">
        <f>DAY(#REF!)&amp;"-"&amp;MONTH(#REF!)</f>
        <v>#REF!</v>
      </c>
      <c r="MB3" s="4" t="e">
        <f>DAY(#REF!)&amp;"-"&amp;MONTH(#REF!)</f>
        <v>#REF!</v>
      </c>
      <c r="MC3" s="4" t="e">
        <f>DAY(#REF!)&amp;"-"&amp;MONTH(#REF!)</f>
        <v>#REF!</v>
      </c>
      <c r="MD3" s="4" t="e">
        <f>DAY(#REF!)&amp;"-"&amp;MONTH(#REF!)</f>
        <v>#REF!</v>
      </c>
      <c r="ME3" s="4" t="e">
        <f>DAY(#REF!)&amp;"-"&amp;MONTH(#REF!)</f>
        <v>#REF!</v>
      </c>
      <c r="MF3" s="4" t="e">
        <f>DAY(#REF!)&amp;"-"&amp;MONTH(#REF!)</f>
        <v>#REF!</v>
      </c>
      <c r="MG3" s="4" t="e">
        <f>DAY(#REF!)&amp;"-"&amp;MONTH(#REF!)</f>
        <v>#REF!</v>
      </c>
      <c r="MH3" s="4" t="e">
        <f>DAY(#REF!)&amp;"-"&amp;MONTH(#REF!)</f>
        <v>#REF!</v>
      </c>
      <c r="MI3" s="4" t="e">
        <f>DAY(#REF!)&amp;"-"&amp;MONTH(#REF!)</f>
        <v>#REF!</v>
      </c>
      <c r="MJ3" s="4" t="e">
        <f>DAY(#REF!)&amp;"-"&amp;MONTH(#REF!)</f>
        <v>#REF!</v>
      </c>
      <c r="MK3" s="4" t="e">
        <f>DAY(#REF!)&amp;"-"&amp;MONTH(#REF!)</f>
        <v>#REF!</v>
      </c>
      <c r="ML3" s="4" t="e">
        <f>DAY(#REF!)&amp;"-"&amp;MONTH(#REF!)</f>
        <v>#REF!</v>
      </c>
      <c r="MM3" s="4" t="e">
        <f>DAY(#REF!)&amp;"-"&amp;MONTH(#REF!)</f>
        <v>#REF!</v>
      </c>
      <c r="MN3" s="4" t="e">
        <f>DAY(#REF!)&amp;"-"&amp;MONTH(#REF!)</f>
        <v>#REF!</v>
      </c>
      <c r="MO3" s="4" t="e">
        <f>DAY(#REF!)&amp;"-"&amp;MONTH(#REF!)</f>
        <v>#REF!</v>
      </c>
      <c r="MP3" s="4" t="e">
        <f>DAY(#REF!)&amp;"-"&amp;MONTH(#REF!)</f>
        <v>#REF!</v>
      </c>
      <c r="MQ3" s="4" t="e">
        <f>DAY(#REF!)&amp;"-"&amp;MONTH(#REF!)</f>
        <v>#REF!</v>
      </c>
      <c r="MR3" s="4" t="e">
        <f>DAY(#REF!)&amp;"-"&amp;MONTH(#REF!)</f>
        <v>#REF!</v>
      </c>
      <c r="MS3" s="4" t="e">
        <f>DAY(#REF!)&amp;"-"&amp;MONTH(#REF!)</f>
        <v>#REF!</v>
      </c>
      <c r="MT3" s="4" t="e">
        <f>DAY(#REF!)&amp;"-"&amp;MONTH(#REF!)</f>
        <v>#REF!</v>
      </c>
      <c r="MU3" s="4" t="e">
        <f>DAY(#REF!)&amp;"-"&amp;MONTH(#REF!)</f>
        <v>#REF!</v>
      </c>
      <c r="MV3" s="4" t="e">
        <f>DAY(#REF!)&amp;"-"&amp;MONTH(#REF!)</f>
        <v>#REF!</v>
      </c>
      <c r="MW3" s="4" t="e">
        <f>DAY(#REF!)&amp;"-"&amp;MONTH(#REF!)</f>
        <v>#REF!</v>
      </c>
      <c r="MX3" s="4" t="e">
        <f>DAY(#REF!)&amp;"-"&amp;MONTH(#REF!)</f>
        <v>#REF!</v>
      </c>
      <c r="MY3" s="4" t="e">
        <f>DAY(#REF!)&amp;"-"&amp;MONTH(#REF!)</f>
        <v>#REF!</v>
      </c>
      <c r="MZ3" s="4" t="e">
        <f>DAY(#REF!)&amp;"-"&amp;MONTH(#REF!)</f>
        <v>#REF!</v>
      </c>
      <c r="NA3" s="4" t="e">
        <f>DAY(#REF!)&amp;"-"&amp;MONTH(#REF!)</f>
        <v>#REF!</v>
      </c>
      <c r="NB3" s="4" t="e">
        <f>DAY(#REF!)&amp;"-"&amp;MONTH(#REF!)</f>
        <v>#REF!</v>
      </c>
      <c r="NC3" s="4" t="e">
        <f>DAY(#REF!)&amp;"-"&amp;MONTH(#REF!)</f>
        <v>#REF!</v>
      </c>
      <c r="ND3" s="4" t="e">
        <f>DAY(#REF!)&amp;"-"&amp;MONTH(#REF!)</f>
        <v>#REF!</v>
      </c>
      <c r="NE3" s="4" t="e">
        <f>DAY(#REF!)&amp;"-"&amp;MONTH(#REF!)</f>
        <v>#REF!</v>
      </c>
      <c r="NF3" s="4" t="e">
        <f>DAY(#REF!)&amp;"-"&amp;MONTH(#REF!)</f>
        <v>#REF!</v>
      </c>
      <c r="NG3" s="4" t="e">
        <f>DAY(#REF!)&amp;"-"&amp;MONTH(#REF!)</f>
        <v>#REF!</v>
      </c>
      <c r="NH3" s="4" t="e">
        <f>DAY(#REF!)&amp;"-"&amp;MONTH(#REF!)</f>
        <v>#REF!</v>
      </c>
      <c r="NI3" s="4" t="e">
        <f>DAY(#REF!)&amp;"-"&amp;MONTH(#REF!)</f>
        <v>#REF!</v>
      </c>
      <c r="NJ3" s="4" t="e">
        <f>DAY(#REF!)&amp;"-"&amp;MONTH(#REF!)</f>
        <v>#REF!</v>
      </c>
      <c r="NK3" s="4" t="e">
        <f>DAY(#REF!)&amp;"-"&amp;MONTH(#REF!)</f>
        <v>#REF!</v>
      </c>
      <c r="NL3" s="4" t="e">
        <f>DAY(#REF!)&amp;"-"&amp;MONTH(#REF!)</f>
        <v>#REF!</v>
      </c>
      <c r="NM3" s="4" t="e">
        <f>DAY(#REF!)&amp;"-"&amp;MONTH(#REF!)</f>
        <v>#REF!</v>
      </c>
      <c r="NN3" s="4" t="e">
        <f>DAY(#REF!)&amp;"-"&amp;MONTH(#REF!)</f>
        <v>#REF!</v>
      </c>
      <c r="NO3" s="4" t="e">
        <f>DAY(#REF!)&amp;"-"&amp;MONTH(#REF!)</f>
        <v>#REF!</v>
      </c>
      <c r="NP3" s="4" t="e">
        <f>DAY(#REF!)&amp;"-"&amp;MONTH(#REF!)</f>
        <v>#REF!</v>
      </c>
      <c r="NQ3" s="4" t="e">
        <f>DAY(#REF!)&amp;"-"&amp;MONTH(#REF!)</f>
        <v>#REF!</v>
      </c>
      <c r="NR3" s="4" t="e">
        <f>DAY(#REF!)&amp;"-"&amp;MONTH(#REF!)</f>
        <v>#REF!</v>
      </c>
      <c r="NS3" s="4" t="e">
        <f>DAY(#REF!)&amp;"-"&amp;MONTH(#REF!)</f>
        <v>#REF!</v>
      </c>
      <c r="NT3" s="4" t="e">
        <f>DAY(#REF!)&amp;"-"&amp;MONTH(#REF!)</f>
        <v>#REF!</v>
      </c>
      <c r="NU3" s="4" t="e">
        <f>DAY(#REF!)&amp;"-"&amp;MONTH(#REF!)</f>
        <v>#REF!</v>
      </c>
      <c r="NV3" s="4" t="e">
        <f>DAY(#REF!)&amp;"-"&amp;MONTH(#REF!)</f>
        <v>#REF!</v>
      </c>
      <c r="NW3" s="4" t="e">
        <f>DAY(#REF!)&amp;"-"&amp;MONTH(#REF!)</f>
        <v>#REF!</v>
      </c>
      <c r="NX3" s="4" t="e">
        <f>DAY(#REF!)&amp;"-"&amp;MONTH(#REF!)</f>
        <v>#REF!</v>
      </c>
      <c r="NY3" s="4" t="e">
        <f>DAY(#REF!)&amp;"-"&amp;MONTH(#REF!)</f>
        <v>#REF!</v>
      </c>
      <c r="NZ3" s="4" t="e">
        <f>DAY(#REF!)&amp;"-"&amp;MONTH(#REF!)</f>
        <v>#REF!</v>
      </c>
      <c r="OA3" s="4" t="e">
        <f>DAY(#REF!)&amp;"-"&amp;MONTH(#REF!)</f>
        <v>#REF!</v>
      </c>
      <c r="OB3" s="4" t="e">
        <f>DAY(#REF!)&amp;"-"&amp;MONTH(#REF!)</f>
        <v>#REF!</v>
      </c>
      <c r="OC3" s="4" t="e">
        <f>DAY(#REF!)&amp;"-"&amp;MONTH(#REF!)</f>
        <v>#REF!</v>
      </c>
      <c r="OD3" s="4" t="e">
        <f>DAY(#REF!)&amp;"-"&amp;MONTH(#REF!)</f>
        <v>#REF!</v>
      </c>
      <c r="OE3" s="4" t="e">
        <f>DAY(#REF!)&amp;"-"&amp;MONTH(#REF!)</f>
        <v>#REF!</v>
      </c>
      <c r="OF3" s="4" t="e">
        <f>DAY(#REF!)&amp;"-"&amp;MONTH(#REF!)</f>
        <v>#REF!</v>
      </c>
      <c r="OG3" s="4" t="e">
        <f>DAY(#REF!)&amp;"-"&amp;MONTH(#REF!)</f>
        <v>#REF!</v>
      </c>
      <c r="OH3" s="4" t="e">
        <f>DAY(#REF!)&amp;"-"&amp;MONTH(#REF!)</f>
        <v>#REF!</v>
      </c>
      <c r="OI3" s="4" t="e">
        <f>DAY(#REF!)&amp;"-"&amp;MONTH(#REF!)</f>
        <v>#REF!</v>
      </c>
      <c r="OJ3" s="4" t="e">
        <f>DAY(#REF!)&amp;"-"&amp;MONTH(#REF!)</f>
        <v>#REF!</v>
      </c>
      <c r="OK3" s="4" t="e">
        <f>DAY(#REF!)&amp;"-"&amp;MONTH(#REF!)</f>
        <v>#REF!</v>
      </c>
      <c r="OL3" s="4" t="e">
        <f>DAY(#REF!)&amp;"-"&amp;MONTH(#REF!)</f>
        <v>#REF!</v>
      </c>
      <c r="OM3" s="4" t="e">
        <f>DAY(#REF!)&amp;"-"&amp;MONTH(#REF!)</f>
        <v>#REF!</v>
      </c>
      <c r="ON3" s="4" t="e">
        <f>DAY(#REF!)&amp;"-"&amp;MONTH(#REF!)</f>
        <v>#REF!</v>
      </c>
      <c r="OO3" s="4" t="e">
        <f>DAY(#REF!)&amp;"-"&amp;MONTH(#REF!)</f>
        <v>#REF!</v>
      </c>
      <c r="OP3" s="4" t="e">
        <f>DAY(#REF!)&amp;"-"&amp;MONTH(#REF!)</f>
        <v>#REF!</v>
      </c>
      <c r="OQ3" s="4" t="e">
        <f>DAY(#REF!)&amp;"-"&amp;MONTH(#REF!)</f>
        <v>#REF!</v>
      </c>
      <c r="OR3" s="4" t="e">
        <f>DAY(#REF!)&amp;"-"&amp;MONTH(#REF!)</f>
        <v>#REF!</v>
      </c>
      <c r="OS3" s="4" t="e">
        <f>DAY(#REF!)&amp;"-"&amp;MONTH(#REF!)</f>
        <v>#REF!</v>
      </c>
      <c r="OT3" s="4" t="e">
        <f>DAY(#REF!)&amp;"-"&amp;MONTH(#REF!)</f>
        <v>#REF!</v>
      </c>
      <c r="OU3" s="4" t="e">
        <f>DAY(#REF!)&amp;"-"&amp;MONTH(#REF!)</f>
        <v>#REF!</v>
      </c>
      <c r="OV3" s="4" t="e">
        <f>DAY(#REF!)&amp;"-"&amp;MONTH(#REF!)</f>
        <v>#REF!</v>
      </c>
      <c r="OW3" s="4" t="e">
        <f>DAY(#REF!)&amp;"-"&amp;MONTH(#REF!)</f>
        <v>#REF!</v>
      </c>
      <c r="OX3" s="4" t="e">
        <f>DAY(#REF!)&amp;"-"&amp;MONTH(#REF!)</f>
        <v>#REF!</v>
      </c>
      <c r="OY3" s="4" t="e">
        <f>DAY(#REF!)&amp;"-"&amp;MONTH(#REF!)</f>
        <v>#REF!</v>
      </c>
      <c r="OZ3" s="4" t="e">
        <f>DAY(#REF!)&amp;"-"&amp;MONTH(#REF!)</f>
        <v>#REF!</v>
      </c>
      <c r="PA3" s="4" t="e">
        <f>DAY(#REF!)&amp;"-"&amp;MONTH(#REF!)</f>
        <v>#REF!</v>
      </c>
      <c r="PB3" s="4" t="e">
        <f>DAY(#REF!)&amp;"-"&amp;MONTH(#REF!)</f>
        <v>#REF!</v>
      </c>
      <c r="PC3" s="4" t="e">
        <f>DAY(#REF!)&amp;"-"&amp;MONTH(#REF!)</f>
        <v>#REF!</v>
      </c>
      <c r="PD3" s="4" t="e">
        <f>DAY(#REF!)&amp;"-"&amp;MONTH(#REF!)</f>
        <v>#REF!</v>
      </c>
      <c r="PE3" s="4" t="e">
        <f>DAY(#REF!)&amp;"-"&amp;MONTH(#REF!)</f>
        <v>#REF!</v>
      </c>
      <c r="PF3" s="4" t="e">
        <f>DAY(#REF!)&amp;"-"&amp;MONTH(#REF!)</f>
        <v>#REF!</v>
      </c>
      <c r="PG3" s="4" t="e">
        <f>DAY(#REF!)&amp;"-"&amp;MONTH(#REF!)</f>
        <v>#REF!</v>
      </c>
      <c r="PH3" s="4" t="e">
        <f>DAY(#REF!)&amp;"-"&amp;MONTH(#REF!)</f>
        <v>#REF!</v>
      </c>
      <c r="PI3" s="4" t="e">
        <f>DAY(#REF!)&amp;"-"&amp;MONTH(#REF!)</f>
        <v>#REF!</v>
      </c>
      <c r="PJ3" s="4" t="e">
        <f>DAY(#REF!)&amp;"-"&amp;MONTH(#REF!)</f>
        <v>#REF!</v>
      </c>
      <c r="PK3" s="4" t="e">
        <f>DAY(#REF!)&amp;"-"&amp;MONTH(#REF!)</f>
        <v>#REF!</v>
      </c>
      <c r="PL3" s="4" t="e">
        <f>DAY(#REF!)&amp;"-"&amp;MONTH(#REF!)</f>
        <v>#REF!</v>
      </c>
      <c r="PM3" s="4" t="e">
        <f>DAY(#REF!)&amp;"-"&amp;MONTH(#REF!)</f>
        <v>#REF!</v>
      </c>
      <c r="PN3" s="4" t="e">
        <f>DAY(#REF!)&amp;"-"&amp;MONTH(#REF!)</f>
        <v>#REF!</v>
      </c>
      <c r="PO3" s="4" t="e">
        <f>DAY(#REF!)&amp;"-"&amp;MONTH(#REF!)</f>
        <v>#REF!</v>
      </c>
      <c r="PP3" s="4" t="e">
        <f>DAY(#REF!)&amp;"-"&amp;MONTH(#REF!)</f>
        <v>#REF!</v>
      </c>
      <c r="PQ3" s="4" t="e">
        <f>DAY(#REF!)&amp;"-"&amp;MONTH(#REF!)</f>
        <v>#REF!</v>
      </c>
      <c r="PR3" s="4" t="e">
        <f>DAY(#REF!)&amp;"-"&amp;MONTH(#REF!)</f>
        <v>#REF!</v>
      </c>
      <c r="PS3" s="4" t="e">
        <f>DAY(#REF!)&amp;"-"&amp;MONTH(#REF!)</f>
        <v>#REF!</v>
      </c>
      <c r="PT3" s="4" t="e">
        <f>DAY(#REF!)&amp;"-"&amp;MONTH(#REF!)</f>
        <v>#REF!</v>
      </c>
      <c r="PU3" s="4" t="e">
        <f>DAY(#REF!)&amp;"-"&amp;MONTH(#REF!)</f>
        <v>#REF!</v>
      </c>
      <c r="PV3" s="4" t="e">
        <f>DAY(#REF!)&amp;"-"&amp;MONTH(#REF!)</f>
        <v>#REF!</v>
      </c>
      <c r="PW3" s="4" t="e">
        <f>DAY(#REF!)&amp;"-"&amp;MONTH(#REF!)</f>
        <v>#REF!</v>
      </c>
      <c r="PX3" s="4" t="e">
        <f>DAY(#REF!)&amp;"-"&amp;MONTH(#REF!)</f>
        <v>#REF!</v>
      </c>
      <c r="PY3" s="4" t="e">
        <f>DAY(#REF!)&amp;"-"&amp;MONTH(#REF!)</f>
        <v>#REF!</v>
      </c>
      <c r="PZ3" s="4" t="e">
        <f>DAY(#REF!)&amp;"-"&amp;MONTH(#REF!)</f>
        <v>#REF!</v>
      </c>
      <c r="QA3" s="4" t="e">
        <f>DAY(#REF!)&amp;"-"&amp;MONTH(#REF!)</f>
        <v>#REF!</v>
      </c>
      <c r="QB3" s="4" t="e">
        <f>DAY(#REF!)&amp;"-"&amp;MONTH(#REF!)</f>
        <v>#REF!</v>
      </c>
      <c r="QC3" s="4" t="e">
        <f>DAY(#REF!)&amp;"-"&amp;MONTH(#REF!)</f>
        <v>#REF!</v>
      </c>
      <c r="QD3" s="4" t="e">
        <f>DAY(#REF!)&amp;"-"&amp;MONTH(#REF!)</f>
        <v>#REF!</v>
      </c>
      <c r="QE3" s="4" t="e">
        <f>DAY(#REF!)&amp;"-"&amp;MONTH(#REF!)</f>
        <v>#REF!</v>
      </c>
      <c r="QF3" s="4" t="e">
        <f>DAY(#REF!)&amp;"-"&amp;MONTH(#REF!)</f>
        <v>#REF!</v>
      </c>
      <c r="QG3" s="4" t="e">
        <f>DAY(#REF!)&amp;"-"&amp;MONTH(#REF!)</f>
        <v>#REF!</v>
      </c>
      <c r="QH3" s="4" t="e">
        <f>DAY(#REF!)&amp;"-"&amp;MONTH(#REF!)</f>
        <v>#REF!</v>
      </c>
      <c r="QI3" s="4" t="e">
        <f>DAY(#REF!)&amp;"-"&amp;MONTH(#REF!)</f>
        <v>#REF!</v>
      </c>
      <c r="QJ3" s="4" t="e">
        <f>DAY(#REF!)&amp;"-"&amp;MONTH(#REF!)</f>
        <v>#REF!</v>
      </c>
      <c r="QK3" s="4" t="e">
        <f>DAY(#REF!)&amp;"-"&amp;MONTH(#REF!)</f>
        <v>#REF!</v>
      </c>
      <c r="QL3" s="4" t="e">
        <f>DAY(#REF!)&amp;"-"&amp;MONTH(#REF!)</f>
        <v>#REF!</v>
      </c>
      <c r="QM3" s="4" t="e">
        <f>DAY(#REF!)&amp;"-"&amp;MONTH(#REF!)</f>
        <v>#REF!</v>
      </c>
      <c r="QN3" s="4" t="e">
        <f>DAY(#REF!)&amp;"-"&amp;MONTH(#REF!)</f>
        <v>#REF!</v>
      </c>
      <c r="QO3" s="4" t="e">
        <f>DAY(#REF!)&amp;"-"&amp;MONTH(#REF!)</f>
        <v>#REF!</v>
      </c>
      <c r="QP3" s="4" t="e">
        <f>DAY(#REF!)&amp;"-"&amp;MONTH(#REF!)</f>
        <v>#REF!</v>
      </c>
      <c r="QQ3" s="4" t="e">
        <f>DAY(#REF!)&amp;"-"&amp;MONTH(#REF!)</f>
        <v>#REF!</v>
      </c>
      <c r="QR3" s="4" t="e">
        <f>DAY(#REF!)&amp;"-"&amp;MONTH(#REF!)</f>
        <v>#REF!</v>
      </c>
      <c r="QS3" s="4" t="e">
        <f>DAY(#REF!)&amp;"-"&amp;MONTH(#REF!)</f>
        <v>#REF!</v>
      </c>
      <c r="QT3" s="4" t="e">
        <f>DAY(#REF!)&amp;"-"&amp;MONTH(#REF!)</f>
        <v>#REF!</v>
      </c>
      <c r="QU3" s="4" t="e">
        <f>DAY(#REF!)&amp;"-"&amp;MONTH(#REF!)</f>
        <v>#REF!</v>
      </c>
      <c r="QV3" s="4" t="e">
        <f>DAY(#REF!)&amp;"-"&amp;MONTH(#REF!)</f>
        <v>#REF!</v>
      </c>
      <c r="QW3" s="4" t="e">
        <f>DAY(#REF!)&amp;"-"&amp;MONTH(#REF!)</f>
        <v>#REF!</v>
      </c>
      <c r="QX3" s="4" t="e">
        <f>DAY(#REF!)&amp;"-"&amp;MONTH(#REF!)</f>
        <v>#REF!</v>
      </c>
      <c r="QY3" s="4" t="e">
        <f>DAY(#REF!)&amp;"-"&amp;MONTH(#REF!)</f>
        <v>#REF!</v>
      </c>
      <c r="QZ3" s="4" t="e">
        <f>DAY(#REF!)&amp;"-"&amp;MONTH(#REF!)</f>
        <v>#REF!</v>
      </c>
      <c r="RA3" s="4" t="e">
        <f>DAY(#REF!)&amp;"-"&amp;MONTH(#REF!)</f>
        <v>#REF!</v>
      </c>
      <c r="RB3" s="4" t="e">
        <f>DAY(#REF!)&amp;"-"&amp;MONTH(#REF!)</f>
        <v>#REF!</v>
      </c>
      <c r="RC3" s="4" t="e">
        <f>DAY(#REF!)&amp;"-"&amp;MONTH(#REF!)</f>
        <v>#REF!</v>
      </c>
      <c r="RD3" s="4" t="e">
        <f>DAY(#REF!)&amp;"-"&amp;MONTH(#REF!)</f>
        <v>#REF!</v>
      </c>
      <c r="RE3" s="4" t="e">
        <f>DAY(#REF!)&amp;"-"&amp;MONTH(#REF!)</f>
        <v>#REF!</v>
      </c>
      <c r="RF3" s="4" t="e">
        <f>DAY(#REF!)&amp;"-"&amp;MONTH(#REF!)</f>
        <v>#REF!</v>
      </c>
      <c r="RG3" s="4" t="e">
        <f>DAY(#REF!)&amp;"-"&amp;MONTH(#REF!)</f>
        <v>#REF!</v>
      </c>
      <c r="RH3" s="4" t="e">
        <f>DAY(#REF!)&amp;"-"&amp;MONTH(#REF!)</f>
        <v>#REF!</v>
      </c>
      <c r="RI3" s="4" t="e">
        <f>DAY(#REF!)&amp;"-"&amp;MONTH(#REF!)</f>
        <v>#REF!</v>
      </c>
      <c r="RJ3" s="4" t="e">
        <f>DAY(#REF!)&amp;"-"&amp;MONTH(#REF!)</f>
        <v>#REF!</v>
      </c>
      <c r="RK3" s="4" t="e">
        <f>DAY(#REF!)&amp;"-"&amp;MONTH(#REF!)</f>
        <v>#REF!</v>
      </c>
      <c r="RL3" s="4" t="e">
        <f>DAY(#REF!)&amp;"-"&amp;MONTH(#REF!)</f>
        <v>#REF!</v>
      </c>
      <c r="RM3" s="4" t="e">
        <f>DAY(#REF!)&amp;"-"&amp;MONTH(#REF!)</f>
        <v>#REF!</v>
      </c>
      <c r="RN3" s="4" t="e">
        <f>DAY(#REF!)&amp;"-"&amp;MONTH(#REF!)</f>
        <v>#REF!</v>
      </c>
      <c r="RO3" s="4" t="e">
        <f>DAY(#REF!)&amp;"-"&amp;MONTH(#REF!)</f>
        <v>#REF!</v>
      </c>
      <c r="RP3" s="4" t="e">
        <f>DAY(#REF!)&amp;"-"&amp;MONTH(#REF!)</f>
        <v>#REF!</v>
      </c>
      <c r="RQ3" s="4" t="e">
        <f>DAY(#REF!)&amp;"-"&amp;MONTH(#REF!)</f>
        <v>#REF!</v>
      </c>
      <c r="RR3" s="4" t="e">
        <f>DAY(#REF!)&amp;"-"&amp;MONTH(#REF!)</f>
        <v>#REF!</v>
      </c>
      <c r="RS3" s="4" t="e">
        <f>DAY(#REF!)&amp;"-"&amp;MONTH(#REF!)</f>
        <v>#REF!</v>
      </c>
      <c r="RT3" s="4" t="e">
        <f>DAY(#REF!)&amp;"-"&amp;MONTH(#REF!)</f>
        <v>#REF!</v>
      </c>
      <c r="RU3" s="4" t="e">
        <f>DAY(#REF!)&amp;"-"&amp;MONTH(#REF!)</f>
        <v>#REF!</v>
      </c>
      <c r="RV3" s="4" t="e">
        <f>DAY(#REF!)&amp;"-"&amp;MONTH(#REF!)</f>
        <v>#REF!</v>
      </c>
      <c r="RW3" s="4" t="e">
        <f>DAY(#REF!)&amp;"-"&amp;MONTH(#REF!)</f>
        <v>#REF!</v>
      </c>
      <c r="RX3" s="4" t="e">
        <f>DAY(#REF!)&amp;"-"&amp;MONTH(#REF!)</f>
        <v>#REF!</v>
      </c>
      <c r="RY3" s="4" t="e">
        <f>DAY(#REF!)&amp;"-"&amp;MONTH(#REF!)</f>
        <v>#REF!</v>
      </c>
      <c r="RZ3" s="4" t="e">
        <f>DAY(#REF!)&amp;"-"&amp;MONTH(#REF!)</f>
        <v>#REF!</v>
      </c>
      <c r="SA3" s="4" t="e">
        <f>DAY(#REF!)&amp;"-"&amp;MONTH(#REF!)</f>
        <v>#REF!</v>
      </c>
      <c r="SB3" s="4" t="e">
        <f>DAY(#REF!)&amp;"-"&amp;MONTH(#REF!)</f>
        <v>#REF!</v>
      </c>
      <c r="SC3" s="4" t="e">
        <f>DAY(#REF!)&amp;"-"&amp;MONTH(#REF!)</f>
        <v>#REF!</v>
      </c>
      <c r="SD3" s="4" t="e">
        <f>DAY(#REF!)&amp;"-"&amp;MONTH(#REF!)</f>
        <v>#REF!</v>
      </c>
      <c r="SE3" s="4" t="e">
        <f>DAY(#REF!)&amp;"-"&amp;MONTH(#REF!)</f>
        <v>#REF!</v>
      </c>
      <c r="SF3" s="4" t="e">
        <f>DAY(#REF!)&amp;"-"&amp;MONTH(#REF!)</f>
        <v>#REF!</v>
      </c>
      <c r="SG3" s="4" t="e">
        <f>DAY(#REF!)&amp;"-"&amp;MONTH(#REF!)</f>
        <v>#REF!</v>
      </c>
      <c r="SH3" s="4" t="e">
        <f>DAY(#REF!)&amp;"-"&amp;MONTH(#REF!)</f>
        <v>#REF!</v>
      </c>
      <c r="SI3" s="4" t="e">
        <f>DAY(#REF!)&amp;"-"&amp;MONTH(#REF!)</f>
        <v>#REF!</v>
      </c>
      <c r="SJ3" s="4" t="e">
        <f>DAY(#REF!)&amp;"-"&amp;MONTH(#REF!)</f>
        <v>#REF!</v>
      </c>
      <c r="SK3" s="4" t="e">
        <f>DAY(#REF!)&amp;"-"&amp;MONTH(#REF!)</f>
        <v>#REF!</v>
      </c>
      <c r="SL3" s="4" t="e">
        <f>DAY(#REF!)&amp;"-"&amp;MONTH(#REF!)</f>
        <v>#REF!</v>
      </c>
      <c r="SM3" s="4" t="e">
        <f>DAY(#REF!)&amp;"-"&amp;MONTH(#REF!)</f>
        <v>#REF!</v>
      </c>
      <c r="SN3" s="4" t="e">
        <f>DAY(#REF!)&amp;"-"&amp;MONTH(#REF!)</f>
        <v>#REF!</v>
      </c>
      <c r="SO3" s="4" t="e">
        <f>DAY(#REF!)&amp;"-"&amp;MONTH(#REF!)</f>
        <v>#REF!</v>
      </c>
      <c r="SP3" s="4" t="e">
        <f>DAY(#REF!)&amp;"-"&amp;MONTH(#REF!)</f>
        <v>#REF!</v>
      </c>
      <c r="SQ3" s="4" t="e">
        <f>DAY(#REF!)&amp;"-"&amp;MONTH(#REF!)</f>
        <v>#REF!</v>
      </c>
      <c r="SR3" s="4" t="e">
        <f>DAY(#REF!)&amp;"-"&amp;MONTH(#REF!)</f>
        <v>#REF!</v>
      </c>
      <c r="SS3" s="4" t="e">
        <f>DAY(#REF!)&amp;"-"&amp;MONTH(#REF!)</f>
        <v>#REF!</v>
      </c>
      <c r="ST3" s="4" t="e">
        <f>DAY(#REF!)&amp;"-"&amp;MONTH(#REF!)</f>
        <v>#REF!</v>
      </c>
      <c r="SU3" s="4" t="e">
        <f>DAY(#REF!)&amp;"-"&amp;MONTH(#REF!)</f>
        <v>#REF!</v>
      </c>
      <c r="SV3" s="4" t="e">
        <f>DAY(#REF!)&amp;"-"&amp;MONTH(#REF!)</f>
        <v>#REF!</v>
      </c>
      <c r="SW3" s="4" t="e">
        <f>DAY(#REF!)&amp;"-"&amp;MONTH(#REF!)</f>
        <v>#REF!</v>
      </c>
      <c r="SX3" s="4" t="e">
        <f>DAY(#REF!)&amp;"-"&amp;MONTH(#REF!)</f>
        <v>#REF!</v>
      </c>
      <c r="SY3" s="4" t="e">
        <f>DAY(#REF!)&amp;"-"&amp;MONTH(#REF!)</f>
        <v>#REF!</v>
      </c>
      <c r="SZ3" s="4" t="e">
        <f>DAY(#REF!)&amp;"-"&amp;MONTH(#REF!)</f>
        <v>#REF!</v>
      </c>
      <c r="TA3" s="4" t="e">
        <f>DAY(#REF!)&amp;"-"&amp;MONTH(#REF!)</f>
        <v>#REF!</v>
      </c>
      <c r="TB3" s="4" t="e">
        <f>DAY(#REF!)&amp;"-"&amp;MONTH(#REF!)</f>
        <v>#REF!</v>
      </c>
      <c r="TC3" s="4" t="e">
        <f>DAY(#REF!)&amp;"-"&amp;MONTH(#REF!)</f>
        <v>#REF!</v>
      </c>
      <c r="TD3" s="4" t="e">
        <f>DAY(#REF!)&amp;"-"&amp;MONTH(#REF!)</f>
        <v>#REF!</v>
      </c>
      <c r="TE3" s="4" t="e">
        <f>DAY(#REF!)&amp;"-"&amp;MONTH(#REF!)</f>
        <v>#REF!</v>
      </c>
      <c r="TF3" s="4" t="e">
        <f>DAY(#REF!)&amp;"-"&amp;MONTH(#REF!)</f>
        <v>#REF!</v>
      </c>
      <c r="TG3" s="4" t="e">
        <f>DAY(#REF!)&amp;"-"&amp;MONTH(#REF!)</f>
        <v>#REF!</v>
      </c>
      <c r="TH3" s="4" t="e">
        <f>DAY(#REF!)&amp;"-"&amp;MONTH(#REF!)</f>
        <v>#REF!</v>
      </c>
      <c r="TI3" s="4" t="e">
        <f>DAY(#REF!)&amp;"-"&amp;MONTH(#REF!)</f>
        <v>#REF!</v>
      </c>
      <c r="TJ3" s="4" t="e">
        <f>DAY(#REF!)&amp;"-"&amp;MONTH(#REF!)</f>
        <v>#REF!</v>
      </c>
      <c r="TK3" s="4" t="e">
        <f>DAY(#REF!)&amp;"-"&amp;MONTH(#REF!)</f>
        <v>#REF!</v>
      </c>
      <c r="TL3" s="4" t="e">
        <f>DAY(#REF!)&amp;"-"&amp;MONTH(#REF!)</f>
        <v>#REF!</v>
      </c>
      <c r="TM3" s="4" t="e">
        <f>DAY(#REF!)&amp;"-"&amp;MONTH(#REF!)</f>
        <v>#REF!</v>
      </c>
      <c r="TN3" s="4" t="e">
        <f>DAY(#REF!)&amp;"-"&amp;MONTH(#REF!)</f>
        <v>#REF!</v>
      </c>
      <c r="TO3" s="4" t="e">
        <f>DAY(#REF!)&amp;"-"&amp;MONTH(#REF!)</f>
        <v>#REF!</v>
      </c>
      <c r="TP3" s="4" t="e">
        <f>DAY(#REF!)&amp;"-"&amp;MONTH(#REF!)</f>
        <v>#REF!</v>
      </c>
      <c r="TQ3" s="4" t="e">
        <f>DAY(#REF!)&amp;"-"&amp;MONTH(#REF!)</f>
        <v>#REF!</v>
      </c>
      <c r="TR3" s="4" t="e">
        <f>DAY(#REF!)&amp;"-"&amp;MONTH(#REF!)</f>
        <v>#REF!</v>
      </c>
      <c r="TS3" s="4" t="e">
        <f>DAY(#REF!)&amp;"-"&amp;MONTH(#REF!)</f>
        <v>#REF!</v>
      </c>
      <c r="TT3" s="4" t="e">
        <f>DAY(#REF!)&amp;"-"&amp;MONTH(#REF!)</f>
        <v>#REF!</v>
      </c>
      <c r="TU3" s="4" t="e">
        <f>DAY(#REF!)&amp;"-"&amp;MONTH(#REF!)</f>
        <v>#REF!</v>
      </c>
      <c r="TV3" s="4" t="e">
        <f>DAY(#REF!)&amp;"-"&amp;MONTH(#REF!)</f>
        <v>#REF!</v>
      </c>
      <c r="TW3" s="4" t="e">
        <f>DAY(#REF!)&amp;"-"&amp;MONTH(#REF!)</f>
        <v>#REF!</v>
      </c>
      <c r="TX3" s="4" t="e">
        <f>DAY(#REF!)&amp;"-"&amp;MONTH(#REF!)</f>
        <v>#REF!</v>
      </c>
      <c r="TY3" s="4" t="e">
        <f>DAY(#REF!)&amp;"-"&amp;MONTH(#REF!)</f>
        <v>#REF!</v>
      </c>
      <c r="TZ3" s="4" t="e">
        <f>DAY(#REF!)&amp;"-"&amp;MONTH(#REF!)</f>
        <v>#REF!</v>
      </c>
      <c r="UA3" s="4" t="e">
        <f>DAY(#REF!)&amp;"-"&amp;MONTH(#REF!)</f>
        <v>#REF!</v>
      </c>
      <c r="UB3" s="4" t="e">
        <f>DAY(#REF!)&amp;"-"&amp;MONTH(#REF!)</f>
        <v>#REF!</v>
      </c>
      <c r="UC3" s="4" t="e">
        <f>DAY(#REF!)&amp;"-"&amp;MONTH(#REF!)</f>
        <v>#REF!</v>
      </c>
      <c r="UD3" s="4" t="e">
        <f>DAY(#REF!)&amp;"-"&amp;MONTH(#REF!)</f>
        <v>#REF!</v>
      </c>
      <c r="UE3" s="4" t="e">
        <f>DAY(#REF!)&amp;"-"&amp;MONTH(#REF!)</f>
        <v>#REF!</v>
      </c>
      <c r="UF3" s="4" t="e">
        <f>DAY(#REF!)&amp;"-"&amp;MONTH(#REF!)</f>
        <v>#REF!</v>
      </c>
      <c r="UG3" s="4" t="e">
        <f>DAY(#REF!)&amp;"-"&amp;MONTH(#REF!)</f>
        <v>#REF!</v>
      </c>
      <c r="UH3" s="4" t="e">
        <f>DAY(#REF!)&amp;"-"&amp;MONTH(#REF!)</f>
        <v>#REF!</v>
      </c>
      <c r="UI3" s="4" t="e">
        <f>DAY(#REF!)&amp;"-"&amp;MONTH(#REF!)</f>
        <v>#REF!</v>
      </c>
      <c r="UJ3" s="4" t="e">
        <f>DAY(#REF!)&amp;"-"&amp;MONTH(#REF!)</f>
        <v>#REF!</v>
      </c>
      <c r="UK3" s="4" t="e">
        <f>DAY(#REF!)&amp;"-"&amp;MONTH(#REF!)</f>
        <v>#REF!</v>
      </c>
      <c r="UL3" s="4" t="e">
        <f>DAY(#REF!)&amp;"-"&amp;MONTH(#REF!)</f>
        <v>#REF!</v>
      </c>
      <c r="UM3" s="4" t="e">
        <f>DAY(#REF!)&amp;"-"&amp;MONTH(#REF!)</f>
        <v>#REF!</v>
      </c>
      <c r="UN3" s="4" t="e">
        <f>DAY(#REF!)&amp;"-"&amp;MONTH(#REF!)</f>
        <v>#REF!</v>
      </c>
      <c r="UO3" s="4" t="e">
        <f>DAY(#REF!)&amp;"-"&amp;MONTH(#REF!)</f>
        <v>#REF!</v>
      </c>
      <c r="UP3" s="4" t="e">
        <f>DAY(#REF!)&amp;"-"&amp;MONTH(#REF!)</f>
        <v>#REF!</v>
      </c>
      <c r="UQ3" s="4" t="e">
        <f>DAY(#REF!)&amp;"-"&amp;MONTH(#REF!)</f>
        <v>#REF!</v>
      </c>
      <c r="UR3" s="4" t="e">
        <f>DAY(#REF!)&amp;"-"&amp;MONTH(#REF!)</f>
        <v>#REF!</v>
      </c>
      <c r="US3" s="4" t="e">
        <f>DAY(#REF!)&amp;"-"&amp;MONTH(#REF!)</f>
        <v>#REF!</v>
      </c>
      <c r="UT3" s="4" t="e">
        <f>DAY(#REF!)&amp;"-"&amp;MONTH(#REF!)</f>
        <v>#REF!</v>
      </c>
      <c r="UU3" s="4" t="e">
        <f>DAY(#REF!)&amp;"-"&amp;MONTH(#REF!)</f>
        <v>#REF!</v>
      </c>
      <c r="UV3" s="4" t="e">
        <f>DAY(#REF!)&amp;"-"&amp;MONTH(#REF!)</f>
        <v>#REF!</v>
      </c>
      <c r="UW3" s="4" t="e">
        <f>DAY(#REF!)&amp;"-"&amp;MONTH(#REF!)</f>
        <v>#REF!</v>
      </c>
      <c r="UX3" s="4" t="e">
        <f>DAY(#REF!)&amp;"-"&amp;MONTH(#REF!)</f>
        <v>#REF!</v>
      </c>
      <c r="UY3" s="4" t="e">
        <f>DAY(#REF!)&amp;"-"&amp;MONTH(#REF!)</f>
        <v>#REF!</v>
      </c>
      <c r="UZ3" s="4" t="e">
        <f>DAY(#REF!)&amp;"-"&amp;MONTH(#REF!)</f>
        <v>#REF!</v>
      </c>
      <c r="VA3" s="4" t="e">
        <f>DAY(#REF!)&amp;"-"&amp;MONTH(#REF!)</f>
        <v>#REF!</v>
      </c>
      <c r="VB3" s="4" t="e">
        <f>DAY(#REF!)&amp;"-"&amp;MONTH(#REF!)</f>
        <v>#REF!</v>
      </c>
      <c r="VC3" s="4" t="e">
        <f>DAY(#REF!)&amp;"-"&amp;MONTH(#REF!)</f>
        <v>#REF!</v>
      </c>
      <c r="VD3" s="4" t="e">
        <f>DAY(#REF!)&amp;"-"&amp;MONTH(#REF!)</f>
        <v>#REF!</v>
      </c>
      <c r="VE3" s="4" t="e">
        <f>DAY(#REF!)&amp;"-"&amp;MONTH(#REF!)</f>
        <v>#REF!</v>
      </c>
      <c r="VF3" s="4" t="e">
        <f>DAY(#REF!)&amp;"-"&amp;MONTH(#REF!)</f>
        <v>#REF!</v>
      </c>
      <c r="VG3" s="4" t="e">
        <f>DAY(#REF!)&amp;"-"&amp;MONTH(#REF!)</f>
        <v>#REF!</v>
      </c>
      <c r="VH3" s="4" t="e">
        <f>DAY(#REF!)&amp;"-"&amp;MONTH(#REF!)</f>
        <v>#REF!</v>
      </c>
      <c r="VI3" s="4" t="e">
        <f>DAY(#REF!)&amp;"-"&amp;MONTH(#REF!)</f>
        <v>#REF!</v>
      </c>
      <c r="VJ3" s="4" t="e">
        <f>DAY(#REF!)&amp;"-"&amp;MONTH(#REF!)</f>
        <v>#REF!</v>
      </c>
      <c r="VK3" s="4" t="e">
        <f>DAY(#REF!)&amp;"-"&amp;MONTH(#REF!)</f>
        <v>#REF!</v>
      </c>
      <c r="VL3" s="4" t="e">
        <f>DAY(#REF!)&amp;"-"&amp;MONTH(#REF!)</f>
        <v>#REF!</v>
      </c>
      <c r="VM3" s="4" t="e">
        <f>DAY(#REF!)&amp;"-"&amp;MONTH(#REF!)</f>
        <v>#REF!</v>
      </c>
      <c r="VN3" s="4" t="e">
        <f>DAY(#REF!)&amp;"-"&amp;MONTH(#REF!)</f>
        <v>#REF!</v>
      </c>
      <c r="VO3" s="4" t="e">
        <f>DAY(#REF!)&amp;"-"&amp;MONTH(#REF!)</f>
        <v>#REF!</v>
      </c>
      <c r="VP3" s="4" t="e">
        <f>DAY(#REF!)&amp;"-"&amp;MONTH(#REF!)</f>
        <v>#REF!</v>
      </c>
      <c r="VQ3" s="4" t="e">
        <f>DAY(#REF!)&amp;"-"&amp;MONTH(#REF!)</f>
        <v>#REF!</v>
      </c>
      <c r="VR3" s="4" t="e">
        <f>DAY(#REF!)&amp;"-"&amp;MONTH(#REF!)</f>
        <v>#REF!</v>
      </c>
      <c r="VS3" s="4" t="e">
        <f>DAY(#REF!)&amp;"-"&amp;MONTH(#REF!)</f>
        <v>#REF!</v>
      </c>
      <c r="VT3" s="4" t="e">
        <f>DAY(#REF!)&amp;"-"&amp;MONTH(#REF!)</f>
        <v>#REF!</v>
      </c>
      <c r="VU3" s="4" t="e">
        <f>DAY(#REF!)&amp;"-"&amp;MONTH(#REF!)</f>
        <v>#REF!</v>
      </c>
      <c r="VV3" s="4" t="e">
        <f>DAY(#REF!)&amp;"-"&amp;MONTH(#REF!)</f>
        <v>#REF!</v>
      </c>
      <c r="VW3" s="4" t="e">
        <f>DAY(#REF!)&amp;"-"&amp;MONTH(#REF!)</f>
        <v>#REF!</v>
      </c>
      <c r="VX3" s="4" t="e">
        <f>DAY(#REF!)&amp;"-"&amp;MONTH(#REF!)</f>
        <v>#REF!</v>
      </c>
      <c r="VY3" s="4" t="e">
        <f>DAY(#REF!)&amp;"-"&amp;MONTH(#REF!)</f>
        <v>#REF!</v>
      </c>
      <c r="VZ3" s="4" t="e">
        <f>DAY(#REF!)&amp;"-"&amp;MONTH(#REF!)</f>
        <v>#REF!</v>
      </c>
      <c r="WA3" s="4" t="e">
        <f>DAY(#REF!)&amp;"-"&amp;MONTH(#REF!)</f>
        <v>#REF!</v>
      </c>
      <c r="WB3" s="4" t="e">
        <f>DAY(#REF!)&amp;"-"&amp;MONTH(#REF!)</f>
        <v>#REF!</v>
      </c>
      <c r="WC3" s="4" t="e">
        <f>DAY(#REF!)&amp;"-"&amp;MONTH(#REF!)</f>
        <v>#REF!</v>
      </c>
      <c r="WD3" s="4" t="e">
        <f>DAY(#REF!)&amp;"-"&amp;MONTH(#REF!)</f>
        <v>#REF!</v>
      </c>
      <c r="WE3" s="4" t="e">
        <f>DAY(#REF!)&amp;"-"&amp;MONTH(#REF!)</f>
        <v>#REF!</v>
      </c>
      <c r="WF3" s="4" t="e">
        <f>DAY(#REF!)&amp;"-"&amp;MONTH(#REF!)</f>
        <v>#REF!</v>
      </c>
      <c r="WG3" s="4" t="e">
        <f>DAY(#REF!)&amp;"-"&amp;MONTH(#REF!)</f>
        <v>#REF!</v>
      </c>
      <c r="WH3" s="4" t="e">
        <f>DAY(#REF!)&amp;"-"&amp;MONTH(#REF!)</f>
        <v>#REF!</v>
      </c>
      <c r="WI3" s="4" t="e">
        <f>DAY(#REF!)&amp;"-"&amp;MONTH(#REF!)</f>
        <v>#REF!</v>
      </c>
      <c r="WJ3" s="4" t="e">
        <f>DAY(#REF!)&amp;"-"&amp;MONTH(#REF!)</f>
        <v>#REF!</v>
      </c>
      <c r="WK3" s="4" t="e">
        <f>DAY(#REF!)&amp;"-"&amp;MONTH(#REF!)</f>
        <v>#REF!</v>
      </c>
      <c r="WL3" s="4" t="e">
        <f>DAY(#REF!)&amp;"-"&amp;MONTH(#REF!)</f>
        <v>#REF!</v>
      </c>
      <c r="WM3" s="4" t="e">
        <f>DAY(#REF!)&amp;"-"&amp;MONTH(#REF!)</f>
        <v>#REF!</v>
      </c>
      <c r="WN3" s="4" t="e">
        <f>DAY(#REF!)&amp;"-"&amp;MONTH(#REF!)</f>
        <v>#REF!</v>
      </c>
      <c r="WO3" s="4" t="e">
        <f>DAY(#REF!)&amp;"-"&amp;MONTH(#REF!)</f>
        <v>#REF!</v>
      </c>
      <c r="WP3" s="4" t="e">
        <f>DAY(#REF!)&amp;"-"&amp;MONTH(#REF!)</f>
        <v>#REF!</v>
      </c>
      <c r="WQ3" s="4" t="e">
        <f>DAY(#REF!)&amp;"-"&amp;MONTH(#REF!)</f>
        <v>#REF!</v>
      </c>
    </row>
    <row r="4" spans="1:615" ht="24" customHeight="1" thickBot="1" x14ac:dyDescent="0.35">
      <c r="A4" s="132">
        <v>44835</v>
      </c>
      <c r="B4" s="133"/>
      <c r="C4" s="147" t="s">
        <v>34</v>
      </c>
      <c r="D4" s="149" t="s">
        <v>0</v>
      </c>
      <c r="E4" s="150"/>
      <c r="F4" s="150"/>
      <c r="G4" s="151"/>
      <c r="H4" s="152" t="s">
        <v>7</v>
      </c>
      <c r="I4" s="154" t="s">
        <v>1</v>
      </c>
      <c r="J4" s="154"/>
      <c r="K4" s="154"/>
      <c r="L4" s="154"/>
      <c r="M4" s="126" t="s">
        <v>6</v>
      </c>
      <c r="N4" s="128" t="s">
        <v>5</v>
      </c>
      <c r="O4" s="130" t="s">
        <v>2</v>
      </c>
    </row>
    <row r="5" spans="1:615" ht="21.75" customHeight="1" thickBot="1" x14ac:dyDescent="0.35">
      <c r="A5" s="132">
        <f>EOMONTH(A4,0)</f>
        <v>44865</v>
      </c>
      <c r="B5" s="133"/>
      <c r="C5" s="148"/>
      <c r="D5" s="6" t="s">
        <v>3</v>
      </c>
      <c r="E5" s="7" t="s">
        <v>4</v>
      </c>
      <c r="F5" s="7" t="s">
        <v>3</v>
      </c>
      <c r="G5" s="8" t="s">
        <v>4</v>
      </c>
      <c r="H5" s="153"/>
      <c r="I5" s="9" t="s">
        <v>3</v>
      </c>
      <c r="J5" s="10" t="s">
        <v>4</v>
      </c>
      <c r="K5" s="9" t="s">
        <v>3</v>
      </c>
      <c r="L5" s="23" t="s">
        <v>4</v>
      </c>
      <c r="M5" s="127"/>
      <c r="N5" s="129"/>
      <c r="O5" s="131"/>
    </row>
    <row r="6" spans="1:615" x14ac:dyDescent="0.3">
      <c r="A6" s="11">
        <f>$A$4</f>
        <v>44835</v>
      </c>
      <c r="B6" s="57" t="str">
        <f t="shared" ref="B6:B36" si="0">TEXT($A6,"Jjjj")</f>
        <v>samedi</v>
      </c>
      <c r="C6" s="85">
        <f>IF($B6="","",_xlfn.ISOWEEKNUM($A6))</f>
        <v>39</v>
      </c>
      <c r="D6" s="96" t="str">
        <f>IF(C6="","",IF(ISODD(_xlfn.ISOWEEKNUM($A6)),(_xlfn.XLOOKUP($A6,Congés!$A$53:$A$186,Congés!$B$53:$B$186,IF(_xlfn.XLOOKUP($B6,Paramètres!$A$2:$A$6,Paramètres!B$2:B$6,0,0,1)=0,"",_xlfn.XLOOKUP($B6,Paramètres!$A$2:$A$6,Paramètres!B$2:B$6,0,0,1)),0,1)),((_xlfn.XLOOKUP($A6,Congés!$A$53:$A$186,Congés!$B$53:$B$186,IF(_xlfn.XLOOKUP($B6,Paramètres!$I$2:$I$6,Paramètres!J$2:J$6,0,0,1)=0,"",_xlfn.XLOOKUP($B6,Paramètres!$I$2:$I$6,Paramètres!J$2:J$6,0,0,1)),0,1)))))</f>
        <v/>
      </c>
      <c r="E6" s="97" t="str">
        <f>IF(D6="","",IF(ISODD(_xlfn.ISOWEEKNUM($A6)),(_xlfn.XLOOKUP($A6,Congés!$A$53:$A$186,Congés!$B$53:$B$186,IF(_xlfn.XLOOKUP($B6,Paramètres!$A$2:$A$6,Paramètres!C$2:C$6,0,0,1)=0,"",_xlfn.XLOOKUP($B6,Paramètres!$A$2:$A$6,Paramètres!C$2:C$6,0,0,1)),0,1)),((_xlfn.XLOOKUP($A6,Congés!$A$53:$A$186,Congés!$B$53:$B$186,IF(_xlfn.XLOOKUP($B6,Paramètres!$I$2:$I$6,Paramètres!K$2:K$6,0,0,1)=0,"",_xlfn.XLOOKUP($B6,Paramètres!$I$2:$I$6,Paramètres!K$2:K$6,0,0,1)),0,1)))))</f>
        <v/>
      </c>
      <c r="F6" s="97" t="str">
        <f>IF(E6="","",IF(ISODD(_xlfn.ISOWEEKNUM($A6)),(_xlfn.XLOOKUP($A6,Congés!$A$53:$A$186,Congés!$B$53:$B$186,IF(_xlfn.XLOOKUP($B6,Paramètres!$A$2:$A$6,Paramètres!D$2:D$6,0,0,1)=0,"",_xlfn.XLOOKUP($B6,Paramètres!$A$2:$A$6,Paramètres!D$2:D$6,0,0,1)),0,1)),((_xlfn.XLOOKUP($A6,Congés!$A$53:$A$186,Congés!$B$53:$B$186,IF(_xlfn.XLOOKUP($B6,Paramètres!$I$2:$I$6,Paramètres!L$2:L$6,0,0,1)=0,"",_xlfn.XLOOKUP($B6,Paramètres!$I$2:$I$6,Paramètres!L$2:L$6,0,0,1)),0,1)))))</f>
        <v/>
      </c>
      <c r="G6" s="98" t="str">
        <f>IF(F6="","",IF(ISODD(_xlfn.ISOWEEKNUM($A6)),(_xlfn.XLOOKUP($A6,Congés!$A$53:$A$186,Congés!$B$53:$B$186,IF(_xlfn.XLOOKUP($B6,Paramètres!$A$2:$A$6,Paramètres!E$2:E$6,0,0,1)=0,"",_xlfn.XLOOKUP($B6,Paramètres!$A$2:$A$6,Paramètres!E$2:E$6,0,0,1)),0,1)),((_xlfn.XLOOKUP($A6,Congés!$A$53:$A$186,Congés!$B$53:$B$186,IF(_xlfn.XLOOKUP($B6,Paramètres!$I$2:$I$6,Paramètres!M$2:M$6,0,0,1)=0,"",_xlfn.XLOOKUP($B6,Paramètres!$I$2:$I$6,Paramètres!M$2:M$6,0,0,1)),0,1)))))</f>
        <v/>
      </c>
      <c r="H6" s="88" t="str">
        <f>(_xlfn.XLOOKUP($A6,Congés!$A$53:$A$186,Congés!$B$53:$B$186,IF(ISERROR((E6-D6)+(G6-F6)),"",(E6-D6)+(G6-F6)),0,1))</f>
        <v/>
      </c>
      <c r="I6" s="92"/>
      <c r="J6" s="93"/>
      <c r="K6" s="93"/>
      <c r="L6" s="94"/>
      <c r="M6" s="35" t="str">
        <f>IF((J6-I6)+(L6-K6)=0,"",(J6-I6)+(L6-K6))</f>
        <v/>
      </c>
      <c r="N6" s="53" t="str">
        <f>IF(B6="Dimanche",SUM(M1:M6),"")</f>
        <v/>
      </c>
      <c r="O6" s="54"/>
      <c r="Q6" s="63"/>
    </row>
    <row r="7" spans="1:615" x14ac:dyDescent="0.3">
      <c r="A7" s="12">
        <f t="shared" ref="A7:A36" si="1">IF(ISERROR(IF((A6+1)&lt;=$A$5,(A6+1),"")),"",IF((A6+1)&lt;=$A$5,(A6+1),""))</f>
        <v>44836</v>
      </c>
      <c r="B7" s="58" t="str">
        <f t="shared" si="0"/>
        <v>dimanche</v>
      </c>
      <c r="C7" s="86">
        <f t="shared" ref="C7:C36" si="2">IF($B7="","",_xlfn.ISOWEEKNUM($A7))</f>
        <v>39</v>
      </c>
      <c r="D7" s="99" t="str">
        <f>IF(C7="","",IF(ISODD(_xlfn.ISOWEEKNUM($A7)),(_xlfn.XLOOKUP($A7,Congés!$A$53:$A$186,Congés!$B$53:$B$186,IF(_xlfn.XLOOKUP($B7,Paramètres!$A$2:$A$6,Paramètres!B$2:B$6,0,0,1)=0,"",_xlfn.XLOOKUP($B7,Paramètres!$A$2:$A$6,Paramètres!B$2:B$6,0,0,1)),0,1)),((_xlfn.XLOOKUP($A7,Congés!$A$53:$A$186,Congés!$B$53:$B$186,IF(_xlfn.XLOOKUP($B7,Paramètres!$I$2:$I$6,Paramètres!J$2:J$6,0,0,1)=0,"",_xlfn.XLOOKUP($B7,Paramètres!$I$2:$I$6,Paramètres!J$2:J$6,0,0,1)),0,1)))))</f>
        <v/>
      </c>
      <c r="E7" s="24" t="str">
        <f>IF(D7="","",IF(ISODD(_xlfn.ISOWEEKNUM($A7)),(_xlfn.XLOOKUP($A7,Congés!$A$53:$A$186,Congés!$B$53:$B$186,IF(_xlfn.XLOOKUP($B7,Paramètres!$A$2:$A$6,Paramètres!C$2:C$6,0,0,1)=0,"",_xlfn.XLOOKUP($B7,Paramètres!$A$2:$A$6,Paramètres!C$2:C$6,0,0,1)),0,1)),((_xlfn.XLOOKUP($A7,Congés!$A$53:$A$186,Congés!$B$53:$B$186,IF(_xlfn.XLOOKUP($B7,Paramètres!$I$2:$I$6,Paramètres!K$2:K$6,0,0,1)=0,"",_xlfn.XLOOKUP($B7,Paramètres!$I$2:$I$6,Paramètres!K$2:K$6,0,0,1)),0,1)))))</f>
        <v/>
      </c>
      <c r="F7" s="24" t="str">
        <f>IF(E7="","",IF(ISODD(_xlfn.ISOWEEKNUM($A7)),(_xlfn.XLOOKUP($A7,Congés!$A$53:$A$186,Congés!$B$53:$B$186,IF(_xlfn.XLOOKUP($B7,Paramètres!$A$2:$A$6,Paramètres!D$2:D$6,0,0,1)=0,"",_xlfn.XLOOKUP($B7,Paramètres!$A$2:$A$6,Paramètres!D$2:D$6,0,0,1)),0,1)),((_xlfn.XLOOKUP($A7,Congés!$A$53:$A$186,Congés!$B$53:$B$186,IF(_xlfn.XLOOKUP($B7,Paramètres!$I$2:$I$6,Paramètres!L$2:L$6,0,0,1)=0,"",_xlfn.XLOOKUP($B7,Paramètres!$I$2:$I$6,Paramètres!L$2:L$6,0,0,1)),0,1)))))</f>
        <v/>
      </c>
      <c r="G7" s="100" t="str">
        <f>IF(F7="","",IF(ISODD(_xlfn.ISOWEEKNUM($A7)),(_xlfn.XLOOKUP($A7,Congés!$A$53:$A$186,Congés!$B$53:$B$186,IF(_xlfn.XLOOKUP($B7,Paramètres!$A$2:$A$6,Paramètres!E$2:E$6,0,0,1)=0,"",_xlfn.XLOOKUP($B7,Paramètres!$A$2:$A$6,Paramètres!E$2:E$6,0,0,1)),0,1)),((_xlfn.XLOOKUP($A7,Congés!$A$53:$A$186,Congés!$B$53:$B$186,IF(_xlfn.XLOOKUP($B7,Paramètres!$I$2:$I$6,Paramètres!M$2:M$6,0,0,1)=0,"",_xlfn.XLOOKUP($B7,Paramètres!$I$2:$I$6,Paramètres!M$2:M$6,0,0,1)),0,1)))))</f>
        <v/>
      </c>
      <c r="H7" s="89" t="str">
        <f>(_xlfn.XLOOKUP($A7,Congés!$A$53:$A$186,Congés!$B$53:$B$186,IF(ISERROR((E7-D7)+(G7-F7)),"",(E7-D7)+(G7-F7)),0,1))</f>
        <v/>
      </c>
      <c r="I7" s="60"/>
      <c r="J7" s="13"/>
      <c r="K7" s="13"/>
      <c r="L7" s="14"/>
      <c r="M7" s="36" t="str">
        <f t="shared" ref="M7:M36" si="3">IF((J7-I7)+(L7-K7)=0,"",(J7-I7)+(L7-K7))</f>
        <v/>
      </c>
      <c r="N7" s="25">
        <f>IF(B7="Dimanche",SUM(M6:M7),"")</f>
        <v>0</v>
      </c>
      <c r="O7" s="52"/>
    </row>
    <row r="8" spans="1:615" x14ac:dyDescent="0.3">
      <c r="A8" s="12">
        <f t="shared" si="1"/>
        <v>44837</v>
      </c>
      <c r="B8" s="58" t="str">
        <f t="shared" si="0"/>
        <v>lundi</v>
      </c>
      <c r="C8" s="86">
        <f t="shared" si="2"/>
        <v>40</v>
      </c>
      <c r="D8" s="101">
        <f>IF(C8="","",IF(ISODD(_xlfn.ISOWEEKNUM($A8)),(_xlfn.XLOOKUP($A8,Congés!$A$53:$A$186,Congés!$B$53:$B$186,IF(_xlfn.XLOOKUP($B8,Paramètres!$A$2:$A$6,Paramètres!B$2:B$6,0,0,1)=0,"",_xlfn.XLOOKUP($B8,Paramètres!$A$2:$A$6,Paramètres!B$2:B$6,0,0,1)),0,1)),((_xlfn.XLOOKUP($A8,Congés!$A$53:$A$186,Congés!$B$53:$B$186,IF(_xlfn.XLOOKUP($B8,Paramètres!$I$2:$I$6,Paramètres!J$2:J$6,0,0,1)=0,"",_xlfn.XLOOKUP($B8,Paramètres!$I$2:$I$6,Paramètres!J$2:J$6,0,0,1)),0,1)))))</f>
        <v>0.36458333333333331</v>
      </c>
      <c r="E8" s="90">
        <f>IF(D8="","",IF(ISODD(_xlfn.ISOWEEKNUM($A8)),(_xlfn.XLOOKUP($A8,Congés!$A$53:$A$186,Congés!$B$53:$B$186,IF(_xlfn.XLOOKUP($B8,Paramètres!$A$2:$A$6,Paramètres!C$2:C$6,0,0,1)=0,"",_xlfn.XLOOKUP($B8,Paramètres!$A$2:$A$6,Paramètres!C$2:C$6,0,0,1)),0,1)),((_xlfn.XLOOKUP($A8,Congés!$A$53:$A$186,Congés!$B$53:$B$186,IF(_xlfn.XLOOKUP($B8,Paramètres!$I$2:$I$6,Paramètres!K$2:K$6,0,0,1)=0,"",_xlfn.XLOOKUP($B8,Paramètres!$I$2:$I$6,Paramètres!K$2:K$6,0,0,1)),0,1)))))</f>
        <v>0.48958333333333331</v>
      </c>
      <c r="F8" s="90">
        <f>IF(E8="","",IF(ISODD(_xlfn.ISOWEEKNUM($A8)),(_xlfn.XLOOKUP($A8,Congés!$A$53:$A$186,Congés!$B$53:$B$186,IF(_xlfn.XLOOKUP($B8,Paramètres!$A$2:$A$6,Paramètres!D$2:D$6,0,0,1)=0,"",_xlfn.XLOOKUP($B8,Paramètres!$A$2:$A$6,Paramètres!D$2:D$6,0,0,1)),0,1)),((_xlfn.XLOOKUP($A8,Congés!$A$53:$A$186,Congés!$B$53:$B$186,IF(_xlfn.XLOOKUP($B8,Paramètres!$I$2:$I$6,Paramètres!L$2:L$6,0,0,1)=0,"",_xlfn.XLOOKUP($B8,Paramètres!$I$2:$I$6,Paramètres!L$2:L$6,0,0,1)),0,1)))))</f>
        <v>0.58333333333333337</v>
      </c>
      <c r="G8" s="102">
        <f>IF(F8="","",IF(ISODD(_xlfn.ISOWEEKNUM($A8)),(_xlfn.XLOOKUP($A8,Congés!$A$53:$A$186,Congés!$B$53:$B$186,IF(_xlfn.XLOOKUP($B8,Paramètres!$A$2:$A$6,Paramètres!E$2:E$6,0,0,1)=0,"",_xlfn.XLOOKUP($B8,Paramètres!$A$2:$A$6,Paramètres!E$2:E$6,0,0,1)),0,1)),((_xlfn.XLOOKUP($A8,Congés!$A$53:$A$186,Congés!$B$53:$B$186,IF(_xlfn.XLOOKUP($B8,Paramètres!$I$2:$I$6,Paramètres!M$2:M$6,0,0,1)=0,"",_xlfn.XLOOKUP($B8,Paramètres!$I$2:$I$6,Paramètres!M$2:M$6,0,0,1)),0,1)))))</f>
        <v>0.66666666666666663</v>
      </c>
      <c r="H8" s="89">
        <f>(_xlfn.XLOOKUP($A8,Congés!$A$53:$A$186,Congés!$B$53:$B$186,IF(ISERROR((E8-D8)+(G8-F8)),"",(E8-D8)+(G8-F8)),0,1))</f>
        <v>0.20833333333333326</v>
      </c>
      <c r="I8" s="60"/>
      <c r="J8" s="15"/>
      <c r="K8" s="15"/>
      <c r="L8" s="16"/>
      <c r="M8" s="36" t="str">
        <f t="shared" si="3"/>
        <v/>
      </c>
      <c r="N8" s="25" t="str">
        <f>IF(B8="Dimanche",SUM(M3:M8),"")</f>
        <v/>
      </c>
      <c r="O8" s="52"/>
    </row>
    <row r="9" spans="1:615" x14ac:dyDescent="0.3">
      <c r="A9" s="12">
        <f t="shared" si="1"/>
        <v>44838</v>
      </c>
      <c r="B9" s="58" t="str">
        <f t="shared" si="0"/>
        <v>mardi</v>
      </c>
      <c r="C9" s="86">
        <f t="shared" si="2"/>
        <v>40</v>
      </c>
      <c r="D9" s="99">
        <f>IF(C9="","",IF(ISODD(_xlfn.ISOWEEKNUM($A9)),(_xlfn.XLOOKUP($A9,Congés!$A$53:$A$186,Congés!$B$53:$B$186,IF(_xlfn.XLOOKUP($B9,Paramètres!$A$2:$A$6,Paramètres!B$2:B$6,0,0,1)=0,"",_xlfn.XLOOKUP($B9,Paramètres!$A$2:$A$6,Paramètres!B$2:B$6,0,0,1)),0,1)),((_xlfn.XLOOKUP($A9,Congés!$A$53:$A$186,Congés!$B$53:$B$186,IF(_xlfn.XLOOKUP($B9,Paramètres!$I$2:$I$6,Paramètres!J$2:J$6,0,0,1)=0,"",_xlfn.XLOOKUP($B9,Paramètres!$I$2:$I$6,Paramètres!J$2:J$6,0,0,1)),0,1)))))</f>
        <v>0.29166666666666669</v>
      </c>
      <c r="E9" s="24">
        <f>IF(D9="","",IF(ISODD(_xlfn.ISOWEEKNUM($A9)),(_xlfn.XLOOKUP($A9,Congés!$A$53:$A$186,Congés!$B$53:$B$186,IF(_xlfn.XLOOKUP($B9,Paramètres!$A$2:$A$6,Paramètres!C$2:C$6,0,0,1)=0,"",_xlfn.XLOOKUP($B9,Paramètres!$A$2:$A$6,Paramètres!C$2:C$6,0,0,1)),0,1)),((_xlfn.XLOOKUP($A9,Congés!$A$53:$A$186,Congés!$B$53:$B$186,IF(_xlfn.XLOOKUP($B9,Paramètres!$I$2:$I$6,Paramètres!K$2:K$6,0,0,1)=0,"",_xlfn.XLOOKUP($B9,Paramètres!$I$2:$I$6,Paramètres!K$2:K$6,0,0,1)),0,1)))))</f>
        <v>0.51041666666666663</v>
      </c>
      <c r="F9" s="24">
        <f>IF(E9="","",IF(ISODD(_xlfn.ISOWEEKNUM($A9)),(_xlfn.XLOOKUP($A9,Congés!$A$53:$A$186,Congés!$B$53:$B$186,IF(_xlfn.XLOOKUP($B9,Paramètres!$A$2:$A$6,Paramètres!D$2:D$6,0,0,1)=0,"",_xlfn.XLOOKUP($B9,Paramètres!$A$2:$A$6,Paramètres!D$2:D$6,0,0,1)),0,1)),((_xlfn.XLOOKUP($A9,Congés!$A$53:$A$186,Congés!$B$53:$B$186,IF(_xlfn.XLOOKUP($B9,Paramètres!$I$2:$I$6,Paramètres!L$2:L$6,0,0,1)=0,"",_xlfn.XLOOKUP($B9,Paramètres!$I$2:$I$6,Paramètres!L$2:L$6,0,0,1)),0,1)))))</f>
        <v>0.54166666666666663</v>
      </c>
      <c r="G9" s="100">
        <f>IF(F9="","",IF(ISODD(_xlfn.ISOWEEKNUM($A9)),(_xlfn.XLOOKUP($A9,Congés!$A$53:$A$186,Congés!$B$53:$B$186,IF(_xlfn.XLOOKUP($B9,Paramètres!$A$2:$A$6,Paramètres!E$2:E$6,0,0,1)=0,"",_xlfn.XLOOKUP($B9,Paramètres!$A$2:$A$6,Paramètres!E$2:E$6,0,0,1)),0,1)),((_xlfn.XLOOKUP($A9,Congés!$A$53:$A$186,Congés!$B$53:$B$186,IF(_xlfn.XLOOKUP($B9,Paramètres!$I$2:$I$6,Paramètres!M$2:M$6,0,0,1)=0,"",_xlfn.XLOOKUP($B9,Paramètres!$I$2:$I$6,Paramètres!M$2:M$6,0,0,1)),0,1)))))</f>
        <v>0.69791666666666663</v>
      </c>
      <c r="H9" s="89">
        <f>(_xlfn.XLOOKUP($A9,Congés!$A$53:$A$186,Congés!$B$53:$B$186,IF(ISERROR((E9-D9)+(G9-F9)),"",(E9-D9)+(G9-F9)),0,1))</f>
        <v>0.37499999999999994</v>
      </c>
      <c r="I9" s="60"/>
      <c r="J9" s="15"/>
      <c r="K9" s="15"/>
      <c r="L9" s="16"/>
      <c r="M9" s="36" t="str">
        <f t="shared" si="3"/>
        <v/>
      </c>
      <c r="N9" s="25" t="str">
        <f>IF(B9="Dimanche",SUM(M4:M9),"")</f>
        <v/>
      </c>
      <c r="O9" s="52"/>
    </row>
    <row r="10" spans="1:615" x14ac:dyDescent="0.3">
      <c r="A10" s="12">
        <f t="shared" si="1"/>
        <v>44839</v>
      </c>
      <c r="B10" s="58" t="str">
        <f t="shared" si="0"/>
        <v>mercredi</v>
      </c>
      <c r="C10" s="86">
        <f t="shared" si="2"/>
        <v>40</v>
      </c>
      <c r="D10" s="99">
        <f>IF(C10="","",IF(ISODD(_xlfn.ISOWEEKNUM($A10)),(_xlfn.XLOOKUP($A10,Congés!$A$53:$A$186,Congés!$B$53:$B$186,IF(_xlfn.XLOOKUP($B10,Paramètres!$A$2:$A$6,Paramètres!B$2:B$6,0,0,1)=0,"",_xlfn.XLOOKUP($B10,Paramètres!$A$2:$A$6,Paramètres!B$2:B$6,0,0,1)),0,1)),((_xlfn.XLOOKUP($A10,Congés!$A$53:$A$186,Congés!$B$53:$B$186,IF(_xlfn.XLOOKUP($B10,Paramètres!$I$2:$I$6,Paramètres!J$2:J$6,0,0,1)=0,"",_xlfn.XLOOKUP($B10,Paramètres!$I$2:$I$6,Paramètres!J$2:J$6,0,0,1)),0,1)))))</f>
        <v>0.33333333333333331</v>
      </c>
      <c r="E10" s="24">
        <f>IF(D10="","",IF(ISODD(_xlfn.ISOWEEKNUM($A10)),(_xlfn.XLOOKUP($A10,Congés!$A$53:$A$186,Congés!$B$53:$B$186,IF(_xlfn.XLOOKUP($B10,Paramètres!$A$2:$A$6,Paramètres!C$2:C$6,0,0,1)=0,"",_xlfn.XLOOKUP($B10,Paramètres!$A$2:$A$6,Paramètres!C$2:C$6,0,0,1)),0,1)),((_xlfn.XLOOKUP($A10,Congés!$A$53:$A$186,Congés!$B$53:$B$186,IF(_xlfn.XLOOKUP($B10,Paramètres!$I$2:$I$6,Paramètres!K$2:K$6,0,0,1)=0,"",_xlfn.XLOOKUP($B10,Paramètres!$I$2:$I$6,Paramètres!K$2:K$6,0,0,1)),0,1)))))</f>
        <v>0.5</v>
      </c>
      <c r="F10" s="24">
        <f>IF(E10="","",IF(ISODD(_xlfn.ISOWEEKNUM($A10)),(_xlfn.XLOOKUP($A10,Congés!$A$53:$A$186,Congés!$B$53:$B$186,IF(_xlfn.XLOOKUP($B10,Paramètres!$A$2:$A$6,Paramètres!D$2:D$6,0,0,1)=0,"",_xlfn.XLOOKUP($B10,Paramètres!$A$2:$A$6,Paramètres!D$2:D$6,0,0,1)),0,1)),((_xlfn.XLOOKUP($A10,Congés!$A$53:$A$186,Congés!$B$53:$B$186,IF(_xlfn.XLOOKUP($B10,Paramètres!$I$2:$I$6,Paramètres!L$2:L$6,0,0,1)=0,"",_xlfn.XLOOKUP($B10,Paramètres!$I$2:$I$6,Paramètres!L$2:L$6,0,0,1)),0,1)))))</f>
        <v>0.58333333333333337</v>
      </c>
      <c r="G10" s="100">
        <f>IF(F10="","",IF(ISODD(_xlfn.ISOWEEKNUM($A10)),(_xlfn.XLOOKUP($A10,Congés!$A$53:$A$186,Congés!$B$53:$B$186,IF(_xlfn.XLOOKUP($B10,Paramètres!$A$2:$A$6,Paramètres!E$2:E$6,0,0,1)=0,"",_xlfn.XLOOKUP($B10,Paramètres!$A$2:$A$6,Paramètres!E$2:E$6,0,0,1)),0,1)),((_xlfn.XLOOKUP($A10,Congés!$A$53:$A$186,Congés!$B$53:$B$186,IF(_xlfn.XLOOKUP($B10,Paramètres!$I$2:$I$6,Paramètres!M$2:M$6,0,0,1)=0,"",_xlfn.XLOOKUP($B10,Paramètres!$I$2:$I$6,Paramètres!M$2:M$6,0,0,1)),0,1)))))</f>
        <v>0.70833333333333337</v>
      </c>
      <c r="H10" s="89">
        <f>(_xlfn.XLOOKUP($A10,Congés!$A$53:$A$186,Congés!$B$53:$B$186,IF(ISERROR((E10-D10)+(G10-F10)),"",(E10-D10)+(G10-F10)),0,1))</f>
        <v>0.29166666666666669</v>
      </c>
      <c r="I10" s="60"/>
      <c r="J10" s="13"/>
      <c r="K10" s="13"/>
      <c r="L10" s="14"/>
      <c r="M10" s="36" t="str">
        <f t="shared" si="3"/>
        <v/>
      </c>
      <c r="N10" s="25" t="str">
        <f t="shared" ref="N10:N36" si="4">IF(B10="Dimanche",SUM(M4:M10),"")</f>
        <v/>
      </c>
      <c r="O10" s="52"/>
    </row>
    <row r="11" spans="1:615" x14ac:dyDescent="0.3">
      <c r="A11" s="12">
        <f t="shared" si="1"/>
        <v>44840</v>
      </c>
      <c r="B11" s="58" t="str">
        <f t="shared" si="0"/>
        <v>jeudi</v>
      </c>
      <c r="C11" s="86">
        <f t="shared" si="2"/>
        <v>40</v>
      </c>
      <c r="D11" s="99">
        <f>IF(C11="","",IF(ISODD(_xlfn.ISOWEEKNUM($A11)),(_xlfn.XLOOKUP($A11,Congés!$A$53:$A$186,Congés!$B$53:$B$186,IF(_xlfn.XLOOKUP($B11,Paramètres!$A$2:$A$6,Paramètres!B$2:B$6,0,0,1)=0,"",_xlfn.XLOOKUP($B11,Paramètres!$A$2:$A$6,Paramètres!B$2:B$6,0,0,1)),0,1)),((_xlfn.XLOOKUP($A11,Congés!$A$53:$A$186,Congés!$B$53:$B$186,IF(_xlfn.XLOOKUP($B11,Paramètres!$I$2:$I$6,Paramètres!J$2:J$6,0,0,1)=0,"",_xlfn.XLOOKUP($B11,Paramètres!$I$2:$I$6,Paramètres!J$2:J$6,0,0,1)),0,1)))))</f>
        <v>0.36458333333333331</v>
      </c>
      <c r="E11" s="24">
        <f>IF(D11="","",IF(ISODD(_xlfn.ISOWEEKNUM($A11)),(_xlfn.XLOOKUP($A11,Congés!$A$53:$A$186,Congés!$B$53:$B$186,IF(_xlfn.XLOOKUP($B11,Paramètres!$A$2:$A$6,Paramètres!C$2:C$6,0,0,1)=0,"",_xlfn.XLOOKUP($B11,Paramètres!$A$2:$A$6,Paramètres!C$2:C$6,0,0,1)),0,1)),((_xlfn.XLOOKUP($A11,Congés!$A$53:$A$186,Congés!$B$53:$B$186,IF(_xlfn.XLOOKUP($B11,Paramètres!$I$2:$I$6,Paramètres!K$2:K$6,0,0,1)=0,"",_xlfn.XLOOKUP($B11,Paramètres!$I$2:$I$6,Paramètres!K$2:K$6,0,0,1)),0,1)))))</f>
        <v>0.53125</v>
      </c>
      <c r="F11" s="24">
        <f>IF(E11="","",IF(ISODD(_xlfn.ISOWEEKNUM($A11)),(_xlfn.XLOOKUP($A11,Congés!$A$53:$A$186,Congés!$B$53:$B$186,IF(_xlfn.XLOOKUP($B11,Paramètres!$A$2:$A$6,Paramètres!D$2:D$6,0,0,1)=0,"",_xlfn.XLOOKUP($B11,Paramètres!$A$2:$A$6,Paramètres!D$2:D$6,0,0,1)),0,1)),((_xlfn.XLOOKUP($A11,Congés!$A$53:$A$186,Congés!$B$53:$B$186,IF(_xlfn.XLOOKUP($B11,Paramètres!$I$2:$I$6,Paramètres!L$2:L$6,0,0,1)=0,"",_xlfn.XLOOKUP($B11,Paramètres!$I$2:$I$6,Paramètres!L$2:L$6,0,0,1)),0,1)))))</f>
        <v>0.55208333333333337</v>
      </c>
      <c r="G11" s="100">
        <f>IF(F11="","",IF(ISODD(_xlfn.ISOWEEKNUM($A11)),(_xlfn.XLOOKUP($A11,Congés!$A$53:$A$186,Congés!$B$53:$B$186,IF(_xlfn.XLOOKUP($B11,Paramètres!$A$2:$A$6,Paramètres!E$2:E$6,0,0,1)=0,"",_xlfn.XLOOKUP($B11,Paramètres!$A$2:$A$6,Paramètres!E$2:E$6,0,0,1)),0,1)),((_xlfn.XLOOKUP($A11,Congés!$A$53:$A$186,Congés!$B$53:$B$186,IF(_xlfn.XLOOKUP($B11,Paramètres!$I$2:$I$6,Paramètres!M$2:M$6,0,0,1)=0,"",_xlfn.XLOOKUP($B11,Paramètres!$I$2:$I$6,Paramètres!M$2:M$6,0,0,1)),0,1)))))</f>
        <v>0.72916666666666663</v>
      </c>
      <c r="H11" s="89">
        <f>(_xlfn.XLOOKUP($A11,Congés!$A$53:$A$186,Congés!$B$53:$B$186,IF(ISERROR((E11-D11)+(G11-F11)),"",(E11-D11)+(G11-F11)),0,1))</f>
        <v>0.34374999999999994</v>
      </c>
      <c r="I11" s="60"/>
      <c r="J11" s="13"/>
      <c r="K11" s="13"/>
      <c r="L11" s="14"/>
      <c r="M11" s="36" t="str">
        <f t="shared" si="3"/>
        <v/>
      </c>
      <c r="N11" s="25" t="str">
        <f t="shared" si="4"/>
        <v/>
      </c>
      <c r="O11" s="52"/>
      <c r="Q11" s="82"/>
    </row>
    <row r="12" spans="1:615" x14ac:dyDescent="0.3">
      <c r="A12" s="12">
        <f t="shared" si="1"/>
        <v>44841</v>
      </c>
      <c r="B12" s="58" t="str">
        <f t="shared" si="0"/>
        <v>vendredi</v>
      </c>
      <c r="C12" s="86">
        <f t="shared" si="2"/>
        <v>40</v>
      </c>
      <c r="D12" s="99">
        <f>IF(C12="","",IF(ISODD(_xlfn.ISOWEEKNUM($A12)),(_xlfn.XLOOKUP($A12,Congés!$A$53:$A$186,Congés!$B$53:$B$186,IF(_xlfn.XLOOKUP($B12,Paramètres!$A$2:$A$6,Paramètres!B$2:B$6,0,0,1)=0,"",_xlfn.XLOOKUP($B12,Paramètres!$A$2:$A$6,Paramètres!B$2:B$6,0,0,1)),0,1)),((_xlfn.XLOOKUP($A12,Congés!$A$53:$A$186,Congés!$B$53:$B$186,IF(_xlfn.XLOOKUP($B12,Paramètres!$I$2:$I$6,Paramètres!J$2:J$6,0,0,1)=0,"",_xlfn.XLOOKUP($B12,Paramètres!$I$2:$I$6,Paramètres!J$2:J$6,0,0,1)),0,1)))))</f>
        <v>0.34375</v>
      </c>
      <c r="E12" s="24">
        <f>IF(D12="","",IF(ISODD(_xlfn.ISOWEEKNUM($A12)),(_xlfn.XLOOKUP($A12,Congés!$A$53:$A$186,Congés!$B$53:$B$186,IF(_xlfn.XLOOKUP($B12,Paramètres!$A$2:$A$6,Paramètres!C$2:C$6,0,0,1)=0,"",_xlfn.XLOOKUP($B12,Paramètres!$A$2:$A$6,Paramètres!C$2:C$6,0,0,1)),0,1)),((_xlfn.XLOOKUP($A12,Congés!$A$53:$A$186,Congés!$B$53:$B$186,IF(_xlfn.XLOOKUP($B12,Paramètres!$I$2:$I$6,Paramètres!K$2:K$6,0,0,1)=0,"",_xlfn.XLOOKUP($B12,Paramètres!$I$2:$I$6,Paramètres!K$2:K$6,0,0,1)),0,1)))))</f>
        <v>0.625</v>
      </c>
      <c r="F12" s="24" t="str">
        <f>IF(E12="","",IF(ISODD(_xlfn.ISOWEEKNUM($A12)),(_xlfn.XLOOKUP($A12,Congés!$A$53:$A$186,Congés!$B$53:$B$186,IF(_xlfn.XLOOKUP($B12,Paramètres!$A$2:$A$6,Paramètres!D$2:D$6,0,0,1)=0,"",_xlfn.XLOOKUP($B12,Paramètres!$A$2:$A$6,Paramètres!D$2:D$6,0,0,1)),0,1)),((_xlfn.XLOOKUP($A12,Congés!$A$53:$A$186,Congés!$B$53:$B$186,IF(_xlfn.XLOOKUP($B12,Paramètres!$I$2:$I$6,Paramètres!L$2:L$6,0,0,1)=0,"",_xlfn.XLOOKUP($B12,Paramètres!$I$2:$I$6,Paramètres!L$2:L$6,0,0,1)),0,1)))))</f>
        <v/>
      </c>
      <c r="G12" s="100" t="str">
        <f>IF(F12="","",IF(ISODD(_xlfn.ISOWEEKNUM($A12)),(_xlfn.XLOOKUP($A12,Congés!$A$53:$A$186,Congés!$B$53:$B$186,IF(_xlfn.XLOOKUP($B12,Paramètres!$A$2:$A$6,Paramètres!E$2:E$6,0,0,1)=0,"",_xlfn.XLOOKUP($B12,Paramètres!$A$2:$A$6,Paramètres!E$2:E$6,0,0,1)),0,1)),((_xlfn.XLOOKUP($A12,Congés!$A$53:$A$186,Congés!$B$53:$B$186,IF(_xlfn.XLOOKUP($B12,Paramètres!$I$2:$I$6,Paramètres!M$2:M$6,0,0,1)=0,"",_xlfn.XLOOKUP($B12,Paramètres!$I$2:$I$6,Paramètres!M$2:M$6,0,0,1)),0,1)))))</f>
        <v/>
      </c>
      <c r="H12" s="89" t="str">
        <f>(_xlfn.XLOOKUP($A12,Congés!$A$53:$A$186,Congés!$B$53:$B$186,IF(ISERROR((E12-D12)+(G12-F12)),"",(E12-D12)+(G12-F12)),0,1))</f>
        <v/>
      </c>
      <c r="I12" s="60"/>
      <c r="J12" s="13"/>
      <c r="K12" s="13"/>
      <c r="L12" s="14"/>
      <c r="M12" s="36" t="str">
        <f t="shared" si="3"/>
        <v/>
      </c>
      <c r="N12" s="25" t="str">
        <f t="shared" si="4"/>
        <v/>
      </c>
      <c r="O12" s="52"/>
      <c r="Q12" s="82"/>
    </row>
    <row r="13" spans="1:615" x14ac:dyDescent="0.3">
      <c r="A13" s="12">
        <f t="shared" si="1"/>
        <v>44842</v>
      </c>
      <c r="B13" s="58" t="str">
        <f t="shared" si="0"/>
        <v>samedi</v>
      </c>
      <c r="C13" s="86">
        <f t="shared" si="2"/>
        <v>40</v>
      </c>
      <c r="D13" s="99" t="str">
        <f>IF(C13="","",IF(ISODD(_xlfn.ISOWEEKNUM($A13)),(_xlfn.XLOOKUP($A13,Congés!$A$53:$A$186,Congés!$B$53:$B$186,IF(_xlfn.XLOOKUP($B13,Paramètres!$A$2:$A$6,Paramètres!B$2:B$6,0,0,1)=0,"",_xlfn.XLOOKUP($B13,Paramètres!$A$2:$A$6,Paramètres!B$2:B$6,0,0,1)),0,1)),((_xlfn.XLOOKUP($A13,Congés!$A$53:$A$186,Congés!$B$53:$B$186,IF(_xlfn.XLOOKUP($B13,Paramètres!$I$2:$I$6,Paramètres!J$2:J$6,0,0,1)=0,"",_xlfn.XLOOKUP($B13,Paramètres!$I$2:$I$6,Paramètres!J$2:J$6,0,0,1)),0,1)))))</f>
        <v/>
      </c>
      <c r="E13" s="24" t="str">
        <f>IF(D13="","",IF(ISODD(_xlfn.ISOWEEKNUM($A13)),(_xlfn.XLOOKUP($A13,Congés!$A$53:$A$186,Congés!$B$53:$B$186,IF(_xlfn.XLOOKUP($B13,Paramètres!$A$2:$A$6,Paramètres!C$2:C$6,0,0,1)=0,"",_xlfn.XLOOKUP($B13,Paramètres!$A$2:$A$6,Paramètres!C$2:C$6,0,0,1)),0,1)),((_xlfn.XLOOKUP($A13,Congés!$A$53:$A$186,Congés!$B$53:$B$186,IF(_xlfn.XLOOKUP($B13,Paramètres!$I$2:$I$6,Paramètres!K$2:K$6,0,0,1)=0,"",_xlfn.XLOOKUP($B13,Paramètres!$I$2:$I$6,Paramètres!K$2:K$6,0,0,1)),0,1)))))</f>
        <v/>
      </c>
      <c r="F13" s="24" t="str">
        <f>IF(E13="","",IF(ISODD(_xlfn.ISOWEEKNUM($A13)),(_xlfn.XLOOKUP($A13,Congés!$A$53:$A$186,Congés!$B$53:$B$186,IF(_xlfn.XLOOKUP($B13,Paramètres!$A$2:$A$6,Paramètres!D$2:D$6,0,0,1)=0,"",_xlfn.XLOOKUP($B13,Paramètres!$A$2:$A$6,Paramètres!D$2:D$6,0,0,1)),0,1)),((_xlfn.XLOOKUP($A13,Congés!$A$53:$A$186,Congés!$B$53:$B$186,IF(_xlfn.XLOOKUP($B13,Paramètres!$I$2:$I$6,Paramètres!L$2:L$6,0,0,1)=0,"",_xlfn.XLOOKUP($B13,Paramètres!$I$2:$I$6,Paramètres!L$2:L$6,0,0,1)),0,1)))))</f>
        <v/>
      </c>
      <c r="G13" s="100" t="str">
        <f>IF(F13="","",IF(ISODD(_xlfn.ISOWEEKNUM($A13)),(_xlfn.XLOOKUP($A13,Congés!$A$53:$A$186,Congés!$B$53:$B$186,IF(_xlfn.XLOOKUP($B13,Paramètres!$A$2:$A$6,Paramètres!E$2:E$6,0,0,1)=0,"",_xlfn.XLOOKUP($B13,Paramètres!$A$2:$A$6,Paramètres!E$2:E$6,0,0,1)),0,1)),((_xlfn.XLOOKUP($A13,Congés!$A$53:$A$186,Congés!$B$53:$B$186,IF(_xlfn.XLOOKUP($B13,Paramètres!$I$2:$I$6,Paramètres!M$2:M$6,0,0,1)=0,"",_xlfn.XLOOKUP($B13,Paramètres!$I$2:$I$6,Paramètres!M$2:M$6,0,0,1)),0,1)))))</f>
        <v/>
      </c>
      <c r="H13" s="89" t="str">
        <f>(_xlfn.XLOOKUP($A13,Congés!$A$53:$A$186,Congés!$B$53:$B$186,IF(ISERROR((E13-D13)+(G13-F13)),"",(E13-D13)+(G13-F13)),0,1))</f>
        <v/>
      </c>
      <c r="I13" s="60"/>
      <c r="J13" s="13"/>
      <c r="K13" s="13"/>
      <c r="L13" s="14"/>
      <c r="M13" s="36" t="str">
        <f t="shared" si="3"/>
        <v/>
      </c>
      <c r="N13" s="25" t="str">
        <f t="shared" si="4"/>
        <v/>
      </c>
      <c r="O13" s="52"/>
      <c r="Q13" s="82"/>
    </row>
    <row r="14" spans="1:615" x14ac:dyDescent="0.3">
      <c r="A14" s="12">
        <f t="shared" si="1"/>
        <v>44843</v>
      </c>
      <c r="B14" s="58" t="str">
        <f t="shared" si="0"/>
        <v>dimanche</v>
      </c>
      <c r="C14" s="86">
        <f t="shared" si="2"/>
        <v>40</v>
      </c>
      <c r="D14" s="99" t="str">
        <f>IF(C14="","",IF(ISODD(_xlfn.ISOWEEKNUM($A14)),(_xlfn.XLOOKUP($A14,Congés!$A$53:$A$186,Congés!$B$53:$B$186,IF(_xlfn.XLOOKUP($B14,Paramètres!$A$2:$A$6,Paramètres!B$2:B$6,0,0,1)=0,"",_xlfn.XLOOKUP($B14,Paramètres!$A$2:$A$6,Paramètres!B$2:B$6,0,0,1)),0,1)),((_xlfn.XLOOKUP($A14,Congés!$A$53:$A$186,Congés!$B$53:$B$186,IF(_xlfn.XLOOKUP($B14,Paramètres!$I$2:$I$6,Paramètres!J$2:J$6,0,0,1)=0,"",_xlfn.XLOOKUP($B14,Paramètres!$I$2:$I$6,Paramètres!J$2:J$6,0,0,1)),0,1)))))</f>
        <v/>
      </c>
      <c r="E14" s="24" t="str">
        <f>IF(D14="","",IF(ISODD(_xlfn.ISOWEEKNUM($A14)),(_xlfn.XLOOKUP($A14,Congés!$A$53:$A$186,Congés!$B$53:$B$186,IF(_xlfn.XLOOKUP($B14,Paramètres!$A$2:$A$6,Paramètres!C$2:C$6,0,0,1)=0,"",_xlfn.XLOOKUP($B14,Paramètres!$A$2:$A$6,Paramètres!C$2:C$6,0,0,1)),0,1)),((_xlfn.XLOOKUP($A14,Congés!$A$53:$A$186,Congés!$B$53:$B$186,IF(_xlfn.XLOOKUP($B14,Paramètres!$I$2:$I$6,Paramètres!K$2:K$6,0,0,1)=0,"",_xlfn.XLOOKUP($B14,Paramètres!$I$2:$I$6,Paramètres!K$2:K$6,0,0,1)),0,1)))))</f>
        <v/>
      </c>
      <c r="F14" s="24" t="str">
        <f>IF(E14="","",IF(ISODD(_xlfn.ISOWEEKNUM($A14)),(_xlfn.XLOOKUP($A14,Congés!$A$53:$A$186,Congés!$B$53:$B$186,IF(_xlfn.XLOOKUP($B14,Paramètres!$A$2:$A$6,Paramètres!D$2:D$6,0,0,1)=0,"",_xlfn.XLOOKUP($B14,Paramètres!$A$2:$A$6,Paramètres!D$2:D$6,0,0,1)),0,1)),((_xlfn.XLOOKUP($A14,Congés!$A$53:$A$186,Congés!$B$53:$B$186,IF(_xlfn.XLOOKUP($B14,Paramètres!$I$2:$I$6,Paramètres!L$2:L$6,0,0,1)=0,"",_xlfn.XLOOKUP($B14,Paramètres!$I$2:$I$6,Paramètres!L$2:L$6,0,0,1)),0,1)))))</f>
        <v/>
      </c>
      <c r="G14" s="100" t="str">
        <f>IF(F14="","",IF(ISODD(_xlfn.ISOWEEKNUM($A14)),(_xlfn.XLOOKUP($A14,Congés!$A$53:$A$186,Congés!$B$53:$B$186,IF(_xlfn.XLOOKUP($B14,Paramètres!$A$2:$A$6,Paramètres!E$2:E$6,0,0,1)=0,"",_xlfn.XLOOKUP($B14,Paramètres!$A$2:$A$6,Paramètres!E$2:E$6,0,0,1)),0,1)),((_xlfn.XLOOKUP($A14,Congés!$A$53:$A$186,Congés!$B$53:$B$186,IF(_xlfn.XLOOKUP($B14,Paramètres!$I$2:$I$6,Paramètres!M$2:M$6,0,0,1)=0,"",_xlfn.XLOOKUP($B14,Paramètres!$I$2:$I$6,Paramètres!M$2:M$6,0,0,1)),0,1)))))</f>
        <v/>
      </c>
      <c r="H14" s="89" t="str">
        <f>(_xlfn.XLOOKUP($A14,Congés!$A$53:$A$186,Congés!$B$53:$B$186,IF(ISERROR((E14-D14)+(G14-F14)),"",(E14-D14)+(G14-F14)),0,1))</f>
        <v/>
      </c>
      <c r="I14" s="60"/>
      <c r="J14" s="13"/>
      <c r="K14" s="13"/>
      <c r="L14" s="14"/>
      <c r="M14" s="36" t="str">
        <f t="shared" si="3"/>
        <v/>
      </c>
      <c r="N14" s="25">
        <f t="shared" si="4"/>
        <v>0</v>
      </c>
      <c r="O14" s="52"/>
      <c r="Q14" s="82"/>
    </row>
    <row r="15" spans="1:615" x14ac:dyDescent="0.3">
      <c r="A15" s="12">
        <f t="shared" si="1"/>
        <v>44844</v>
      </c>
      <c r="B15" s="58" t="str">
        <f t="shared" si="0"/>
        <v>lundi</v>
      </c>
      <c r="C15" s="86">
        <f t="shared" si="2"/>
        <v>41</v>
      </c>
      <c r="D15" s="99">
        <f>IF(C15="","",IF(ISODD(_xlfn.ISOWEEKNUM($A15)),(_xlfn.XLOOKUP($A15,Congés!$A$53:$A$186,Congés!$B$53:$B$186,IF(_xlfn.XLOOKUP($B15,Paramètres!$A$2:$A$6,Paramètres!B$2:B$6,0,0,1)=0,"",_xlfn.XLOOKUP($B15,Paramètres!$A$2:$A$6,Paramètres!B$2:B$6,0,0,1)),0,1)),((_xlfn.XLOOKUP($A15,Congés!$A$53:$A$186,Congés!$B$53:$B$186,IF(_xlfn.XLOOKUP($B15,Paramètres!$I$2:$I$6,Paramètres!J$2:J$6,0,0,1)=0,"",_xlfn.XLOOKUP($B15,Paramètres!$I$2:$I$6,Paramètres!J$2:J$6,0,0,1)),0,1)))))</f>
        <v>0.36458333333333331</v>
      </c>
      <c r="E15" s="24">
        <f>IF(D15="","",IF(ISODD(_xlfn.ISOWEEKNUM($A15)),(_xlfn.XLOOKUP($A15,Congés!$A$53:$A$186,Congés!$B$53:$B$186,IF(_xlfn.XLOOKUP($B15,Paramètres!$A$2:$A$6,Paramètres!C$2:C$6,0,0,1)=0,"",_xlfn.XLOOKUP($B15,Paramètres!$A$2:$A$6,Paramètres!C$2:C$6,0,0,1)),0,1)),((_xlfn.XLOOKUP($A15,Congés!$A$53:$A$186,Congés!$B$53:$B$186,IF(_xlfn.XLOOKUP($B15,Paramètres!$I$2:$I$6,Paramètres!K$2:K$6,0,0,1)=0,"",_xlfn.XLOOKUP($B15,Paramètres!$I$2:$I$6,Paramètres!K$2:K$6,0,0,1)),0,1)))))</f>
        <v>0.48958333333333331</v>
      </c>
      <c r="F15" s="24">
        <f>IF(E15="","",IF(ISODD(_xlfn.ISOWEEKNUM($A15)),(_xlfn.XLOOKUP($A15,Congés!$A$53:$A$186,Congés!$B$53:$B$186,IF(_xlfn.XLOOKUP($B15,Paramètres!$A$2:$A$6,Paramètres!D$2:D$6,0,0,1)=0,"",_xlfn.XLOOKUP($B15,Paramètres!$A$2:$A$6,Paramètres!D$2:D$6,0,0,1)),0,1)),((_xlfn.XLOOKUP($A15,Congés!$A$53:$A$186,Congés!$B$53:$B$186,IF(_xlfn.XLOOKUP($B15,Paramètres!$I$2:$I$6,Paramètres!L$2:L$6,0,0,1)=0,"",_xlfn.XLOOKUP($B15,Paramètres!$I$2:$I$6,Paramètres!L$2:L$6,0,0,1)),0,1)))))</f>
        <v>0.58333333333333337</v>
      </c>
      <c r="G15" s="100">
        <f>IF(F15="","",IF(ISODD(_xlfn.ISOWEEKNUM($A15)),(_xlfn.XLOOKUP($A15,Congés!$A$53:$A$186,Congés!$B$53:$B$186,IF(_xlfn.XLOOKUP($B15,Paramètres!$A$2:$A$6,Paramètres!E$2:E$6,0,0,1)=0,"",_xlfn.XLOOKUP($B15,Paramètres!$A$2:$A$6,Paramètres!E$2:E$6,0,0,1)),0,1)),((_xlfn.XLOOKUP($A15,Congés!$A$53:$A$186,Congés!$B$53:$B$186,IF(_xlfn.XLOOKUP($B15,Paramètres!$I$2:$I$6,Paramètres!M$2:M$6,0,0,1)=0,"",_xlfn.XLOOKUP($B15,Paramètres!$I$2:$I$6,Paramètres!M$2:M$6,0,0,1)),0,1)))))</f>
        <v>0.66666666666666663</v>
      </c>
      <c r="H15" s="89">
        <f>(_xlfn.XLOOKUP($A15,Congés!$A$53:$A$186,Congés!$B$53:$B$186,IF(ISERROR((E15-D15)+(G15-F15)),"",(E15-D15)+(G15-F15)),0,1))</f>
        <v>0.20833333333333326</v>
      </c>
      <c r="I15" s="60"/>
      <c r="J15" s="15"/>
      <c r="K15" s="15"/>
      <c r="L15" s="16"/>
      <c r="M15" s="36" t="str">
        <f t="shared" si="3"/>
        <v/>
      </c>
      <c r="N15" s="25" t="str">
        <f t="shared" si="4"/>
        <v/>
      </c>
      <c r="O15" s="52"/>
      <c r="Q15" s="82"/>
    </row>
    <row r="16" spans="1:615" x14ac:dyDescent="0.3">
      <c r="A16" s="12">
        <f t="shared" si="1"/>
        <v>44845</v>
      </c>
      <c r="B16" s="58" t="str">
        <f t="shared" si="0"/>
        <v>mardi</v>
      </c>
      <c r="C16" s="86">
        <f t="shared" si="2"/>
        <v>41</v>
      </c>
      <c r="D16" s="99">
        <f>IF(C16="","",IF(ISODD(_xlfn.ISOWEEKNUM($A16)),(_xlfn.XLOOKUP($A16,Congés!$A$53:$A$186,Congés!$B$53:$B$186,IF(_xlfn.XLOOKUP($B16,Paramètres!$A$2:$A$6,Paramètres!B$2:B$6,0,0,1)=0,"",_xlfn.XLOOKUP($B16,Paramètres!$A$2:$A$6,Paramètres!B$2:B$6,0,0,1)),0,1)),((_xlfn.XLOOKUP($A16,Congés!$A$53:$A$186,Congés!$B$53:$B$186,IF(_xlfn.XLOOKUP($B16,Paramètres!$I$2:$I$6,Paramètres!J$2:J$6,0,0,1)=0,"",_xlfn.XLOOKUP($B16,Paramètres!$I$2:$I$6,Paramètres!J$2:J$6,0,0,1)),0,1)))))</f>
        <v>0.29166666666666669</v>
      </c>
      <c r="E16" s="24">
        <f>IF(D16="","",IF(ISODD(_xlfn.ISOWEEKNUM($A16)),(_xlfn.XLOOKUP($A16,Congés!$A$53:$A$186,Congés!$B$53:$B$186,IF(_xlfn.XLOOKUP($B16,Paramètres!$A$2:$A$6,Paramètres!C$2:C$6,0,0,1)=0,"",_xlfn.XLOOKUP($B16,Paramètres!$A$2:$A$6,Paramètres!C$2:C$6,0,0,1)),0,1)),((_xlfn.XLOOKUP($A16,Congés!$A$53:$A$186,Congés!$B$53:$B$186,IF(_xlfn.XLOOKUP($B16,Paramètres!$I$2:$I$6,Paramètres!K$2:K$6,0,0,1)=0,"",_xlfn.XLOOKUP($B16,Paramètres!$I$2:$I$6,Paramètres!K$2:K$6,0,0,1)),0,1)))))</f>
        <v>0.51041666666666663</v>
      </c>
      <c r="F16" s="24">
        <f>IF(E16="","",IF(ISODD(_xlfn.ISOWEEKNUM($A16)),(_xlfn.XLOOKUP($A16,Congés!$A$53:$A$186,Congés!$B$53:$B$186,IF(_xlfn.XLOOKUP($B16,Paramètres!$A$2:$A$6,Paramètres!D$2:D$6,0,0,1)=0,"",_xlfn.XLOOKUP($B16,Paramètres!$A$2:$A$6,Paramètres!D$2:D$6,0,0,1)),0,1)),((_xlfn.XLOOKUP($A16,Congés!$A$53:$A$186,Congés!$B$53:$B$186,IF(_xlfn.XLOOKUP($B16,Paramètres!$I$2:$I$6,Paramètres!L$2:L$6,0,0,1)=0,"",_xlfn.XLOOKUP($B16,Paramètres!$I$2:$I$6,Paramètres!L$2:L$6,0,0,1)),0,1)))))</f>
        <v>0.54166666666666663</v>
      </c>
      <c r="G16" s="100">
        <f>IF(F16="","",IF(ISODD(_xlfn.ISOWEEKNUM($A16)),(_xlfn.XLOOKUP($A16,Congés!$A$53:$A$186,Congés!$B$53:$B$186,IF(_xlfn.XLOOKUP($B16,Paramètres!$A$2:$A$6,Paramètres!E$2:E$6,0,0,1)=0,"",_xlfn.XLOOKUP($B16,Paramètres!$A$2:$A$6,Paramètres!E$2:E$6,0,0,1)),0,1)),((_xlfn.XLOOKUP($A16,Congés!$A$53:$A$186,Congés!$B$53:$B$186,IF(_xlfn.XLOOKUP($B16,Paramètres!$I$2:$I$6,Paramètres!M$2:M$6,0,0,1)=0,"",_xlfn.XLOOKUP($B16,Paramètres!$I$2:$I$6,Paramètres!M$2:M$6,0,0,1)),0,1)))))</f>
        <v>0.69791666666666663</v>
      </c>
      <c r="H16" s="89">
        <f>(_xlfn.XLOOKUP($A16,Congés!$A$53:$A$186,Congés!$B$53:$B$186,IF(ISERROR((E16-D16)+(G16-F16)),"",(E16-D16)+(G16-F16)),0,1))</f>
        <v>0.37499999999999994</v>
      </c>
      <c r="I16" s="60"/>
      <c r="J16" s="15"/>
      <c r="K16" s="15"/>
      <c r="L16" s="16"/>
      <c r="M16" s="36" t="str">
        <f t="shared" si="3"/>
        <v/>
      </c>
      <c r="N16" s="25" t="str">
        <f t="shared" si="4"/>
        <v/>
      </c>
      <c r="O16" s="52"/>
      <c r="Q16" s="82"/>
    </row>
    <row r="17" spans="1:17" s="2" customFormat="1" x14ac:dyDescent="0.3">
      <c r="A17" s="12">
        <f t="shared" si="1"/>
        <v>44846</v>
      </c>
      <c r="B17" s="58" t="str">
        <f t="shared" si="0"/>
        <v>mercredi</v>
      </c>
      <c r="C17" s="86">
        <f t="shared" si="2"/>
        <v>41</v>
      </c>
      <c r="D17" s="99">
        <f>IF(C17="","",IF(ISODD(_xlfn.ISOWEEKNUM($A17)),(_xlfn.XLOOKUP($A17,Congés!$A$53:$A$186,Congés!$B$53:$B$186,IF(_xlfn.XLOOKUP($B17,Paramètres!$A$2:$A$6,Paramètres!B$2:B$6,0,0,1)=0,"",_xlfn.XLOOKUP($B17,Paramètres!$A$2:$A$6,Paramètres!B$2:B$6,0,0,1)),0,1)),((_xlfn.XLOOKUP($A17,Congés!$A$53:$A$186,Congés!$B$53:$B$186,IF(_xlfn.XLOOKUP($B17,Paramètres!$I$2:$I$6,Paramètres!J$2:J$6,0,0,1)=0,"",_xlfn.XLOOKUP($B17,Paramètres!$I$2:$I$6,Paramètres!J$2:J$6,0,0,1)),0,1)))))</f>
        <v>0.33333333333333331</v>
      </c>
      <c r="E17" s="24">
        <f>IF(D17="","",IF(ISODD(_xlfn.ISOWEEKNUM($A17)),(_xlfn.XLOOKUP($A17,Congés!$A$53:$A$186,Congés!$B$53:$B$186,IF(_xlfn.XLOOKUP($B17,Paramètres!$A$2:$A$6,Paramètres!C$2:C$6,0,0,1)=0,"",_xlfn.XLOOKUP($B17,Paramètres!$A$2:$A$6,Paramètres!C$2:C$6,0,0,1)),0,1)),((_xlfn.XLOOKUP($A17,Congés!$A$53:$A$186,Congés!$B$53:$B$186,IF(_xlfn.XLOOKUP($B17,Paramètres!$I$2:$I$6,Paramètres!K$2:K$6,0,0,1)=0,"",_xlfn.XLOOKUP($B17,Paramètres!$I$2:$I$6,Paramètres!K$2:K$6,0,0,1)),0,1)))))</f>
        <v>0.5</v>
      </c>
      <c r="F17" s="24">
        <f>IF(E17="","",IF(ISODD(_xlfn.ISOWEEKNUM($A17)),(_xlfn.XLOOKUP($A17,Congés!$A$53:$A$186,Congés!$B$53:$B$186,IF(_xlfn.XLOOKUP($B17,Paramètres!$A$2:$A$6,Paramètres!D$2:D$6,0,0,1)=0,"",_xlfn.XLOOKUP($B17,Paramètres!$A$2:$A$6,Paramètres!D$2:D$6,0,0,1)),0,1)),((_xlfn.XLOOKUP($A17,Congés!$A$53:$A$186,Congés!$B$53:$B$186,IF(_xlfn.XLOOKUP($B17,Paramètres!$I$2:$I$6,Paramètres!L$2:L$6,0,0,1)=0,"",_xlfn.XLOOKUP($B17,Paramètres!$I$2:$I$6,Paramètres!L$2:L$6,0,0,1)),0,1)))))</f>
        <v>0.58333333333333337</v>
      </c>
      <c r="G17" s="100">
        <f>IF(F17="","",IF(ISODD(_xlfn.ISOWEEKNUM($A17)),(_xlfn.XLOOKUP($A17,Congés!$A$53:$A$186,Congés!$B$53:$B$186,IF(_xlfn.XLOOKUP($B17,Paramètres!$A$2:$A$6,Paramètres!E$2:E$6,0,0,1)=0,"",_xlfn.XLOOKUP($B17,Paramètres!$A$2:$A$6,Paramètres!E$2:E$6,0,0,1)),0,1)),((_xlfn.XLOOKUP($A17,Congés!$A$53:$A$186,Congés!$B$53:$B$186,IF(_xlfn.XLOOKUP($B17,Paramètres!$I$2:$I$6,Paramètres!M$2:M$6,0,0,1)=0,"",_xlfn.XLOOKUP($B17,Paramètres!$I$2:$I$6,Paramètres!M$2:M$6,0,0,1)),0,1)))))</f>
        <v>0.70833333333333337</v>
      </c>
      <c r="H17" s="89">
        <f>(_xlfn.XLOOKUP($A17,Congés!$A$53:$A$186,Congés!$B$53:$B$186,IF(ISERROR((E17-D17)+(G17-F17)),"",(E17-D17)+(G17-F17)),0,1))</f>
        <v>0.29166666666666669</v>
      </c>
      <c r="I17" s="60"/>
      <c r="J17" s="15"/>
      <c r="K17" s="15"/>
      <c r="L17" s="16"/>
      <c r="M17" s="36" t="str">
        <f t="shared" si="3"/>
        <v/>
      </c>
      <c r="N17" s="25" t="str">
        <f t="shared" si="4"/>
        <v/>
      </c>
      <c r="O17" s="52"/>
      <c r="Q17" s="82"/>
    </row>
    <row r="18" spans="1:17" s="2" customFormat="1" x14ac:dyDescent="0.3">
      <c r="A18" s="12">
        <f t="shared" si="1"/>
        <v>44847</v>
      </c>
      <c r="B18" s="58" t="str">
        <f t="shared" si="0"/>
        <v>jeudi</v>
      </c>
      <c r="C18" s="86">
        <f t="shared" si="2"/>
        <v>41</v>
      </c>
      <c r="D18" s="99">
        <f>IF(C18="","",IF(ISODD(_xlfn.ISOWEEKNUM($A18)),(_xlfn.XLOOKUP($A18,Congés!$A$53:$A$186,Congés!$B$53:$B$186,IF(_xlfn.XLOOKUP($B18,Paramètres!$A$2:$A$6,Paramètres!B$2:B$6,0,0,1)=0,"",_xlfn.XLOOKUP($B18,Paramètres!$A$2:$A$6,Paramètres!B$2:B$6,0,0,1)),0,1)),((_xlfn.XLOOKUP($A18,Congés!$A$53:$A$186,Congés!$B$53:$B$186,IF(_xlfn.XLOOKUP($B18,Paramètres!$I$2:$I$6,Paramètres!J$2:J$6,0,0,1)=0,"",_xlfn.XLOOKUP($B18,Paramètres!$I$2:$I$6,Paramètres!J$2:J$6,0,0,1)),0,1)))))</f>
        <v>0.36458333333333331</v>
      </c>
      <c r="E18" s="24">
        <f>IF(D18="","",IF(ISODD(_xlfn.ISOWEEKNUM($A18)),(_xlfn.XLOOKUP($A18,Congés!$A$53:$A$186,Congés!$B$53:$B$186,IF(_xlfn.XLOOKUP($B18,Paramètres!$A$2:$A$6,Paramètres!C$2:C$6,0,0,1)=0,"",_xlfn.XLOOKUP($B18,Paramètres!$A$2:$A$6,Paramètres!C$2:C$6,0,0,1)),0,1)),((_xlfn.XLOOKUP($A18,Congés!$A$53:$A$186,Congés!$B$53:$B$186,IF(_xlfn.XLOOKUP($B18,Paramètres!$I$2:$I$6,Paramètres!K$2:K$6,0,0,1)=0,"",_xlfn.XLOOKUP($B18,Paramètres!$I$2:$I$6,Paramètres!K$2:K$6,0,0,1)),0,1)))))</f>
        <v>0.53125</v>
      </c>
      <c r="F18" s="24">
        <f>IF(E18="","",IF(ISODD(_xlfn.ISOWEEKNUM($A18)),(_xlfn.XLOOKUP($A18,Congés!$A$53:$A$186,Congés!$B$53:$B$186,IF(_xlfn.XLOOKUP($B18,Paramètres!$A$2:$A$6,Paramètres!D$2:D$6,0,0,1)=0,"",_xlfn.XLOOKUP($B18,Paramètres!$A$2:$A$6,Paramètres!D$2:D$6,0,0,1)),0,1)),((_xlfn.XLOOKUP($A18,Congés!$A$53:$A$186,Congés!$B$53:$B$186,IF(_xlfn.XLOOKUP($B18,Paramètres!$I$2:$I$6,Paramètres!L$2:L$6,0,0,1)=0,"",_xlfn.XLOOKUP($B18,Paramètres!$I$2:$I$6,Paramètres!L$2:L$6,0,0,1)),0,1)))))</f>
        <v>0.55208333333333337</v>
      </c>
      <c r="G18" s="100">
        <f>IF(F18="","",IF(ISODD(_xlfn.ISOWEEKNUM($A18)),(_xlfn.XLOOKUP($A18,Congés!$A$53:$A$186,Congés!$B$53:$B$186,IF(_xlfn.XLOOKUP($B18,Paramètres!$A$2:$A$6,Paramètres!E$2:E$6,0,0,1)=0,"",_xlfn.XLOOKUP($B18,Paramètres!$A$2:$A$6,Paramètres!E$2:E$6,0,0,1)),0,1)),((_xlfn.XLOOKUP($A18,Congés!$A$53:$A$186,Congés!$B$53:$B$186,IF(_xlfn.XLOOKUP($B18,Paramètres!$I$2:$I$6,Paramètres!M$2:M$6,0,0,1)=0,"",_xlfn.XLOOKUP($B18,Paramètres!$I$2:$I$6,Paramètres!M$2:M$6,0,0,1)),0,1)))))</f>
        <v>0.72916666666666663</v>
      </c>
      <c r="H18" s="89">
        <f>(_xlfn.XLOOKUP($A18,Congés!$A$53:$A$186,Congés!$B$53:$B$186,IF(ISERROR((E18-D18)+(G18-F18)),"",(E18-D18)+(G18-F18)),0,1))</f>
        <v>0.34374999999999994</v>
      </c>
      <c r="I18" s="60"/>
      <c r="J18" s="15"/>
      <c r="K18" s="15"/>
      <c r="L18" s="16"/>
      <c r="M18" s="36" t="str">
        <f t="shared" si="3"/>
        <v/>
      </c>
      <c r="N18" s="25" t="str">
        <f t="shared" si="4"/>
        <v/>
      </c>
      <c r="O18" s="52"/>
      <c r="Q18" s="82"/>
    </row>
    <row r="19" spans="1:17" s="2" customFormat="1" x14ac:dyDescent="0.3">
      <c r="A19" s="12">
        <f t="shared" si="1"/>
        <v>44848</v>
      </c>
      <c r="B19" s="58" t="str">
        <f t="shared" si="0"/>
        <v>vendredi</v>
      </c>
      <c r="C19" s="86">
        <f t="shared" si="2"/>
        <v>41</v>
      </c>
      <c r="D19" s="99">
        <f>IF(C19="","",IF(ISODD(_xlfn.ISOWEEKNUM($A19)),(_xlfn.XLOOKUP($A19,Congés!$A$53:$A$186,Congés!$B$53:$B$186,IF(_xlfn.XLOOKUP($B19,Paramètres!$A$2:$A$6,Paramètres!B$2:B$6,0,0,1)=0,"",_xlfn.XLOOKUP($B19,Paramètres!$A$2:$A$6,Paramètres!B$2:B$6,0,0,1)),0,1)),((_xlfn.XLOOKUP($A19,Congés!$A$53:$A$186,Congés!$B$53:$B$186,IF(_xlfn.XLOOKUP($B19,Paramètres!$I$2:$I$6,Paramètres!J$2:J$6,0,0,1)=0,"",_xlfn.XLOOKUP($B19,Paramètres!$I$2:$I$6,Paramètres!J$2:J$6,0,0,1)),0,1)))))</f>
        <v>0.34375</v>
      </c>
      <c r="E19" s="24">
        <f>IF(D19="","",IF(ISODD(_xlfn.ISOWEEKNUM($A19)),(_xlfn.XLOOKUP($A19,Congés!$A$53:$A$186,Congés!$B$53:$B$186,IF(_xlfn.XLOOKUP($B19,Paramètres!$A$2:$A$6,Paramètres!C$2:C$6,0,0,1)=0,"",_xlfn.XLOOKUP($B19,Paramètres!$A$2:$A$6,Paramètres!C$2:C$6,0,0,1)),0,1)),((_xlfn.XLOOKUP($A19,Congés!$A$53:$A$186,Congés!$B$53:$B$186,IF(_xlfn.XLOOKUP($B19,Paramètres!$I$2:$I$6,Paramètres!K$2:K$6,0,0,1)=0,"",_xlfn.XLOOKUP($B19,Paramètres!$I$2:$I$6,Paramètres!K$2:K$6,0,0,1)),0,1)))))</f>
        <v>0.5625</v>
      </c>
      <c r="F19" s="24" t="str">
        <f>IF(E19="","",IF(ISODD(_xlfn.ISOWEEKNUM($A19)),(_xlfn.XLOOKUP($A19,Congés!$A$53:$A$186,Congés!$B$53:$B$186,IF(_xlfn.XLOOKUP($B19,Paramètres!$A$2:$A$6,Paramètres!D$2:D$6,0,0,1)=0,"",_xlfn.XLOOKUP($B19,Paramètres!$A$2:$A$6,Paramètres!D$2:D$6,0,0,1)),0,1)),((_xlfn.XLOOKUP($A19,Congés!$A$53:$A$186,Congés!$B$53:$B$186,IF(_xlfn.XLOOKUP($B19,Paramètres!$I$2:$I$6,Paramètres!L$2:L$6,0,0,1)=0,"",_xlfn.XLOOKUP($B19,Paramètres!$I$2:$I$6,Paramètres!L$2:L$6,0,0,1)),0,1)))))</f>
        <v/>
      </c>
      <c r="G19" s="100" t="str">
        <f>IF(F19="","",IF(ISODD(_xlfn.ISOWEEKNUM($A19)),(_xlfn.XLOOKUP($A19,Congés!$A$53:$A$186,Congés!$B$53:$B$186,IF(_xlfn.XLOOKUP($B19,Paramètres!$A$2:$A$6,Paramètres!E$2:E$6,0,0,1)=0,"",_xlfn.XLOOKUP($B19,Paramètres!$A$2:$A$6,Paramètres!E$2:E$6,0,0,1)),0,1)),((_xlfn.XLOOKUP($A19,Congés!$A$53:$A$186,Congés!$B$53:$B$186,IF(_xlfn.XLOOKUP($B19,Paramètres!$I$2:$I$6,Paramètres!M$2:M$6,0,0,1)=0,"",_xlfn.XLOOKUP($B19,Paramètres!$I$2:$I$6,Paramètres!M$2:M$6,0,0,1)),0,1)))))</f>
        <v/>
      </c>
      <c r="H19" s="89" t="str">
        <f>(_xlfn.XLOOKUP($A19,Congés!$A$53:$A$186,Congés!$B$53:$B$186,IF(ISERROR((E19-D19)+(G19-F19)),"",(E19-D19)+(G19-F19)),0,1))</f>
        <v/>
      </c>
      <c r="I19" s="61"/>
      <c r="J19" s="15"/>
      <c r="K19" s="13"/>
      <c r="L19" s="16"/>
      <c r="M19" s="36" t="str">
        <f t="shared" si="3"/>
        <v/>
      </c>
      <c r="N19" s="25" t="str">
        <f t="shared" si="4"/>
        <v/>
      </c>
      <c r="O19" s="52"/>
      <c r="Q19" s="82"/>
    </row>
    <row r="20" spans="1:17" s="2" customFormat="1" x14ac:dyDescent="0.3">
      <c r="A20" s="12">
        <f t="shared" si="1"/>
        <v>44849</v>
      </c>
      <c r="B20" s="58" t="str">
        <f t="shared" si="0"/>
        <v>samedi</v>
      </c>
      <c r="C20" s="86">
        <f t="shared" si="2"/>
        <v>41</v>
      </c>
      <c r="D20" s="99" t="str">
        <f>IF(C20="","",IF(ISODD(_xlfn.ISOWEEKNUM($A20)),(_xlfn.XLOOKUP($A20,Congés!$A$53:$A$186,Congés!$B$53:$B$186,IF(_xlfn.XLOOKUP($B20,Paramètres!$A$2:$A$6,Paramètres!B$2:B$6,0,0,1)=0,"",_xlfn.XLOOKUP($B20,Paramètres!$A$2:$A$6,Paramètres!B$2:B$6,0,0,1)),0,1)),((_xlfn.XLOOKUP($A20,Congés!$A$53:$A$186,Congés!$B$53:$B$186,IF(_xlfn.XLOOKUP($B20,Paramètres!$I$2:$I$6,Paramètres!J$2:J$6,0,0,1)=0,"",_xlfn.XLOOKUP($B20,Paramètres!$I$2:$I$6,Paramètres!J$2:J$6,0,0,1)),0,1)))))</f>
        <v/>
      </c>
      <c r="E20" s="24" t="str">
        <f>IF(D20="","",IF(ISODD(_xlfn.ISOWEEKNUM($A20)),(_xlfn.XLOOKUP($A20,Congés!$A$53:$A$186,Congés!$B$53:$B$186,IF(_xlfn.XLOOKUP($B20,Paramètres!$A$2:$A$6,Paramètres!C$2:C$6,0,0,1)=0,"",_xlfn.XLOOKUP($B20,Paramètres!$A$2:$A$6,Paramètres!C$2:C$6,0,0,1)),0,1)),((_xlfn.XLOOKUP($A20,Congés!$A$53:$A$186,Congés!$B$53:$B$186,IF(_xlfn.XLOOKUP($B20,Paramètres!$I$2:$I$6,Paramètres!K$2:K$6,0,0,1)=0,"",_xlfn.XLOOKUP($B20,Paramètres!$I$2:$I$6,Paramètres!K$2:K$6,0,0,1)),0,1)))))</f>
        <v/>
      </c>
      <c r="F20" s="24" t="str">
        <f>IF(E20="","",IF(ISODD(_xlfn.ISOWEEKNUM($A20)),(_xlfn.XLOOKUP($A20,Congés!$A$53:$A$186,Congés!$B$53:$B$186,IF(_xlfn.XLOOKUP($B20,Paramètres!$A$2:$A$6,Paramètres!D$2:D$6,0,0,1)=0,"",_xlfn.XLOOKUP($B20,Paramètres!$A$2:$A$6,Paramètres!D$2:D$6,0,0,1)),0,1)),((_xlfn.XLOOKUP($A20,Congés!$A$53:$A$186,Congés!$B$53:$B$186,IF(_xlfn.XLOOKUP($B20,Paramètres!$I$2:$I$6,Paramètres!L$2:L$6,0,0,1)=0,"",_xlfn.XLOOKUP($B20,Paramètres!$I$2:$I$6,Paramètres!L$2:L$6,0,0,1)),0,1)))))</f>
        <v/>
      </c>
      <c r="G20" s="100" t="str">
        <f>IF(F20="","",IF(ISODD(_xlfn.ISOWEEKNUM($A20)),(_xlfn.XLOOKUP($A20,Congés!$A$53:$A$186,Congés!$B$53:$B$186,IF(_xlfn.XLOOKUP($B20,Paramètres!$A$2:$A$6,Paramètres!E$2:E$6,0,0,1)=0,"",_xlfn.XLOOKUP($B20,Paramètres!$A$2:$A$6,Paramètres!E$2:E$6,0,0,1)),0,1)),((_xlfn.XLOOKUP($A20,Congés!$A$53:$A$186,Congés!$B$53:$B$186,IF(_xlfn.XLOOKUP($B20,Paramètres!$I$2:$I$6,Paramètres!M$2:M$6,0,0,1)=0,"",_xlfn.XLOOKUP($B20,Paramètres!$I$2:$I$6,Paramètres!M$2:M$6,0,0,1)),0,1)))))</f>
        <v/>
      </c>
      <c r="H20" s="89" t="str">
        <f>(_xlfn.XLOOKUP($A20,Congés!$A$53:$A$186,Congés!$B$53:$B$186,IF(ISERROR((E20-D20)+(G20-F20)),"",(E20-D20)+(G20-F20)),0,1))</f>
        <v/>
      </c>
      <c r="I20" s="60"/>
      <c r="J20" s="15"/>
      <c r="K20" s="15"/>
      <c r="L20" s="16"/>
      <c r="M20" s="36" t="str">
        <f t="shared" si="3"/>
        <v/>
      </c>
      <c r="N20" s="25" t="str">
        <f t="shared" si="4"/>
        <v/>
      </c>
      <c r="O20" s="52"/>
      <c r="Q20" s="82"/>
    </row>
    <row r="21" spans="1:17" s="2" customFormat="1" x14ac:dyDescent="0.3">
      <c r="A21" s="12">
        <f t="shared" si="1"/>
        <v>44850</v>
      </c>
      <c r="B21" s="58" t="str">
        <f t="shared" si="0"/>
        <v>dimanche</v>
      </c>
      <c r="C21" s="86">
        <f t="shared" si="2"/>
        <v>41</v>
      </c>
      <c r="D21" s="99" t="str">
        <f>IF(C21="","",IF(ISODD(_xlfn.ISOWEEKNUM($A21)),(_xlfn.XLOOKUP($A21,Congés!$A$53:$A$186,Congés!$B$53:$B$186,IF(_xlfn.XLOOKUP($B21,Paramètres!$A$2:$A$6,Paramètres!B$2:B$6,0,0,1)=0,"",_xlfn.XLOOKUP($B21,Paramètres!$A$2:$A$6,Paramètres!B$2:B$6,0,0,1)),0,1)),((_xlfn.XLOOKUP($A21,Congés!$A$53:$A$186,Congés!$B$53:$B$186,IF(_xlfn.XLOOKUP($B21,Paramètres!$I$2:$I$6,Paramètres!J$2:J$6,0,0,1)=0,"",_xlfn.XLOOKUP($B21,Paramètres!$I$2:$I$6,Paramètres!J$2:J$6,0,0,1)),0,1)))))</f>
        <v/>
      </c>
      <c r="E21" s="24" t="str">
        <f>IF(D21="","",IF(ISODD(_xlfn.ISOWEEKNUM($A21)),(_xlfn.XLOOKUP($A21,Congés!$A$53:$A$186,Congés!$B$53:$B$186,IF(_xlfn.XLOOKUP($B21,Paramètres!$A$2:$A$6,Paramètres!C$2:C$6,0,0,1)=0,"",_xlfn.XLOOKUP($B21,Paramètres!$A$2:$A$6,Paramètres!C$2:C$6,0,0,1)),0,1)),((_xlfn.XLOOKUP($A21,Congés!$A$53:$A$186,Congés!$B$53:$B$186,IF(_xlfn.XLOOKUP($B21,Paramètres!$I$2:$I$6,Paramètres!K$2:K$6,0,0,1)=0,"",_xlfn.XLOOKUP($B21,Paramètres!$I$2:$I$6,Paramètres!K$2:K$6,0,0,1)),0,1)))))</f>
        <v/>
      </c>
      <c r="F21" s="24" t="str">
        <f>IF(E21="","",IF(ISODD(_xlfn.ISOWEEKNUM($A21)),(_xlfn.XLOOKUP($A21,Congés!$A$53:$A$186,Congés!$B$53:$B$186,IF(_xlfn.XLOOKUP($B21,Paramètres!$A$2:$A$6,Paramètres!D$2:D$6,0,0,1)=0,"",_xlfn.XLOOKUP($B21,Paramètres!$A$2:$A$6,Paramètres!D$2:D$6,0,0,1)),0,1)),((_xlfn.XLOOKUP($A21,Congés!$A$53:$A$186,Congés!$B$53:$B$186,IF(_xlfn.XLOOKUP($B21,Paramètres!$I$2:$I$6,Paramètres!L$2:L$6,0,0,1)=0,"",_xlfn.XLOOKUP($B21,Paramètres!$I$2:$I$6,Paramètres!L$2:L$6,0,0,1)),0,1)))))</f>
        <v/>
      </c>
      <c r="G21" s="100" t="str">
        <f>IF(F21="","",IF(ISODD(_xlfn.ISOWEEKNUM($A21)),(_xlfn.XLOOKUP($A21,Congés!$A$53:$A$186,Congés!$B$53:$B$186,IF(_xlfn.XLOOKUP($B21,Paramètres!$A$2:$A$6,Paramètres!E$2:E$6,0,0,1)=0,"",_xlfn.XLOOKUP($B21,Paramètres!$A$2:$A$6,Paramètres!E$2:E$6,0,0,1)),0,1)),((_xlfn.XLOOKUP($A21,Congés!$A$53:$A$186,Congés!$B$53:$B$186,IF(_xlfn.XLOOKUP($B21,Paramètres!$I$2:$I$6,Paramètres!M$2:M$6,0,0,1)=0,"",_xlfn.XLOOKUP($B21,Paramètres!$I$2:$I$6,Paramètres!M$2:M$6,0,0,1)),0,1)))))</f>
        <v/>
      </c>
      <c r="H21" s="89" t="str">
        <f>(_xlfn.XLOOKUP($A21,Congés!$A$53:$A$186,Congés!$B$53:$B$186,IF(ISERROR((E21-D21)+(G21-F21)),"",(E21-D21)+(G21-F21)),0,1))</f>
        <v/>
      </c>
      <c r="I21" s="61"/>
      <c r="J21" s="15"/>
      <c r="K21" s="15"/>
      <c r="L21" s="16"/>
      <c r="M21" s="36" t="str">
        <f t="shared" si="3"/>
        <v/>
      </c>
      <c r="N21" s="25">
        <f t="shared" si="4"/>
        <v>0</v>
      </c>
      <c r="O21" s="52"/>
    </row>
    <row r="22" spans="1:17" s="2" customFormat="1" x14ac:dyDescent="0.3">
      <c r="A22" s="12">
        <f t="shared" si="1"/>
        <v>44851</v>
      </c>
      <c r="B22" s="58" t="str">
        <f t="shared" si="0"/>
        <v>lundi</v>
      </c>
      <c r="C22" s="86">
        <f t="shared" si="2"/>
        <v>42</v>
      </c>
      <c r="D22" s="99">
        <f>IF(C22="","",IF(ISODD(_xlfn.ISOWEEKNUM($A22)),(_xlfn.XLOOKUP($A22,Congés!$A$53:$A$186,Congés!$B$53:$B$186,IF(_xlfn.XLOOKUP($B22,Paramètres!$A$2:$A$6,Paramètres!B$2:B$6,0,0,1)=0,"",_xlfn.XLOOKUP($B22,Paramètres!$A$2:$A$6,Paramètres!B$2:B$6,0,0,1)),0,1)),((_xlfn.XLOOKUP($A22,Congés!$A$53:$A$186,Congés!$B$53:$B$186,IF(_xlfn.XLOOKUP($B22,Paramètres!$I$2:$I$6,Paramètres!J$2:J$6,0,0,1)=0,"",_xlfn.XLOOKUP($B22,Paramètres!$I$2:$I$6,Paramètres!J$2:J$6,0,0,1)),0,1)))))</f>
        <v>0.36458333333333331</v>
      </c>
      <c r="E22" s="24">
        <f>IF(D22="","",IF(ISODD(_xlfn.ISOWEEKNUM($A22)),(_xlfn.XLOOKUP($A22,Congés!$A$53:$A$186,Congés!$B$53:$B$186,IF(_xlfn.XLOOKUP($B22,Paramètres!$A$2:$A$6,Paramètres!C$2:C$6,0,0,1)=0,"",_xlfn.XLOOKUP($B22,Paramètres!$A$2:$A$6,Paramètres!C$2:C$6,0,0,1)),0,1)),((_xlfn.XLOOKUP($A22,Congés!$A$53:$A$186,Congés!$B$53:$B$186,IF(_xlfn.XLOOKUP($B22,Paramètres!$I$2:$I$6,Paramètres!K$2:K$6,0,0,1)=0,"",_xlfn.XLOOKUP($B22,Paramètres!$I$2:$I$6,Paramètres!K$2:K$6,0,0,1)),0,1)))))</f>
        <v>0.48958333333333331</v>
      </c>
      <c r="F22" s="24">
        <f>IF(E22="","",IF(ISODD(_xlfn.ISOWEEKNUM($A22)),(_xlfn.XLOOKUP($A22,Congés!$A$53:$A$186,Congés!$B$53:$B$186,IF(_xlfn.XLOOKUP($B22,Paramètres!$A$2:$A$6,Paramètres!D$2:D$6,0,0,1)=0,"",_xlfn.XLOOKUP($B22,Paramètres!$A$2:$A$6,Paramètres!D$2:D$6,0,0,1)),0,1)),((_xlfn.XLOOKUP($A22,Congés!$A$53:$A$186,Congés!$B$53:$B$186,IF(_xlfn.XLOOKUP($B22,Paramètres!$I$2:$I$6,Paramètres!L$2:L$6,0,0,1)=0,"",_xlfn.XLOOKUP($B22,Paramètres!$I$2:$I$6,Paramètres!L$2:L$6,0,0,1)),0,1)))))</f>
        <v>0.58333333333333337</v>
      </c>
      <c r="G22" s="100">
        <f>IF(F22="","",IF(ISODD(_xlfn.ISOWEEKNUM($A22)),(_xlfn.XLOOKUP($A22,Congés!$A$53:$A$186,Congés!$B$53:$B$186,IF(_xlfn.XLOOKUP($B22,Paramètres!$A$2:$A$6,Paramètres!E$2:E$6,0,0,1)=0,"",_xlfn.XLOOKUP($B22,Paramètres!$A$2:$A$6,Paramètres!E$2:E$6,0,0,1)),0,1)),((_xlfn.XLOOKUP($A22,Congés!$A$53:$A$186,Congés!$B$53:$B$186,IF(_xlfn.XLOOKUP($B22,Paramètres!$I$2:$I$6,Paramètres!M$2:M$6,0,0,1)=0,"",_xlfn.XLOOKUP($B22,Paramètres!$I$2:$I$6,Paramètres!M$2:M$6,0,0,1)),0,1)))))</f>
        <v>0.66666666666666663</v>
      </c>
      <c r="H22" s="89">
        <f>(_xlfn.XLOOKUP($A22,Congés!$A$53:$A$186,Congés!$B$53:$B$186,IF(ISERROR((E22-D22)+(G22-F22)),"",(E22-D22)+(G22-F22)),0,1))</f>
        <v>0.20833333333333326</v>
      </c>
      <c r="I22" s="60"/>
      <c r="J22" s="15"/>
      <c r="K22" s="15"/>
      <c r="L22" s="16"/>
      <c r="M22" s="36" t="str">
        <f t="shared" si="3"/>
        <v/>
      </c>
      <c r="N22" s="25" t="str">
        <f t="shared" si="4"/>
        <v/>
      </c>
      <c r="O22" s="52"/>
    </row>
    <row r="23" spans="1:17" s="2" customFormat="1" x14ac:dyDescent="0.3">
      <c r="A23" s="12">
        <f t="shared" si="1"/>
        <v>44852</v>
      </c>
      <c r="B23" s="58" t="str">
        <f t="shared" si="0"/>
        <v>mardi</v>
      </c>
      <c r="C23" s="86">
        <f t="shared" si="2"/>
        <v>42</v>
      </c>
      <c r="D23" s="99">
        <f>IF(C23="","",IF(ISODD(_xlfn.ISOWEEKNUM($A23)),(_xlfn.XLOOKUP($A23,Congés!$A$53:$A$186,Congés!$B$53:$B$186,IF(_xlfn.XLOOKUP($B23,Paramètres!$A$2:$A$6,Paramètres!B$2:B$6,0,0,1)=0,"",_xlfn.XLOOKUP($B23,Paramètres!$A$2:$A$6,Paramètres!B$2:B$6,0,0,1)),0,1)),((_xlfn.XLOOKUP($A23,Congés!$A$53:$A$186,Congés!$B$53:$B$186,IF(_xlfn.XLOOKUP($B23,Paramètres!$I$2:$I$6,Paramètres!J$2:J$6,0,0,1)=0,"",_xlfn.XLOOKUP($B23,Paramètres!$I$2:$I$6,Paramètres!J$2:J$6,0,0,1)),0,1)))))</f>
        <v>0.29166666666666669</v>
      </c>
      <c r="E23" s="24">
        <f>IF(D23="","",IF(ISODD(_xlfn.ISOWEEKNUM($A23)),(_xlfn.XLOOKUP($A23,Congés!$A$53:$A$186,Congés!$B$53:$B$186,IF(_xlfn.XLOOKUP($B23,Paramètres!$A$2:$A$6,Paramètres!C$2:C$6,0,0,1)=0,"",_xlfn.XLOOKUP($B23,Paramètres!$A$2:$A$6,Paramètres!C$2:C$6,0,0,1)),0,1)),((_xlfn.XLOOKUP($A23,Congés!$A$53:$A$186,Congés!$B$53:$B$186,IF(_xlfn.XLOOKUP($B23,Paramètres!$I$2:$I$6,Paramètres!K$2:K$6,0,0,1)=0,"",_xlfn.XLOOKUP($B23,Paramètres!$I$2:$I$6,Paramètres!K$2:K$6,0,0,1)),0,1)))))</f>
        <v>0.51041666666666663</v>
      </c>
      <c r="F23" s="24">
        <f>IF(E23="","",IF(ISODD(_xlfn.ISOWEEKNUM($A23)),(_xlfn.XLOOKUP($A23,Congés!$A$53:$A$186,Congés!$B$53:$B$186,IF(_xlfn.XLOOKUP($B23,Paramètres!$A$2:$A$6,Paramètres!D$2:D$6,0,0,1)=0,"",_xlfn.XLOOKUP($B23,Paramètres!$A$2:$A$6,Paramètres!D$2:D$6,0,0,1)),0,1)),((_xlfn.XLOOKUP($A23,Congés!$A$53:$A$186,Congés!$B$53:$B$186,IF(_xlfn.XLOOKUP($B23,Paramètres!$I$2:$I$6,Paramètres!L$2:L$6,0,0,1)=0,"",_xlfn.XLOOKUP($B23,Paramètres!$I$2:$I$6,Paramètres!L$2:L$6,0,0,1)),0,1)))))</f>
        <v>0.54166666666666663</v>
      </c>
      <c r="G23" s="100">
        <f>IF(F23="","",IF(ISODD(_xlfn.ISOWEEKNUM($A23)),(_xlfn.XLOOKUP($A23,Congés!$A$53:$A$186,Congés!$B$53:$B$186,IF(_xlfn.XLOOKUP($B23,Paramètres!$A$2:$A$6,Paramètres!E$2:E$6,0,0,1)=0,"",_xlfn.XLOOKUP($B23,Paramètres!$A$2:$A$6,Paramètres!E$2:E$6,0,0,1)),0,1)),((_xlfn.XLOOKUP($A23,Congés!$A$53:$A$186,Congés!$B$53:$B$186,IF(_xlfn.XLOOKUP($B23,Paramètres!$I$2:$I$6,Paramètres!M$2:M$6,0,0,1)=0,"",_xlfn.XLOOKUP($B23,Paramètres!$I$2:$I$6,Paramètres!M$2:M$6,0,0,1)),0,1)))))</f>
        <v>0.69791666666666663</v>
      </c>
      <c r="H23" s="89">
        <f>(_xlfn.XLOOKUP($A23,Congés!$A$53:$A$186,Congés!$B$53:$B$186,IF(ISERROR((E23-D23)+(G23-F23)),"",(E23-D23)+(G23-F23)),0,1))</f>
        <v>0.37499999999999994</v>
      </c>
      <c r="I23" s="60"/>
      <c r="J23" s="15"/>
      <c r="K23" s="15"/>
      <c r="L23" s="16"/>
      <c r="M23" s="36" t="str">
        <f t="shared" si="3"/>
        <v/>
      </c>
      <c r="N23" s="25" t="str">
        <f t="shared" si="4"/>
        <v/>
      </c>
      <c r="O23" s="52"/>
    </row>
    <row r="24" spans="1:17" s="2" customFormat="1" x14ac:dyDescent="0.3">
      <c r="A24" s="12">
        <f t="shared" si="1"/>
        <v>44853</v>
      </c>
      <c r="B24" s="58" t="str">
        <f t="shared" si="0"/>
        <v>mercredi</v>
      </c>
      <c r="C24" s="86">
        <f t="shared" si="2"/>
        <v>42</v>
      </c>
      <c r="D24" s="99">
        <f>IF(C24="","",IF(ISODD(_xlfn.ISOWEEKNUM($A24)),(_xlfn.XLOOKUP($A24,Congés!$A$53:$A$186,Congés!$B$53:$B$186,IF(_xlfn.XLOOKUP($B24,Paramètres!$A$2:$A$6,Paramètres!B$2:B$6,0,0,1)=0,"",_xlfn.XLOOKUP($B24,Paramètres!$A$2:$A$6,Paramètres!B$2:B$6,0,0,1)),0,1)),((_xlfn.XLOOKUP($A24,Congés!$A$53:$A$186,Congés!$B$53:$B$186,IF(_xlfn.XLOOKUP($B24,Paramètres!$I$2:$I$6,Paramètres!J$2:J$6,0,0,1)=0,"",_xlfn.XLOOKUP($B24,Paramètres!$I$2:$I$6,Paramètres!J$2:J$6,0,0,1)),0,1)))))</f>
        <v>0.33333333333333331</v>
      </c>
      <c r="E24" s="24">
        <f>IF(D24="","",IF(ISODD(_xlfn.ISOWEEKNUM($A24)),(_xlfn.XLOOKUP($A24,Congés!$A$53:$A$186,Congés!$B$53:$B$186,IF(_xlfn.XLOOKUP($B24,Paramètres!$A$2:$A$6,Paramètres!C$2:C$6,0,0,1)=0,"",_xlfn.XLOOKUP($B24,Paramètres!$A$2:$A$6,Paramètres!C$2:C$6,0,0,1)),0,1)),((_xlfn.XLOOKUP($A24,Congés!$A$53:$A$186,Congés!$B$53:$B$186,IF(_xlfn.XLOOKUP($B24,Paramètres!$I$2:$I$6,Paramètres!K$2:K$6,0,0,1)=0,"",_xlfn.XLOOKUP($B24,Paramètres!$I$2:$I$6,Paramètres!K$2:K$6,0,0,1)),0,1)))))</f>
        <v>0.5</v>
      </c>
      <c r="F24" s="24">
        <f>IF(E24="","",IF(ISODD(_xlfn.ISOWEEKNUM($A24)),(_xlfn.XLOOKUP($A24,Congés!$A$53:$A$186,Congés!$B$53:$B$186,IF(_xlfn.XLOOKUP($B24,Paramètres!$A$2:$A$6,Paramètres!D$2:D$6,0,0,1)=0,"",_xlfn.XLOOKUP($B24,Paramètres!$A$2:$A$6,Paramètres!D$2:D$6,0,0,1)),0,1)),((_xlfn.XLOOKUP($A24,Congés!$A$53:$A$186,Congés!$B$53:$B$186,IF(_xlfn.XLOOKUP($B24,Paramètres!$I$2:$I$6,Paramètres!L$2:L$6,0,0,1)=0,"",_xlfn.XLOOKUP($B24,Paramètres!$I$2:$I$6,Paramètres!L$2:L$6,0,0,1)),0,1)))))</f>
        <v>0.58333333333333337</v>
      </c>
      <c r="G24" s="100">
        <f>IF(F24="","",IF(ISODD(_xlfn.ISOWEEKNUM($A24)),(_xlfn.XLOOKUP($A24,Congés!$A$53:$A$186,Congés!$B$53:$B$186,IF(_xlfn.XLOOKUP($B24,Paramètres!$A$2:$A$6,Paramètres!E$2:E$6,0,0,1)=0,"",_xlfn.XLOOKUP($B24,Paramètres!$A$2:$A$6,Paramètres!E$2:E$6,0,0,1)),0,1)),((_xlfn.XLOOKUP($A24,Congés!$A$53:$A$186,Congés!$B$53:$B$186,IF(_xlfn.XLOOKUP($B24,Paramètres!$I$2:$I$6,Paramètres!M$2:M$6,0,0,1)=0,"",_xlfn.XLOOKUP($B24,Paramètres!$I$2:$I$6,Paramètres!M$2:M$6,0,0,1)),0,1)))))</f>
        <v>0.70833333333333337</v>
      </c>
      <c r="H24" s="89">
        <f>(_xlfn.XLOOKUP($A24,Congés!$A$53:$A$186,Congés!$B$53:$B$186,IF(ISERROR((E24-D24)+(G24-F24)),"",(E24-D24)+(G24-F24)),0,1))</f>
        <v>0.29166666666666669</v>
      </c>
      <c r="I24" s="60"/>
      <c r="J24" s="15"/>
      <c r="K24" s="15"/>
      <c r="L24" s="16"/>
      <c r="M24" s="36" t="str">
        <f t="shared" si="3"/>
        <v/>
      </c>
      <c r="N24" s="25" t="str">
        <f t="shared" si="4"/>
        <v/>
      </c>
      <c r="O24" s="52"/>
    </row>
    <row r="25" spans="1:17" s="2" customFormat="1" x14ac:dyDescent="0.3">
      <c r="A25" s="12">
        <f t="shared" si="1"/>
        <v>44854</v>
      </c>
      <c r="B25" s="58" t="str">
        <f t="shared" si="0"/>
        <v>jeudi</v>
      </c>
      <c r="C25" s="86">
        <f t="shared" si="2"/>
        <v>42</v>
      </c>
      <c r="D25" s="99">
        <f>IF(C25="","",IF(ISODD(_xlfn.ISOWEEKNUM($A25)),(_xlfn.XLOOKUP($A25,Congés!$A$53:$A$186,Congés!$B$53:$B$186,IF(_xlfn.XLOOKUP($B25,Paramètres!$A$2:$A$6,Paramètres!B$2:B$6,0,0,1)=0,"",_xlfn.XLOOKUP($B25,Paramètres!$A$2:$A$6,Paramètres!B$2:B$6,0,0,1)),0,1)),((_xlfn.XLOOKUP($A25,Congés!$A$53:$A$186,Congés!$B$53:$B$186,IF(_xlfn.XLOOKUP($B25,Paramètres!$I$2:$I$6,Paramètres!J$2:J$6,0,0,1)=0,"",_xlfn.XLOOKUP($B25,Paramètres!$I$2:$I$6,Paramètres!J$2:J$6,0,0,1)),0,1)))))</f>
        <v>0.36458333333333331</v>
      </c>
      <c r="E25" s="24">
        <f>IF(D25="","",IF(ISODD(_xlfn.ISOWEEKNUM($A25)),(_xlfn.XLOOKUP($A25,Congés!$A$53:$A$186,Congés!$B$53:$B$186,IF(_xlfn.XLOOKUP($B25,Paramètres!$A$2:$A$6,Paramètres!C$2:C$6,0,0,1)=0,"",_xlfn.XLOOKUP($B25,Paramètres!$A$2:$A$6,Paramètres!C$2:C$6,0,0,1)),0,1)),((_xlfn.XLOOKUP($A25,Congés!$A$53:$A$186,Congés!$B$53:$B$186,IF(_xlfn.XLOOKUP($B25,Paramètres!$I$2:$I$6,Paramètres!K$2:K$6,0,0,1)=0,"",_xlfn.XLOOKUP($B25,Paramètres!$I$2:$I$6,Paramètres!K$2:K$6,0,0,1)),0,1)))))</f>
        <v>0.53125</v>
      </c>
      <c r="F25" s="24">
        <f>IF(E25="","",IF(ISODD(_xlfn.ISOWEEKNUM($A25)),(_xlfn.XLOOKUP($A25,Congés!$A$53:$A$186,Congés!$B$53:$B$186,IF(_xlfn.XLOOKUP($B25,Paramètres!$A$2:$A$6,Paramètres!D$2:D$6,0,0,1)=0,"",_xlfn.XLOOKUP($B25,Paramètres!$A$2:$A$6,Paramètres!D$2:D$6,0,0,1)),0,1)),((_xlfn.XLOOKUP($A25,Congés!$A$53:$A$186,Congés!$B$53:$B$186,IF(_xlfn.XLOOKUP($B25,Paramètres!$I$2:$I$6,Paramètres!L$2:L$6,0,0,1)=0,"",_xlfn.XLOOKUP($B25,Paramètres!$I$2:$I$6,Paramètres!L$2:L$6,0,0,1)),0,1)))))</f>
        <v>0.55208333333333337</v>
      </c>
      <c r="G25" s="100">
        <f>IF(F25="","",IF(ISODD(_xlfn.ISOWEEKNUM($A25)),(_xlfn.XLOOKUP($A25,Congés!$A$53:$A$186,Congés!$B$53:$B$186,IF(_xlfn.XLOOKUP($B25,Paramètres!$A$2:$A$6,Paramètres!E$2:E$6,0,0,1)=0,"",_xlfn.XLOOKUP($B25,Paramètres!$A$2:$A$6,Paramètres!E$2:E$6,0,0,1)),0,1)),((_xlfn.XLOOKUP($A25,Congés!$A$53:$A$186,Congés!$B$53:$B$186,IF(_xlfn.XLOOKUP($B25,Paramètres!$I$2:$I$6,Paramètres!M$2:M$6,0,0,1)=0,"",_xlfn.XLOOKUP($B25,Paramètres!$I$2:$I$6,Paramètres!M$2:M$6,0,0,1)),0,1)))))</f>
        <v>0.72916666666666663</v>
      </c>
      <c r="H25" s="89">
        <f>(_xlfn.XLOOKUP($A25,Congés!$A$53:$A$186,Congés!$B$53:$B$186,IF(ISERROR((E25-D25)+(G25-F25)),"",(E25-D25)+(G25-F25)),0,1))</f>
        <v>0.34374999999999994</v>
      </c>
      <c r="I25" s="61"/>
      <c r="J25" s="15"/>
      <c r="K25" s="15"/>
      <c r="L25" s="16"/>
      <c r="M25" s="36" t="str">
        <f t="shared" si="3"/>
        <v/>
      </c>
      <c r="N25" s="25" t="str">
        <f t="shared" si="4"/>
        <v/>
      </c>
      <c r="O25" s="52"/>
    </row>
    <row r="26" spans="1:17" s="2" customFormat="1" x14ac:dyDescent="0.3">
      <c r="A26" s="12">
        <f t="shared" si="1"/>
        <v>44855</v>
      </c>
      <c r="B26" s="58" t="str">
        <f t="shared" si="0"/>
        <v>vendredi</v>
      </c>
      <c r="C26" s="86">
        <f t="shared" si="2"/>
        <v>42</v>
      </c>
      <c r="D26" s="99">
        <f>IF(C26="","",IF(ISODD(_xlfn.ISOWEEKNUM($A26)),(_xlfn.XLOOKUP($A26,Congés!$A$53:$A$186,Congés!$B$53:$B$186,IF(_xlfn.XLOOKUP($B26,Paramètres!$A$2:$A$6,Paramètres!B$2:B$6,0,0,1)=0,"",_xlfn.XLOOKUP($B26,Paramètres!$A$2:$A$6,Paramètres!B$2:B$6,0,0,1)),0,1)),((_xlfn.XLOOKUP($A26,Congés!$A$53:$A$186,Congés!$B$53:$B$186,IF(_xlfn.XLOOKUP($B26,Paramètres!$I$2:$I$6,Paramètres!J$2:J$6,0,0,1)=0,"",_xlfn.XLOOKUP($B26,Paramètres!$I$2:$I$6,Paramètres!J$2:J$6,0,0,1)),0,1)))))</f>
        <v>0.34375</v>
      </c>
      <c r="E26" s="24">
        <f>IF(D26="","",IF(ISODD(_xlfn.ISOWEEKNUM($A26)),(_xlfn.XLOOKUP($A26,Congés!$A$53:$A$186,Congés!$B$53:$B$186,IF(_xlfn.XLOOKUP($B26,Paramètres!$A$2:$A$6,Paramètres!C$2:C$6,0,0,1)=0,"",_xlfn.XLOOKUP($B26,Paramètres!$A$2:$A$6,Paramètres!C$2:C$6,0,0,1)),0,1)),((_xlfn.XLOOKUP($A26,Congés!$A$53:$A$186,Congés!$B$53:$B$186,IF(_xlfn.XLOOKUP($B26,Paramètres!$I$2:$I$6,Paramètres!K$2:K$6,0,0,1)=0,"",_xlfn.XLOOKUP($B26,Paramètres!$I$2:$I$6,Paramètres!K$2:K$6,0,0,1)),0,1)))))</f>
        <v>0.625</v>
      </c>
      <c r="F26" s="24" t="str">
        <f>IF(E26="","",IF(ISODD(_xlfn.ISOWEEKNUM($A26)),(_xlfn.XLOOKUP($A26,Congés!$A$53:$A$186,Congés!$B$53:$B$186,IF(_xlfn.XLOOKUP($B26,Paramètres!$A$2:$A$6,Paramètres!D$2:D$6,0,0,1)=0,"",_xlfn.XLOOKUP($B26,Paramètres!$A$2:$A$6,Paramètres!D$2:D$6,0,0,1)),0,1)),((_xlfn.XLOOKUP($A26,Congés!$A$53:$A$186,Congés!$B$53:$B$186,IF(_xlfn.XLOOKUP($B26,Paramètres!$I$2:$I$6,Paramètres!L$2:L$6,0,0,1)=0,"",_xlfn.XLOOKUP($B26,Paramètres!$I$2:$I$6,Paramètres!L$2:L$6,0,0,1)),0,1)))))</f>
        <v/>
      </c>
      <c r="G26" s="100" t="str">
        <f>IF(F26="","",IF(ISODD(_xlfn.ISOWEEKNUM($A26)),(_xlfn.XLOOKUP($A26,Congés!$A$53:$A$186,Congés!$B$53:$B$186,IF(_xlfn.XLOOKUP($B26,Paramètres!$A$2:$A$6,Paramètres!E$2:E$6,0,0,1)=0,"",_xlfn.XLOOKUP($B26,Paramètres!$A$2:$A$6,Paramètres!E$2:E$6,0,0,1)),0,1)),((_xlfn.XLOOKUP($A26,Congés!$A$53:$A$186,Congés!$B$53:$B$186,IF(_xlfn.XLOOKUP($B26,Paramètres!$I$2:$I$6,Paramètres!M$2:M$6,0,0,1)=0,"",_xlfn.XLOOKUP($B26,Paramètres!$I$2:$I$6,Paramètres!M$2:M$6,0,0,1)),0,1)))))</f>
        <v/>
      </c>
      <c r="H26" s="89" t="str">
        <f>(_xlfn.XLOOKUP($A26,Congés!$A$53:$A$186,Congés!$B$53:$B$186,IF(ISERROR((E26-D26)+(G26-F26)),"",(E26-D26)+(G26-F26)),0,1))</f>
        <v/>
      </c>
      <c r="I26" s="61"/>
      <c r="J26" s="15"/>
      <c r="K26" s="15"/>
      <c r="L26" s="16"/>
      <c r="M26" s="36" t="str">
        <f t="shared" si="3"/>
        <v/>
      </c>
      <c r="N26" s="25" t="str">
        <f t="shared" si="4"/>
        <v/>
      </c>
      <c r="O26" s="52"/>
    </row>
    <row r="27" spans="1:17" s="2" customFormat="1" x14ac:dyDescent="0.3">
      <c r="A27" s="12">
        <f t="shared" si="1"/>
        <v>44856</v>
      </c>
      <c r="B27" s="58" t="str">
        <f t="shared" si="0"/>
        <v>samedi</v>
      </c>
      <c r="C27" s="86">
        <f t="shared" si="2"/>
        <v>42</v>
      </c>
      <c r="D27" s="99" t="str">
        <f>IF(C27="","",IF(ISODD(_xlfn.ISOWEEKNUM($A27)),(_xlfn.XLOOKUP($A27,Congés!$A$53:$A$186,Congés!$B$53:$B$186,IF(_xlfn.XLOOKUP($B27,Paramètres!$A$2:$A$6,Paramètres!B$2:B$6,0,0,1)=0,"",_xlfn.XLOOKUP($B27,Paramètres!$A$2:$A$6,Paramètres!B$2:B$6,0,0,1)),0,1)),((_xlfn.XLOOKUP($A27,Congés!$A$53:$A$186,Congés!$B$53:$B$186,IF(_xlfn.XLOOKUP($B27,Paramètres!$I$2:$I$6,Paramètres!J$2:J$6,0,0,1)=0,"",_xlfn.XLOOKUP($B27,Paramètres!$I$2:$I$6,Paramètres!J$2:J$6,0,0,1)),0,1)))))</f>
        <v/>
      </c>
      <c r="E27" s="24" t="str">
        <f>IF(D27="","",IF(ISODD(_xlfn.ISOWEEKNUM($A27)),(_xlfn.XLOOKUP($A27,Congés!$A$53:$A$186,Congés!$B$53:$B$186,IF(_xlfn.XLOOKUP($B27,Paramètres!$A$2:$A$6,Paramètres!C$2:C$6,0,0,1)=0,"",_xlfn.XLOOKUP($B27,Paramètres!$A$2:$A$6,Paramètres!C$2:C$6,0,0,1)),0,1)),((_xlfn.XLOOKUP($A27,Congés!$A$53:$A$186,Congés!$B$53:$B$186,IF(_xlfn.XLOOKUP($B27,Paramètres!$I$2:$I$6,Paramètres!K$2:K$6,0,0,1)=0,"",_xlfn.XLOOKUP($B27,Paramètres!$I$2:$I$6,Paramètres!K$2:K$6,0,0,1)),0,1)))))</f>
        <v/>
      </c>
      <c r="F27" s="24" t="str">
        <f>IF(E27="","",IF(ISODD(_xlfn.ISOWEEKNUM($A27)),(_xlfn.XLOOKUP($A27,Congés!$A$53:$A$186,Congés!$B$53:$B$186,IF(_xlfn.XLOOKUP($B27,Paramètres!$A$2:$A$6,Paramètres!D$2:D$6,0,0,1)=0,"",_xlfn.XLOOKUP($B27,Paramètres!$A$2:$A$6,Paramètres!D$2:D$6,0,0,1)),0,1)),((_xlfn.XLOOKUP($A27,Congés!$A$53:$A$186,Congés!$B$53:$B$186,IF(_xlfn.XLOOKUP($B27,Paramètres!$I$2:$I$6,Paramètres!L$2:L$6,0,0,1)=0,"",_xlfn.XLOOKUP($B27,Paramètres!$I$2:$I$6,Paramètres!L$2:L$6,0,0,1)),0,1)))))</f>
        <v/>
      </c>
      <c r="G27" s="100" t="str">
        <f>IF(F27="","",IF(ISODD(_xlfn.ISOWEEKNUM($A27)),(_xlfn.XLOOKUP($A27,Congés!$A$53:$A$186,Congés!$B$53:$B$186,IF(_xlfn.XLOOKUP($B27,Paramètres!$A$2:$A$6,Paramètres!E$2:E$6,0,0,1)=0,"",_xlfn.XLOOKUP($B27,Paramètres!$A$2:$A$6,Paramètres!E$2:E$6,0,0,1)),0,1)),((_xlfn.XLOOKUP($A27,Congés!$A$53:$A$186,Congés!$B$53:$B$186,IF(_xlfn.XLOOKUP($B27,Paramètres!$I$2:$I$6,Paramètres!M$2:M$6,0,0,1)=0,"",_xlfn.XLOOKUP($B27,Paramètres!$I$2:$I$6,Paramètres!M$2:M$6,0,0,1)),0,1)))))</f>
        <v/>
      </c>
      <c r="H27" s="89" t="str">
        <f>(_xlfn.XLOOKUP($A27,Congés!$A$53:$A$186,Congés!$B$53:$B$186,IF(ISERROR((E27-D27)+(G27-F27)),"",(E27-D27)+(G27-F27)),0,1))</f>
        <v/>
      </c>
      <c r="I27" s="61"/>
      <c r="J27" s="15"/>
      <c r="K27" s="15"/>
      <c r="L27" s="16"/>
      <c r="M27" s="36" t="str">
        <f t="shared" si="3"/>
        <v/>
      </c>
      <c r="N27" s="25" t="str">
        <f t="shared" si="4"/>
        <v/>
      </c>
      <c r="O27" s="52"/>
    </row>
    <row r="28" spans="1:17" s="2" customFormat="1" x14ac:dyDescent="0.3">
      <c r="A28" s="12">
        <f t="shared" si="1"/>
        <v>44857</v>
      </c>
      <c r="B28" s="58" t="str">
        <f t="shared" si="0"/>
        <v>dimanche</v>
      </c>
      <c r="C28" s="86">
        <f t="shared" si="2"/>
        <v>42</v>
      </c>
      <c r="D28" s="99" t="str">
        <f>IF(C28="","",IF(ISODD(_xlfn.ISOWEEKNUM($A28)),(_xlfn.XLOOKUP($A28,Congés!$A$53:$A$186,Congés!$B$53:$B$186,IF(_xlfn.XLOOKUP($B28,Paramètres!$A$2:$A$6,Paramètres!B$2:B$6,0,0,1)=0,"",_xlfn.XLOOKUP($B28,Paramètres!$A$2:$A$6,Paramètres!B$2:B$6,0,0,1)),0,1)),((_xlfn.XLOOKUP($A28,Congés!$A$53:$A$186,Congés!$B$53:$B$186,IF(_xlfn.XLOOKUP($B28,Paramètres!$I$2:$I$6,Paramètres!J$2:J$6,0,0,1)=0,"",_xlfn.XLOOKUP($B28,Paramètres!$I$2:$I$6,Paramètres!J$2:J$6,0,0,1)),0,1)))))</f>
        <v/>
      </c>
      <c r="E28" s="24" t="str">
        <f>IF(D28="","",IF(ISODD(_xlfn.ISOWEEKNUM($A28)),(_xlfn.XLOOKUP($A28,Congés!$A$53:$A$186,Congés!$B$53:$B$186,IF(_xlfn.XLOOKUP($B28,Paramètres!$A$2:$A$6,Paramètres!C$2:C$6,0,0,1)=0,"",_xlfn.XLOOKUP($B28,Paramètres!$A$2:$A$6,Paramètres!C$2:C$6,0,0,1)),0,1)),((_xlfn.XLOOKUP($A28,Congés!$A$53:$A$186,Congés!$B$53:$B$186,IF(_xlfn.XLOOKUP($B28,Paramètres!$I$2:$I$6,Paramètres!K$2:K$6,0,0,1)=0,"",_xlfn.XLOOKUP($B28,Paramètres!$I$2:$I$6,Paramètres!K$2:K$6,0,0,1)),0,1)))))</f>
        <v/>
      </c>
      <c r="F28" s="24" t="str">
        <f>IF(E28="","",IF(ISODD(_xlfn.ISOWEEKNUM($A28)),(_xlfn.XLOOKUP($A28,Congés!$A$53:$A$186,Congés!$B$53:$B$186,IF(_xlfn.XLOOKUP($B28,Paramètres!$A$2:$A$6,Paramètres!D$2:D$6,0,0,1)=0,"",_xlfn.XLOOKUP($B28,Paramètres!$A$2:$A$6,Paramètres!D$2:D$6,0,0,1)),0,1)),((_xlfn.XLOOKUP($A28,Congés!$A$53:$A$186,Congés!$B$53:$B$186,IF(_xlfn.XLOOKUP($B28,Paramètres!$I$2:$I$6,Paramètres!L$2:L$6,0,0,1)=0,"",_xlfn.XLOOKUP($B28,Paramètres!$I$2:$I$6,Paramètres!L$2:L$6,0,0,1)),0,1)))))</f>
        <v/>
      </c>
      <c r="G28" s="100" t="str">
        <f>IF(F28="","",IF(ISODD(_xlfn.ISOWEEKNUM($A28)),(_xlfn.XLOOKUP($A28,Congés!$A$53:$A$186,Congés!$B$53:$B$186,IF(_xlfn.XLOOKUP($B28,Paramètres!$A$2:$A$6,Paramètres!E$2:E$6,0,0,1)=0,"",_xlfn.XLOOKUP($B28,Paramètres!$A$2:$A$6,Paramètres!E$2:E$6,0,0,1)),0,1)),((_xlfn.XLOOKUP($A28,Congés!$A$53:$A$186,Congés!$B$53:$B$186,IF(_xlfn.XLOOKUP($B28,Paramètres!$I$2:$I$6,Paramètres!M$2:M$6,0,0,1)=0,"",_xlfn.XLOOKUP($B28,Paramètres!$I$2:$I$6,Paramètres!M$2:M$6,0,0,1)),0,1)))))</f>
        <v/>
      </c>
      <c r="H28" s="89" t="str">
        <f>(_xlfn.XLOOKUP($A28,Congés!$A$53:$A$186,Congés!$B$53:$B$186,IF(ISERROR((E28-D28)+(G28-F28)),"",(E28-D28)+(G28-F28)),0,1))</f>
        <v/>
      </c>
      <c r="I28" s="60"/>
      <c r="J28" s="15"/>
      <c r="K28" s="15"/>
      <c r="L28" s="16"/>
      <c r="M28" s="36" t="str">
        <f t="shared" si="3"/>
        <v/>
      </c>
      <c r="N28" s="25">
        <f t="shared" si="4"/>
        <v>0</v>
      </c>
      <c r="O28" s="52"/>
    </row>
    <row r="29" spans="1:17" s="2" customFormat="1" x14ac:dyDescent="0.3">
      <c r="A29" s="12">
        <f t="shared" si="1"/>
        <v>44858</v>
      </c>
      <c r="B29" s="58" t="str">
        <f t="shared" si="0"/>
        <v>lundi</v>
      </c>
      <c r="C29" s="86">
        <f t="shared" si="2"/>
        <v>43</v>
      </c>
      <c r="D29" s="99">
        <f>IF(C29="","",IF(ISODD(_xlfn.ISOWEEKNUM($A29)),(_xlfn.XLOOKUP($A29,Congés!$A$53:$A$186,Congés!$B$53:$B$186,IF(_xlfn.XLOOKUP($B29,Paramètres!$A$2:$A$6,Paramètres!B$2:B$6,0,0,1)=0,"",_xlfn.XLOOKUP($B29,Paramètres!$A$2:$A$6,Paramètres!B$2:B$6,0,0,1)),0,1)),((_xlfn.XLOOKUP($A29,Congés!$A$53:$A$186,Congés!$B$53:$B$186,IF(_xlfn.XLOOKUP($B29,Paramètres!$I$2:$I$6,Paramètres!J$2:J$6,0,0,1)=0,"",_xlfn.XLOOKUP($B29,Paramètres!$I$2:$I$6,Paramètres!J$2:J$6,0,0,1)),0,1)))))</f>
        <v>0.36458333333333331</v>
      </c>
      <c r="E29" s="24">
        <f>IF(D29="","",IF(ISODD(_xlfn.ISOWEEKNUM($A29)),(_xlfn.XLOOKUP($A29,Congés!$A$53:$A$186,Congés!$B$53:$B$186,IF(_xlfn.XLOOKUP($B29,Paramètres!$A$2:$A$6,Paramètres!C$2:C$6,0,0,1)=0,"",_xlfn.XLOOKUP($B29,Paramètres!$A$2:$A$6,Paramètres!C$2:C$6,0,0,1)),0,1)),((_xlfn.XLOOKUP($A29,Congés!$A$53:$A$186,Congés!$B$53:$B$186,IF(_xlfn.XLOOKUP($B29,Paramètres!$I$2:$I$6,Paramètres!K$2:K$6,0,0,1)=0,"",_xlfn.XLOOKUP($B29,Paramètres!$I$2:$I$6,Paramètres!K$2:K$6,0,0,1)),0,1)))))</f>
        <v>0.48958333333333331</v>
      </c>
      <c r="F29" s="24">
        <f>IF(E29="","",IF(ISODD(_xlfn.ISOWEEKNUM($A29)),(_xlfn.XLOOKUP($A29,Congés!$A$53:$A$186,Congés!$B$53:$B$186,IF(_xlfn.XLOOKUP($B29,Paramètres!$A$2:$A$6,Paramètres!D$2:D$6,0,0,1)=0,"",_xlfn.XLOOKUP($B29,Paramètres!$A$2:$A$6,Paramètres!D$2:D$6,0,0,1)),0,1)),((_xlfn.XLOOKUP($A29,Congés!$A$53:$A$186,Congés!$B$53:$B$186,IF(_xlfn.XLOOKUP($B29,Paramètres!$I$2:$I$6,Paramètres!L$2:L$6,0,0,1)=0,"",_xlfn.XLOOKUP($B29,Paramètres!$I$2:$I$6,Paramètres!L$2:L$6,0,0,1)),0,1)))))</f>
        <v>0.58333333333333337</v>
      </c>
      <c r="G29" s="100">
        <f>IF(F29="","",IF(ISODD(_xlfn.ISOWEEKNUM($A29)),(_xlfn.XLOOKUP($A29,Congés!$A$53:$A$186,Congés!$B$53:$B$186,IF(_xlfn.XLOOKUP($B29,Paramètres!$A$2:$A$6,Paramètres!E$2:E$6,0,0,1)=0,"",_xlfn.XLOOKUP($B29,Paramètres!$A$2:$A$6,Paramètres!E$2:E$6,0,0,1)),0,1)),((_xlfn.XLOOKUP($A29,Congés!$A$53:$A$186,Congés!$B$53:$B$186,IF(_xlfn.XLOOKUP($B29,Paramètres!$I$2:$I$6,Paramètres!M$2:M$6,0,0,1)=0,"",_xlfn.XLOOKUP($B29,Paramètres!$I$2:$I$6,Paramètres!M$2:M$6,0,0,1)),0,1)))))</f>
        <v>0.66666666666666663</v>
      </c>
      <c r="H29" s="89">
        <f>(_xlfn.XLOOKUP($A29,Congés!$A$53:$A$186,Congés!$B$53:$B$186,IF(ISERROR((E29-D29)+(G29-F29)),"",(E29-D29)+(G29-F29)),0,1))</f>
        <v>0.20833333333333326</v>
      </c>
      <c r="I29" s="61"/>
      <c r="J29" s="15"/>
      <c r="K29" s="15"/>
      <c r="L29" s="16"/>
      <c r="M29" s="36" t="str">
        <f t="shared" si="3"/>
        <v/>
      </c>
      <c r="N29" s="25" t="str">
        <f t="shared" si="4"/>
        <v/>
      </c>
      <c r="O29" s="52"/>
    </row>
    <row r="30" spans="1:17" s="2" customFormat="1" x14ac:dyDescent="0.3">
      <c r="A30" s="12">
        <f t="shared" si="1"/>
        <v>44859</v>
      </c>
      <c r="B30" s="58" t="str">
        <f t="shared" si="0"/>
        <v>mardi</v>
      </c>
      <c r="C30" s="86">
        <f t="shared" si="2"/>
        <v>43</v>
      </c>
      <c r="D30" s="99">
        <f>IF(C30="","",IF(ISODD(_xlfn.ISOWEEKNUM($A30)),(_xlfn.XLOOKUP($A30,Congés!$A$53:$A$186,Congés!$B$53:$B$186,IF(_xlfn.XLOOKUP($B30,Paramètres!$A$2:$A$6,Paramètres!B$2:B$6,0,0,1)=0,"",_xlfn.XLOOKUP($B30,Paramètres!$A$2:$A$6,Paramètres!B$2:B$6,0,0,1)),0,1)),((_xlfn.XLOOKUP($A30,Congés!$A$53:$A$186,Congés!$B$53:$B$186,IF(_xlfn.XLOOKUP($B30,Paramètres!$I$2:$I$6,Paramètres!J$2:J$6,0,0,1)=0,"",_xlfn.XLOOKUP($B30,Paramètres!$I$2:$I$6,Paramètres!J$2:J$6,0,0,1)),0,1)))))</f>
        <v>0.29166666666666669</v>
      </c>
      <c r="E30" s="24">
        <f>IF(D30="","",IF(ISODD(_xlfn.ISOWEEKNUM($A30)),(_xlfn.XLOOKUP($A30,Congés!$A$53:$A$186,Congés!$B$53:$B$186,IF(_xlfn.XLOOKUP($B30,Paramètres!$A$2:$A$6,Paramètres!C$2:C$6,0,0,1)=0,"",_xlfn.XLOOKUP($B30,Paramètres!$A$2:$A$6,Paramètres!C$2:C$6,0,0,1)),0,1)),((_xlfn.XLOOKUP($A30,Congés!$A$53:$A$186,Congés!$B$53:$B$186,IF(_xlfn.XLOOKUP($B30,Paramètres!$I$2:$I$6,Paramètres!K$2:K$6,0,0,1)=0,"",_xlfn.XLOOKUP($B30,Paramètres!$I$2:$I$6,Paramètres!K$2:K$6,0,0,1)),0,1)))))</f>
        <v>0.51041666666666663</v>
      </c>
      <c r="F30" s="24">
        <f>IF(E30="","",IF(ISODD(_xlfn.ISOWEEKNUM($A30)),(_xlfn.XLOOKUP($A30,Congés!$A$53:$A$186,Congés!$B$53:$B$186,IF(_xlfn.XLOOKUP($B30,Paramètres!$A$2:$A$6,Paramètres!D$2:D$6,0,0,1)=0,"",_xlfn.XLOOKUP($B30,Paramètres!$A$2:$A$6,Paramètres!D$2:D$6,0,0,1)),0,1)),((_xlfn.XLOOKUP($A30,Congés!$A$53:$A$186,Congés!$B$53:$B$186,IF(_xlfn.XLOOKUP($B30,Paramètres!$I$2:$I$6,Paramètres!L$2:L$6,0,0,1)=0,"",_xlfn.XLOOKUP($B30,Paramètres!$I$2:$I$6,Paramètres!L$2:L$6,0,0,1)),0,1)))))</f>
        <v>0.54166666666666663</v>
      </c>
      <c r="G30" s="100">
        <f>IF(F30="","",IF(ISODD(_xlfn.ISOWEEKNUM($A30)),(_xlfn.XLOOKUP($A30,Congés!$A$53:$A$186,Congés!$B$53:$B$186,IF(_xlfn.XLOOKUP($B30,Paramètres!$A$2:$A$6,Paramètres!E$2:E$6,0,0,1)=0,"",_xlfn.XLOOKUP($B30,Paramètres!$A$2:$A$6,Paramètres!E$2:E$6,0,0,1)),0,1)),((_xlfn.XLOOKUP($A30,Congés!$A$53:$A$186,Congés!$B$53:$B$186,IF(_xlfn.XLOOKUP($B30,Paramètres!$I$2:$I$6,Paramètres!M$2:M$6,0,0,1)=0,"",_xlfn.XLOOKUP($B30,Paramètres!$I$2:$I$6,Paramètres!M$2:M$6,0,0,1)),0,1)))))</f>
        <v>0.69791666666666663</v>
      </c>
      <c r="H30" s="89">
        <f>(_xlfn.XLOOKUP($A30,Congés!$A$53:$A$186,Congés!$B$53:$B$186,IF(ISERROR((E30-D30)+(G30-F30)),"",(E30-D30)+(G30-F30)),0,1))</f>
        <v>0.37499999999999994</v>
      </c>
      <c r="I30" s="61"/>
      <c r="J30" s="15"/>
      <c r="K30" s="15"/>
      <c r="L30" s="16"/>
      <c r="M30" s="36" t="str">
        <f t="shared" si="3"/>
        <v/>
      </c>
      <c r="N30" s="25" t="str">
        <f t="shared" si="4"/>
        <v/>
      </c>
      <c r="O30" s="52"/>
    </row>
    <row r="31" spans="1:17" s="2" customFormat="1" ht="12.75" customHeight="1" x14ac:dyDescent="0.3">
      <c r="A31" s="12">
        <f t="shared" si="1"/>
        <v>44860</v>
      </c>
      <c r="B31" s="58" t="str">
        <f t="shared" si="0"/>
        <v>mercredi</v>
      </c>
      <c r="C31" s="86">
        <f t="shared" si="2"/>
        <v>43</v>
      </c>
      <c r="D31" s="99" t="str">
        <f>IF(C31="","",IF(ISODD(_xlfn.ISOWEEKNUM($A31)),(_xlfn.XLOOKUP($A31,Congés!$A$53:$A$186,Congés!$B$53:$B$186,IF(_xlfn.XLOOKUP($B31,Paramètres!$A$2:$A$6,Paramètres!B$2:B$6,0,0,1)=0,"",_xlfn.XLOOKUP($B31,Paramètres!$A$2:$A$6,Paramètres!B$2:B$6,0,0,1)),0,1)),((_xlfn.XLOOKUP($A31,Congés!$A$53:$A$186,Congés!$B$53:$B$186,IF(_xlfn.XLOOKUP($B31,Paramètres!$I$2:$I$6,Paramètres!J$2:J$6,0,0,1)=0,"",_xlfn.XLOOKUP($B31,Paramètres!$I$2:$I$6,Paramètres!J$2:J$6,0,0,1)),0,1)))))</f>
        <v>Vacances</v>
      </c>
      <c r="E31" s="24" t="str">
        <f>IF(D31="","",IF(ISODD(_xlfn.ISOWEEKNUM($A31)),(_xlfn.XLOOKUP($A31,Congés!$A$53:$A$186,Congés!$B$53:$B$186,IF(_xlfn.XLOOKUP($B31,Paramètres!$A$2:$A$6,Paramètres!C$2:C$6,0,0,1)=0,"",_xlfn.XLOOKUP($B31,Paramètres!$A$2:$A$6,Paramètres!C$2:C$6,0,0,1)),0,1)),((_xlfn.XLOOKUP($A31,Congés!$A$53:$A$186,Congés!$B$53:$B$186,IF(_xlfn.XLOOKUP($B31,Paramètres!$I$2:$I$6,Paramètres!K$2:K$6,0,0,1)=0,"",_xlfn.XLOOKUP($B31,Paramètres!$I$2:$I$6,Paramètres!K$2:K$6,0,0,1)),0,1)))))</f>
        <v>Vacances</v>
      </c>
      <c r="F31" s="24" t="str">
        <f>IF(E31="","",IF(ISODD(_xlfn.ISOWEEKNUM($A31)),(_xlfn.XLOOKUP($A31,Congés!$A$53:$A$186,Congés!$B$53:$B$186,IF(_xlfn.XLOOKUP($B31,Paramètres!$A$2:$A$6,Paramètres!D$2:D$6,0,0,1)=0,"",_xlfn.XLOOKUP($B31,Paramètres!$A$2:$A$6,Paramètres!D$2:D$6,0,0,1)),0,1)),((_xlfn.XLOOKUP($A31,Congés!$A$53:$A$186,Congés!$B$53:$B$186,IF(_xlfn.XLOOKUP($B31,Paramètres!$I$2:$I$6,Paramètres!L$2:L$6,0,0,1)=0,"",_xlfn.XLOOKUP($B31,Paramètres!$I$2:$I$6,Paramètres!L$2:L$6,0,0,1)),0,1)))))</f>
        <v>Vacances</v>
      </c>
      <c r="G31" s="100" t="str">
        <f>IF(F31="","",IF(ISODD(_xlfn.ISOWEEKNUM($A31)),(_xlfn.XLOOKUP($A31,Congés!$A$53:$A$186,Congés!$B$53:$B$186,IF(_xlfn.XLOOKUP($B31,Paramètres!$A$2:$A$6,Paramètres!E$2:E$6,0,0,1)=0,"",_xlfn.XLOOKUP($B31,Paramètres!$A$2:$A$6,Paramètres!E$2:E$6,0,0,1)),0,1)),((_xlfn.XLOOKUP($A31,Congés!$A$53:$A$186,Congés!$B$53:$B$186,IF(_xlfn.XLOOKUP($B31,Paramètres!$I$2:$I$6,Paramètres!M$2:M$6,0,0,1)=0,"",_xlfn.XLOOKUP($B31,Paramètres!$I$2:$I$6,Paramètres!M$2:M$6,0,0,1)),0,1)))))</f>
        <v>Vacances</v>
      </c>
      <c r="H31" s="89" t="str">
        <f>(_xlfn.XLOOKUP($A31,Congés!$A$53:$A$186,Congés!$B$53:$B$186,IF(ISERROR((E31-D31)+(G31-F31)),"",(E31-D31)+(G31-F31)),0,1))</f>
        <v>Vacances</v>
      </c>
      <c r="I31" s="61"/>
      <c r="J31" s="15"/>
      <c r="K31" s="15"/>
      <c r="L31" s="16"/>
      <c r="M31" s="36" t="str">
        <f t="shared" si="3"/>
        <v/>
      </c>
      <c r="N31" s="25" t="str">
        <f t="shared" si="4"/>
        <v/>
      </c>
      <c r="O31" s="52"/>
    </row>
    <row r="32" spans="1:17" s="2" customFormat="1" ht="12.75" customHeight="1" x14ac:dyDescent="0.3">
      <c r="A32" s="12">
        <f t="shared" si="1"/>
        <v>44861</v>
      </c>
      <c r="B32" s="58" t="str">
        <f t="shared" si="0"/>
        <v>jeudi</v>
      </c>
      <c r="C32" s="86">
        <f t="shared" si="2"/>
        <v>43</v>
      </c>
      <c r="D32" s="99" t="str">
        <f>IF(C32="","",IF(ISODD(_xlfn.ISOWEEKNUM($A32)),(_xlfn.XLOOKUP($A32,Congés!$A$53:$A$186,Congés!$B$53:$B$186,IF(_xlfn.XLOOKUP($B32,Paramètres!$A$2:$A$6,Paramètres!B$2:B$6,0,0,1)=0,"",_xlfn.XLOOKUP($B32,Paramètres!$A$2:$A$6,Paramètres!B$2:B$6,0,0,1)),0,1)),((_xlfn.XLOOKUP($A32,Congés!$A$53:$A$186,Congés!$B$53:$B$186,IF(_xlfn.XLOOKUP($B32,Paramètres!$I$2:$I$6,Paramètres!J$2:J$6,0,0,1)=0,"",_xlfn.XLOOKUP($B32,Paramètres!$I$2:$I$6,Paramètres!J$2:J$6,0,0,1)),0,1)))))</f>
        <v>Vacances</v>
      </c>
      <c r="E32" s="24" t="str">
        <f>IF(D32="","",IF(ISODD(_xlfn.ISOWEEKNUM($A32)),(_xlfn.XLOOKUP($A32,Congés!$A$53:$A$186,Congés!$B$53:$B$186,IF(_xlfn.XLOOKUP($B32,Paramètres!$A$2:$A$6,Paramètres!C$2:C$6,0,0,1)=0,"",_xlfn.XLOOKUP($B32,Paramètres!$A$2:$A$6,Paramètres!C$2:C$6,0,0,1)),0,1)),((_xlfn.XLOOKUP($A32,Congés!$A$53:$A$186,Congés!$B$53:$B$186,IF(_xlfn.XLOOKUP($B32,Paramètres!$I$2:$I$6,Paramètres!K$2:K$6,0,0,1)=0,"",_xlfn.XLOOKUP($B32,Paramètres!$I$2:$I$6,Paramètres!K$2:K$6,0,0,1)),0,1)))))</f>
        <v>Vacances</v>
      </c>
      <c r="F32" s="24" t="str">
        <f>IF(E32="","",IF(ISODD(_xlfn.ISOWEEKNUM($A32)),(_xlfn.XLOOKUP($A32,Congés!$A$53:$A$186,Congés!$B$53:$B$186,IF(_xlfn.XLOOKUP($B32,Paramètres!$A$2:$A$6,Paramètres!D$2:D$6,0,0,1)=0,"",_xlfn.XLOOKUP($B32,Paramètres!$A$2:$A$6,Paramètres!D$2:D$6,0,0,1)),0,1)),((_xlfn.XLOOKUP($A32,Congés!$A$53:$A$186,Congés!$B$53:$B$186,IF(_xlfn.XLOOKUP($B32,Paramètres!$I$2:$I$6,Paramètres!L$2:L$6,0,0,1)=0,"",_xlfn.XLOOKUP($B32,Paramètres!$I$2:$I$6,Paramètres!L$2:L$6,0,0,1)),0,1)))))</f>
        <v>Vacances</v>
      </c>
      <c r="G32" s="100" t="str">
        <f>IF(F32="","",IF(ISODD(_xlfn.ISOWEEKNUM($A32)),(_xlfn.XLOOKUP($A32,Congés!$A$53:$A$186,Congés!$B$53:$B$186,IF(_xlfn.XLOOKUP($B32,Paramètres!$A$2:$A$6,Paramètres!E$2:E$6,0,0,1)=0,"",_xlfn.XLOOKUP($B32,Paramètres!$A$2:$A$6,Paramètres!E$2:E$6,0,0,1)),0,1)),((_xlfn.XLOOKUP($A32,Congés!$A$53:$A$186,Congés!$B$53:$B$186,IF(_xlfn.XLOOKUP($B32,Paramètres!$I$2:$I$6,Paramètres!M$2:M$6,0,0,1)=0,"",_xlfn.XLOOKUP($B32,Paramètres!$I$2:$I$6,Paramètres!M$2:M$6,0,0,1)),0,1)))))</f>
        <v>Vacances</v>
      </c>
      <c r="H32" s="89" t="str">
        <f>(_xlfn.XLOOKUP($A32,Congés!$A$53:$A$186,Congés!$B$53:$B$186,IF(ISERROR((E32-D32)+(G32-F32)),"",(E32-D32)+(G32-F32)),0,1))</f>
        <v>Vacances</v>
      </c>
      <c r="I32" s="61"/>
      <c r="J32" s="15"/>
      <c r="K32" s="15"/>
      <c r="L32" s="16"/>
      <c r="M32" s="36" t="str">
        <f t="shared" si="3"/>
        <v/>
      </c>
      <c r="N32" s="25" t="str">
        <f t="shared" si="4"/>
        <v/>
      </c>
      <c r="O32" s="52"/>
    </row>
    <row r="33" spans="1:16" s="2" customFormat="1" ht="12.75" customHeight="1" x14ac:dyDescent="0.3">
      <c r="A33" s="12">
        <f t="shared" si="1"/>
        <v>44862</v>
      </c>
      <c r="B33" s="58" t="str">
        <f t="shared" si="0"/>
        <v>vendredi</v>
      </c>
      <c r="C33" s="86">
        <f t="shared" si="2"/>
        <v>43</v>
      </c>
      <c r="D33" s="99" t="str">
        <f>IF(C33="","",IF(ISODD(_xlfn.ISOWEEKNUM($A33)),(_xlfn.XLOOKUP($A33,Congés!$A$53:$A$186,Congés!$B$53:$B$186,IF(_xlfn.XLOOKUP($B33,Paramètres!$A$2:$A$6,Paramètres!B$2:B$6,0,0,1)=0,"",_xlfn.XLOOKUP($B33,Paramètres!$A$2:$A$6,Paramètres!B$2:B$6,0,0,1)),0,1)),((_xlfn.XLOOKUP($A33,Congés!$A$53:$A$186,Congés!$B$53:$B$186,IF(_xlfn.XLOOKUP($B33,Paramètres!$I$2:$I$6,Paramètres!J$2:J$6,0,0,1)=0,"",_xlfn.XLOOKUP($B33,Paramètres!$I$2:$I$6,Paramètres!J$2:J$6,0,0,1)),0,1)))))</f>
        <v>Vacances</v>
      </c>
      <c r="E33" s="24" t="str">
        <f>IF(D33="","",IF(ISODD(_xlfn.ISOWEEKNUM($A33)),(_xlfn.XLOOKUP($A33,Congés!$A$53:$A$186,Congés!$B$53:$B$186,IF(_xlfn.XLOOKUP($B33,Paramètres!$A$2:$A$6,Paramètres!C$2:C$6,0,0,1)=0,"",_xlfn.XLOOKUP($B33,Paramètres!$A$2:$A$6,Paramètres!C$2:C$6,0,0,1)),0,1)),((_xlfn.XLOOKUP($A33,Congés!$A$53:$A$186,Congés!$B$53:$B$186,IF(_xlfn.XLOOKUP($B33,Paramètres!$I$2:$I$6,Paramètres!K$2:K$6,0,0,1)=0,"",_xlfn.XLOOKUP($B33,Paramètres!$I$2:$I$6,Paramètres!K$2:K$6,0,0,1)),0,1)))))</f>
        <v>Vacances</v>
      </c>
      <c r="F33" s="24" t="str">
        <f>IF(E33="","",IF(ISODD(_xlfn.ISOWEEKNUM($A33)),(_xlfn.XLOOKUP($A33,Congés!$A$53:$A$186,Congés!$B$53:$B$186,IF(_xlfn.XLOOKUP($B33,Paramètres!$A$2:$A$6,Paramètres!D$2:D$6,0,0,1)=0,"",_xlfn.XLOOKUP($B33,Paramètres!$A$2:$A$6,Paramètres!D$2:D$6,0,0,1)),0,1)),((_xlfn.XLOOKUP($A33,Congés!$A$53:$A$186,Congés!$B$53:$B$186,IF(_xlfn.XLOOKUP($B33,Paramètres!$I$2:$I$6,Paramètres!L$2:L$6,0,0,1)=0,"",_xlfn.XLOOKUP($B33,Paramètres!$I$2:$I$6,Paramètres!L$2:L$6,0,0,1)),0,1)))))</f>
        <v>Vacances</v>
      </c>
      <c r="G33" s="100" t="str">
        <f>IF(F33="","",IF(ISODD(_xlfn.ISOWEEKNUM($A33)),(_xlfn.XLOOKUP($A33,Congés!$A$53:$A$186,Congés!$B$53:$B$186,IF(_xlfn.XLOOKUP($B33,Paramètres!$A$2:$A$6,Paramètres!E$2:E$6,0,0,1)=0,"",_xlfn.XLOOKUP($B33,Paramètres!$A$2:$A$6,Paramètres!E$2:E$6,0,0,1)),0,1)),((_xlfn.XLOOKUP($A33,Congés!$A$53:$A$186,Congés!$B$53:$B$186,IF(_xlfn.XLOOKUP($B33,Paramètres!$I$2:$I$6,Paramètres!M$2:M$6,0,0,1)=0,"",_xlfn.XLOOKUP($B33,Paramètres!$I$2:$I$6,Paramètres!M$2:M$6,0,0,1)),0,1)))))</f>
        <v>Vacances</v>
      </c>
      <c r="H33" s="89" t="str">
        <f>(_xlfn.XLOOKUP($A33,Congés!$A$53:$A$186,Congés!$B$53:$B$186,IF(ISERROR((E33-D33)+(G33-F33)),"",(E33-D33)+(G33-F33)),0,1))</f>
        <v>Vacances</v>
      </c>
      <c r="I33" s="61"/>
      <c r="J33" s="15"/>
      <c r="K33" s="15"/>
      <c r="L33" s="16"/>
      <c r="M33" s="36" t="str">
        <f t="shared" si="3"/>
        <v/>
      </c>
      <c r="N33" s="25" t="str">
        <f t="shared" si="4"/>
        <v/>
      </c>
      <c r="O33" s="52"/>
    </row>
    <row r="34" spans="1:16" s="2" customFormat="1" ht="12.75" customHeight="1" x14ac:dyDescent="0.3">
      <c r="A34" s="12">
        <f t="shared" si="1"/>
        <v>44863</v>
      </c>
      <c r="B34" s="58" t="str">
        <f t="shared" si="0"/>
        <v>samedi</v>
      </c>
      <c r="C34" s="86">
        <f t="shared" si="2"/>
        <v>43</v>
      </c>
      <c r="D34" s="99" t="str">
        <f>IF(C34="","",IF(ISODD(_xlfn.ISOWEEKNUM($A34)),(_xlfn.XLOOKUP($A34,Congés!$A$53:$A$186,Congés!$B$53:$B$186,IF(_xlfn.XLOOKUP($B34,Paramètres!$A$2:$A$6,Paramètres!B$2:B$6,0,0,1)=0,"",_xlfn.XLOOKUP($B34,Paramètres!$A$2:$A$6,Paramètres!B$2:B$6,0,0,1)),0,1)),((_xlfn.XLOOKUP($A34,Congés!$A$53:$A$186,Congés!$B$53:$B$186,IF(_xlfn.XLOOKUP($B34,Paramètres!$I$2:$I$6,Paramètres!J$2:J$6,0,0,1)=0,"",_xlfn.XLOOKUP($B34,Paramètres!$I$2:$I$6,Paramètres!J$2:J$6,0,0,1)),0,1)))))</f>
        <v>Vacances</v>
      </c>
      <c r="E34" s="24" t="str">
        <f>IF(D34="","",IF(ISODD(_xlfn.ISOWEEKNUM($A34)),(_xlfn.XLOOKUP($A34,Congés!$A$53:$A$186,Congés!$B$53:$B$186,IF(_xlfn.XLOOKUP($B34,Paramètres!$A$2:$A$6,Paramètres!C$2:C$6,0,0,1)=0,"",_xlfn.XLOOKUP($B34,Paramètres!$A$2:$A$6,Paramètres!C$2:C$6,0,0,1)),0,1)),((_xlfn.XLOOKUP($A34,Congés!$A$53:$A$186,Congés!$B$53:$B$186,IF(_xlfn.XLOOKUP($B34,Paramètres!$I$2:$I$6,Paramètres!K$2:K$6,0,0,1)=0,"",_xlfn.XLOOKUP($B34,Paramètres!$I$2:$I$6,Paramètres!K$2:K$6,0,0,1)),0,1)))))</f>
        <v>Vacances</v>
      </c>
      <c r="F34" s="24" t="str">
        <f>IF(E34="","",IF(ISODD(_xlfn.ISOWEEKNUM($A34)),(_xlfn.XLOOKUP($A34,Congés!$A$53:$A$186,Congés!$B$53:$B$186,IF(_xlfn.XLOOKUP($B34,Paramètres!$A$2:$A$6,Paramètres!D$2:D$6,0,0,1)=0,"",_xlfn.XLOOKUP($B34,Paramètres!$A$2:$A$6,Paramètres!D$2:D$6,0,0,1)),0,1)),((_xlfn.XLOOKUP($A34,Congés!$A$53:$A$186,Congés!$B$53:$B$186,IF(_xlfn.XLOOKUP($B34,Paramètres!$I$2:$I$6,Paramètres!L$2:L$6,0,0,1)=0,"",_xlfn.XLOOKUP($B34,Paramètres!$I$2:$I$6,Paramètres!L$2:L$6,0,0,1)),0,1)))))</f>
        <v>Vacances</v>
      </c>
      <c r="G34" s="100" t="str">
        <f>IF(F34="","",IF(ISODD(_xlfn.ISOWEEKNUM($A34)),(_xlfn.XLOOKUP($A34,Congés!$A$53:$A$186,Congés!$B$53:$B$186,IF(_xlfn.XLOOKUP($B34,Paramètres!$A$2:$A$6,Paramètres!E$2:E$6,0,0,1)=0,"",_xlfn.XLOOKUP($B34,Paramètres!$A$2:$A$6,Paramètres!E$2:E$6,0,0,1)),0,1)),((_xlfn.XLOOKUP($A34,Congés!$A$53:$A$186,Congés!$B$53:$B$186,IF(_xlfn.XLOOKUP($B34,Paramètres!$I$2:$I$6,Paramètres!M$2:M$6,0,0,1)=0,"",_xlfn.XLOOKUP($B34,Paramètres!$I$2:$I$6,Paramètres!M$2:M$6,0,0,1)),0,1)))))</f>
        <v>Vacances</v>
      </c>
      <c r="H34" s="89" t="str">
        <f>(_xlfn.XLOOKUP($A34,Congés!$A$53:$A$186,Congés!$B$53:$B$186,IF(ISERROR((E34-D34)+(G34-F34)),"",(E34-D34)+(G34-F34)),0,1))</f>
        <v>Vacances</v>
      </c>
      <c r="I34" s="61"/>
      <c r="J34" s="15"/>
      <c r="K34" s="15"/>
      <c r="L34" s="16"/>
      <c r="M34" s="36" t="str">
        <f t="shared" si="3"/>
        <v/>
      </c>
      <c r="N34" s="25" t="str">
        <f t="shared" si="4"/>
        <v/>
      </c>
      <c r="O34" s="52"/>
    </row>
    <row r="35" spans="1:16" s="2" customFormat="1" ht="12.75" customHeight="1" x14ac:dyDescent="0.3">
      <c r="A35" s="12">
        <f t="shared" si="1"/>
        <v>44864</v>
      </c>
      <c r="B35" s="58" t="str">
        <f t="shared" si="0"/>
        <v>dimanche</v>
      </c>
      <c r="C35" s="86">
        <f t="shared" si="2"/>
        <v>43</v>
      </c>
      <c r="D35" s="99" t="str">
        <f>IF(C35="","",IF(ISODD(_xlfn.ISOWEEKNUM($A35)),(_xlfn.XLOOKUP($A35,Congés!$A$53:$A$186,Congés!$B$53:$B$186,IF(_xlfn.XLOOKUP($B35,Paramètres!$A$2:$A$6,Paramètres!B$2:B$6,0,0,1)=0,"",_xlfn.XLOOKUP($B35,Paramètres!$A$2:$A$6,Paramètres!B$2:B$6,0,0,1)),0,1)),((_xlfn.XLOOKUP($A35,Congés!$A$53:$A$186,Congés!$B$53:$B$186,IF(_xlfn.XLOOKUP($B35,Paramètres!$I$2:$I$6,Paramètres!J$2:J$6,0,0,1)=0,"",_xlfn.XLOOKUP($B35,Paramètres!$I$2:$I$6,Paramètres!J$2:J$6,0,0,1)),0,1)))))</f>
        <v>Vacances</v>
      </c>
      <c r="E35" s="24" t="str">
        <f>IF(D35="","",IF(ISODD(_xlfn.ISOWEEKNUM($A35)),(_xlfn.XLOOKUP($A35,Congés!$A$53:$A$186,Congés!$B$53:$B$186,IF(_xlfn.XLOOKUP($B35,Paramètres!$A$2:$A$6,Paramètres!C$2:C$6,0,0,1)=0,"",_xlfn.XLOOKUP($B35,Paramètres!$A$2:$A$6,Paramètres!C$2:C$6,0,0,1)),0,1)),((_xlfn.XLOOKUP($A35,Congés!$A$53:$A$186,Congés!$B$53:$B$186,IF(_xlfn.XLOOKUP($B35,Paramètres!$I$2:$I$6,Paramètres!K$2:K$6,0,0,1)=0,"",_xlfn.XLOOKUP($B35,Paramètres!$I$2:$I$6,Paramètres!K$2:K$6,0,0,1)),0,1)))))</f>
        <v>Vacances</v>
      </c>
      <c r="F35" s="24" t="str">
        <f>IF(E35="","",IF(ISODD(_xlfn.ISOWEEKNUM($A35)),(_xlfn.XLOOKUP($A35,Congés!$A$53:$A$186,Congés!$B$53:$B$186,IF(_xlfn.XLOOKUP($B35,Paramètres!$A$2:$A$6,Paramètres!D$2:D$6,0,0,1)=0,"",_xlfn.XLOOKUP($B35,Paramètres!$A$2:$A$6,Paramètres!D$2:D$6,0,0,1)),0,1)),((_xlfn.XLOOKUP($A35,Congés!$A$53:$A$186,Congés!$B$53:$B$186,IF(_xlfn.XLOOKUP($B35,Paramètres!$I$2:$I$6,Paramètres!L$2:L$6,0,0,1)=0,"",_xlfn.XLOOKUP($B35,Paramètres!$I$2:$I$6,Paramètres!L$2:L$6,0,0,1)),0,1)))))</f>
        <v>Vacances</v>
      </c>
      <c r="G35" s="100" t="str">
        <f>IF(F35="","",IF(ISODD(_xlfn.ISOWEEKNUM($A35)),(_xlfn.XLOOKUP($A35,Congés!$A$53:$A$186,Congés!$B$53:$B$186,IF(_xlfn.XLOOKUP($B35,Paramètres!$A$2:$A$6,Paramètres!E$2:E$6,0,0,1)=0,"",_xlfn.XLOOKUP($B35,Paramètres!$A$2:$A$6,Paramètres!E$2:E$6,0,0,1)),0,1)),((_xlfn.XLOOKUP($A35,Congés!$A$53:$A$186,Congés!$B$53:$B$186,IF(_xlfn.XLOOKUP($B35,Paramètres!$I$2:$I$6,Paramètres!M$2:M$6,0,0,1)=0,"",_xlfn.XLOOKUP($B35,Paramètres!$I$2:$I$6,Paramètres!M$2:M$6,0,0,1)),0,1)))))</f>
        <v>Vacances</v>
      </c>
      <c r="H35" s="89" t="str">
        <f>(_xlfn.XLOOKUP($A35,Congés!$A$53:$A$186,Congés!$B$53:$B$186,IF(ISERROR((E35-D35)+(G35-F35)),"",(E35-D35)+(G35-F35)),0,1))</f>
        <v>Vacances</v>
      </c>
      <c r="I35" s="61"/>
      <c r="J35" s="15"/>
      <c r="K35" s="15"/>
      <c r="L35" s="16"/>
      <c r="M35" s="36" t="str">
        <f t="shared" si="3"/>
        <v/>
      </c>
      <c r="N35" s="25"/>
      <c r="O35" s="52"/>
    </row>
    <row r="36" spans="1:16" s="2" customFormat="1" ht="12.75" customHeight="1" thickBot="1" x14ac:dyDescent="0.35">
      <c r="A36" s="17">
        <f t="shared" si="1"/>
        <v>44865</v>
      </c>
      <c r="B36" s="59" t="str">
        <f t="shared" si="0"/>
        <v>lundi</v>
      </c>
      <c r="C36" s="87">
        <f t="shared" si="2"/>
        <v>44</v>
      </c>
      <c r="D36" s="103" t="str">
        <f>IF(C36="","",IF(ISODD(_xlfn.ISOWEEKNUM($A36)),(_xlfn.XLOOKUP($A36,Congés!$A$53:$A$186,Congés!$B$53:$B$186,IF(_xlfn.XLOOKUP($B36,Paramètres!$A$2:$A$6,Paramètres!B$2:B$6,0,0,1)=0,"",_xlfn.XLOOKUP($B36,Paramètres!$A$2:$A$6,Paramètres!B$2:B$6,0,0,1)),0,1)),((_xlfn.XLOOKUP($A36,Congés!$A$53:$A$186,Congés!$B$53:$B$186,IF(_xlfn.XLOOKUP($B36,Paramètres!$I$2:$I$6,Paramètres!J$2:J$6,0,0,1)=0,"",_xlfn.XLOOKUP($B36,Paramètres!$I$2:$I$6,Paramètres!J$2:J$6,0,0,1)),0,1)))))</f>
        <v>Vacances</v>
      </c>
      <c r="E36" s="104" t="str">
        <f>IF(D36="","",IF(ISODD(_xlfn.ISOWEEKNUM($A36)),(_xlfn.XLOOKUP($A36,Congés!$A$53:$A$186,Congés!$B$53:$B$186,IF(_xlfn.XLOOKUP($B36,Paramètres!$A$2:$A$6,Paramètres!C$2:C$6,0,0,1)=0,"",_xlfn.XLOOKUP($B36,Paramètres!$A$2:$A$6,Paramètres!C$2:C$6,0,0,1)),0,1)),((_xlfn.XLOOKUP($A36,Congés!$A$53:$A$186,Congés!$B$53:$B$186,IF(_xlfn.XLOOKUP($B36,Paramètres!$I$2:$I$6,Paramètres!K$2:K$6,0,0,1)=0,"",_xlfn.XLOOKUP($B36,Paramètres!$I$2:$I$6,Paramètres!K$2:K$6,0,0,1)),0,1)))))</f>
        <v>Vacances</v>
      </c>
      <c r="F36" s="104" t="str">
        <f>IF(E36="","",IF(ISODD(_xlfn.ISOWEEKNUM($A36)),(_xlfn.XLOOKUP($A36,Congés!$A$53:$A$186,Congés!$B$53:$B$186,IF(_xlfn.XLOOKUP($B36,Paramètres!$A$2:$A$6,Paramètres!D$2:D$6,0,0,1)=0,"",_xlfn.XLOOKUP($B36,Paramètres!$A$2:$A$6,Paramètres!D$2:D$6,0,0,1)),0,1)),((_xlfn.XLOOKUP($A36,Congés!$A$53:$A$186,Congés!$B$53:$B$186,IF(_xlfn.XLOOKUP($B36,Paramètres!$I$2:$I$6,Paramètres!L$2:L$6,0,0,1)=0,"",_xlfn.XLOOKUP($B36,Paramètres!$I$2:$I$6,Paramètres!L$2:L$6,0,0,1)),0,1)))))</f>
        <v>Vacances</v>
      </c>
      <c r="G36" s="105" t="str">
        <f>IF(F36="","",IF(ISODD(_xlfn.ISOWEEKNUM($A36)),(_xlfn.XLOOKUP($A36,Congés!$A$53:$A$186,Congés!$B$53:$B$186,IF(_xlfn.XLOOKUP($B36,Paramètres!$A$2:$A$6,Paramètres!E$2:E$6,0,0,1)=0,"",_xlfn.XLOOKUP($B36,Paramètres!$A$2:$A$6,Paramètres!E$2:E$6,0,0,1)),0,1)),((_xlfn.XLOOKUP($A36,Congés!$A$53:$A$186,Congés!$B$53:$B$186,IF(_xlfn.XLOOKUP($B36,Paramètres!$I$2:$I$6,Paramètres!M$2:M$6,0,0,1)=0,"",_xlfn.XLOOKUP($B36,Paramètres!$I$2:$I$6,Paramètres!M$2:M$6,0,0,1)),0,1)))))</f>
        <v>Vacances</v>
      </c>
      <c r="H36" s="91" t="str">
        <f>(_xlfn.XLOOKUP($A36,Congés!$A$53:$A$186,Congés!$B$53:$B$186,IF(ISERROR((E36-D36)+(G36-F36)),"",(E36-D36)+(G36-F36)),0,1))</f>
        <v>Vacances</v>
      </c>
      <c r="I36" s="61"/>
      <c r="J36" s="15"/>
      <c r="K36" s="15"/>
      <c r="L36" s="16"/>
      <c r="M36" s="37" t="str">
        <f t="shared" si="3"/>
        <v/>
      </c>
      <c r="N36" s="26" t="str">
        <f t="shared" si="4"/>
        <v/>
      </c>
      <c r="O36" s="55"/>
    </row>
    <row r="37" spans="1:16" s="2" customFormat="1" ht="15" customHeight="1" thickBot="1" x14ac:dyDescent="0.35">
      <c r="A37" s="134"/>
      <c r="B37" s="135"/>
      <c r="C37" s="136"/>
      <c r="D37" s="136"/>
      <c r="E37" s="136"/>
      <c r="F37" s="136"/>
      <c r="G37" s="136"/>
      <c r="H37" s="136"/>
      <c r="I37" s="135"/>
      <c r="J37" s="135"/>
      <c r="K37" s="135"/>
      <c r="L37" s="135"/>
      <c r="M37" s="18"/>
      <c r="N37" s="27">
        <f>IF(B30="Dimanche",SUM(M31:M36),IF(B31="Dimanche",SUM(M32:M36),IF(B32="Dimanche",SUM(M33:M36),IF(B33="Dimanche",SUM(M34:M36),IF(B34="Dimanche",SUM(M35:M36),IF(B35="Dimanche",SUM(M35:M36),IF(N36=SUM(M30:M35),"",SUM(M30:M34))))))))</f>
        <v>0</v>
      </c>
      <c r="O37" s="56"/>
      <c r="P37" s="34"/>
    </row>
    <row r="38" spans="1:16" s="2" customFormat="1" ht="13.8" customHeight="1" thickBot="1" x14ac:dyDescent="0.35">
      <c r="A38" s="5"/>
      <c r="B38" s="5"/>
      <c r="C38" s="5"/>
      <c r="D38" s="19"/>
      <c r="E38" s="19"/>
      <c r="F38" s="19"/>
      <c r="G38" s="19"/>
      <c r="H38" s="19"/>
      <c r="I38" s="19"/>
      <c r="J38" s="19"/>
      <c r="K38" s="19"/>
      <c r="L38" s="19"/>
      <c r="M38" s="118" t="s">
        <v>8</v>
      </c>
      <c r="N38" s="124">
        <f>SUM(N6:N37)</f>
        <v>0</v>
      </c>
      <c r="O38" s="21"/>
    </row>
    <row r="39" spans="1:16" s="2" customFormat="1" ht="15" customHeight="1" thickBot="1" x14ac:dyDescent="0.35">
      <c r="A39" s="80" t="str">
        <f>TEXT(A4,"mmmm aaaa")</f>
        <v>octobre 2022</v>
      </c>
      <c r="B39" s="5"/>
      <c r="C39" s="5"/>
      <c r="D39" s="187" t="s">
        <v>42</v>
      </c>
      <c r="E39" s="188"/>
      <c r="F39" s="189"/>
      <c r="G39" s="164" t="e">
        <f ca="1">(Paramètres!F16)</f>
        <v>#VALUE!</v>
      </c>
      <c r="H39" s="165"/>
      <c r="I39" s="166"/>
      <c r="J39" s="19"/>
      <c r="K39" s="19"/>
      <c r="L39" s="19"/>
      <c r="M39" s="119"/>
      <c r="N39" s="125"/>
      <c r="O39" s="21"/>
    </row>
    <row r="40" spans="1:16" s="2" customFormat="1" ht="14.4" customHeight="1" x14ac:dyDescent="0.3">
      <c r="A40"/>
      <c r="B40"/>
      <c r="C40"/>
      <c r="D40" s="190"/>
      <c r="E40" s="191"/>
      <c r="F40" s="192"/>
      <c r="G40" s="167"/>
      <c r="H40" s="168"/>
      <c r="I40" s="169"/>
      <c r="J40"/>
      <c r="K40"/>
      <c r="L40"/>
      <c r="M40" s="161" t="s">
        <v>40</v>
      </c>
      <c r="N40" s="179" t="str">
        <f>IF(SUM($M$6:$M$36)&lt;SUM($H$6:$H$36),"-"&amp;TEXT(ABS(SUM($M$6:$M$36)-SUM($H$6:$H$36)),"[hh]:mm;@"),SUM($M$6:$M$36)-SUM($H$6:$H$36))</f>
        <v>-101:45</v>
      </c>
      <c r="O40"/>
    </row>
    <row r="41" spans="1:16" s="2" customFormat="1" ht="15" customHeight="1" thickBot="1" x14ac:dyDescent="0.35">
      <c r="A41"/>
      <c r="D41" s="193"/>
      <c r="E41" s="194"/>
      <c r="F41" s="195"/>
      <c r="G41" s="170"/>
      <c r="H41" s="171"/>
      <c r="I41" s="172"/>
      <c r="J41"/>
      <c r="K41"/>
      <c r="L41"/>
      <c r="M41" s="162"/>
      <c r="N41" s="180"/>
      <c r="O41"/>
    </row>
    <row r="42" spans="1:16" s="2" customFormat="1" ht="14.4" thickBot="1" x14ac:dyDescent="0.35">
      <c r="A42" s="5"/>
      <c r="B42" s="5"/>
      <c r="C42" s="5"/>
      <c r="D42" s="19"/>
      <c r="E42" s="19"/>
      <c r="F42" s="19"/>
      <c r="G42" s="19"/>
      <c r="H42" s="19"/>
      <c r="I42" s="19"/>
      <c r="J42" s="19"/>
      <c r="K42" s="19"/>
      <c r="L42" s="19"/>
      <c r="M42" s="163"/>
      <c r="N42" s="181"/>
      <c r="O42" s="21"/>
    </row>
    <row r="43" spans="1:16" s="2" customFormat="1" x14ac:dyDescent="0.3">
      <c r="A43" s="5"/>
      <c r="B43" s="5"/>
      <c r="C43" s="5"/>
      <c r="D43" s="19"/>
      <c r="E43" s="19"/>
      <c r="F43" s="19"/>
      <c r="G43" s="19"/>
      <c r="H43" s="19"/>
      <c r="I43" s="19"/>
      <c r="J43" s="19"/>
      <c r="K43" s="19"/>
      <c r="L43" s="19"/>
      <c r="M43" s="20"/>
      <c r="N43" s="22"/>
      <c r="O43" s="21"/>
    </row>
    <row r="44" spans="1:16" s="2" customFormat="1" x14ac:dyDescent="0.3">
      <c r="A44" s="5"/>
      <c r="B44" s="5"/>
      <c r="C44" s="5"/>
      <c r="D44" s="19"/>
      <c r="E44" s="19"/>
      <c r="F44" s="19"/>
      <c r="G44" s="19"/>
      <c r="H44" s="19"/>
      <c r="I44" s="19"/>
      <c r="J44" s="19"/>
      <c r="K44" s="19"/>
      <c r="L44" s="19"/>
      <c r="M44" s="20"/>
      <c r="N44" s="22"/>
      <c r="O44" s="21"/>
    </row>
    <row r="45" spans="1:16" s="2" customFormat="1" x14ac:dyDescent="0.3">
      <c r="A45" s="5"/>
      <c r="B45" s="5"/>
      <c r="C45" s="5"/>
      <c r="D45" s="19"/>
      <c r="E45" s="19"/>
      <c r="F45" s="19"/>
      <c r="G45" s="19"/>
      <c r="H45" s="19"/>
      <c r="I45" s="19"/>
      <c r="J45" s="19"/>
      <c r="K45" s="19"/>
      <c r="L45" s="19"/>
      <c r="M45" s="20"/>
      <c r="N45" s="22"/>
      <c r="O45" s="21"/>
    </row>
    <row r="46" spans="1:16" s="2" customFormat="1" x14ac:dyDescent="0.3">
      <c r="A46" s="5"/>
      <c r="B46" s="5"/>
      <c r="C46" s="5"/>
      <c r="D46" s="19"/>
      <c r="E46" s="19"/>
      <c r="F46" s="19"/>
      <c r="G46" s="19"/>
      <c r="H46" s="19"/>
      <c r="I46" s="19"/>
      <c r="J46" s="19"/>
      <c r="K46" s="19"/>
      <c r="L46" s="19"/>
      <c r="M46" s="20"/>
      <c r="N46" s="22"/>
      <c r="O46" s="21"/>
    </row>
    <row r="47" spans="1:16" s="2" customFormat="1" x14ac:dyDescent="0.3">
      <c r="A47" s="5"/>
      <c r="B47" s="5"/>
      <c r="C47" s="5"/>
      <c r="D47" s="19"/>
      <c r="E47" s="19"/>
      <c r="F47" s="19"/>
      <c r="G47" s="19"/>
      <c r="H47" s="19"/>
      <c r="I47" s="19"/>
      <c r="J47" s="19"/>
      <c r="K47" s="19"/>
      <c r="L47" s="19"/>
      <c r="M47" s="20"/>
      <c r="N47" s="22"/>
      <c r="O47" s="21"/>
    </row>
    <row r="48" spans="1:16" s="2" customFormat="1" x14ac:dyDescent="0.3">
      <c r="A48" s="5"/>
      <c r="B48" s="5"/>
      <c r="C48" s="5"/>
      <c r="D48" s="19"/>
      <c r="E48" s="19"/>
      <c r="F48" s="19"/>
      <c r="G48" s="19"/>
      <c r="H48" s="19"/>
      <c r="I48" s="19"/>
      <c r="J48" s="19"/>
      <c r="K48" s="19"/>
      <c r="L48" s="19"/>
      <c r="M48" s="20"/>
      <c r="N48" s="22"/>
      <c r="O48" s="21"/>
    </row>
    <row r="49" spans="4:16" s="5" customFormat="1" x14ac:dyDescent="0.3">
      <c r="D49" s="19"/>
      <c r="E49" s="19"/>
      <c r="F49" s="19"/>
      <c r="G49" s="19"/>
      <c r="H49" s="19"/>
      <c r="I49" s="19"/>
      <c r="J49" s="19"/>
      <c r="K49" s="19"/>
      <c r="L49" s="19"/>
      <c r="M49" s="20"/>
      <c r="N49" s="22"/>
      <c r="O49" s="21"/>
      <c r="P49" s="2"/>
    </row>
    <row r="50" spans="4:16" s="5" customFormat="1" x14ac:dyDescent="0.3">
      <c r="D50" s="19"/>
      <c r="E50" s="19"/>
      <c r="F50" s="19"/>
      <c r="G50" s="19"/>
      <c r="H50" s="19"/>
      <c r="I50" s="19"/>
      <c r="J50" s="19"/>
      <c r="K50" s="19"/>
      <c r="L50" s="19"/>
      <c r="M50" s="20"/>
      <c r="N50" s="22"/>
      <c r="O50" s="21"/>
      <c r="P50" s="2"/>
    </row>
    <row r="51" spans="4:16" s="5" customFormat="1" x14ac:dyDescent="0.3">
      <c r="D51" s="19"/>
      <c r="E51" s="19"/>
      <c r="F51" s="19"/>
      <c r="G51" s="19"/>
      <c r="H51" s="19"/>
      <c r="I51" s="19"/>
      <c r="J51" s="19"/>
      <c r="K51" s="19"/>
      <c r="L51" s="19"/>
      <c r="M51" s="20"/>
      <c r="N51" s="22"/>
      <c r="O51" s="21"/>
      <c r="P51" s="2"/>
    </row>
    <row r="52" spans="4:16" s="5" customFormat="1" x14ac:dyDescent="0.3">
      <c r="D52" s="19"/>
      <c r="E52" s="19"/>
      <c r="F52" s="19"/>
      <c r="G52" s="19"/>
      <c r="H52" s="19"/>
      <c r="I52" s="19"/>
      <c r="J52" s="19"/>
      <c r="K52" s="19"/>
      <c r="L52" s="19"/>
      <c r="M52" s="20"/>
      <c r="N52" s="22"/>
      <c r="O52" s="21"/>
      <c r="P52" s="2"/>
    </row>
    <row r="54" spans="4:16" s="5" customFormat="1" x14ac:dyDescent="0.3">
      <c r="D54" s="19"/>
      <c r="E54" s="19"/>
      <c r="F54" s="19"/>
      <c r="G54" s="19"/>
      <c r="H54" s="19"/>
      <c r="I54" s="19"/>
      <c r="J54" s="19"/>
      <c r="K54" s="19"/>
      <c r="L54" s="19"/>
      <c r="M54" s="20"/>
      <c r="N54" s="22"/>
      <c r="O54" s="21"/>
      <c r="P54" s="2"/>
    </row>
    <row r="55" spans="4:16" s="5" customFormat="1" x14ac:dyDescent="0.3">
      <c r="D55" s="19"/>
      <c r="E55" s="19"/>
      <c r="F55" s="19"/>
      <c r="G55" s="19"/>
      <c r="H55" s="19"/>
      <c r="I55" s="19"/>
      <c r="J55" s="19"/>
      <c r="K55" s="19"/>
      <c r="L55" s="19"/>
      <c r="M55" s="20"/>
      <c r="N55" s="22"/>
      <c r="O55" s="21"/>
      <c r="P55" s="2"/>
    </row>
    <row r="56" spans="4:16" s="5" customFormat="1" x14ac:dyDescent="0.3">
      <c r="D56" s="19"/>
      <c r="E56" s="19"/>
      <c r="F56" s="19"/>
      <c r="G56" s="19"/>
      <c r="H56" s="19"/>
      <c r="I56" s="19"/>
      <c r="J56" s="19"/>
      <c r="K56" s="19"/>
      <c r="L56" s="19"/>
      <c r="M56" s="20"/>
      <c r="N56" s="22"/>
      <c r="O56" s="21"/>
      <c r="P56" s="2"/>
    </row>
    <row r="57" spans="4:16" s="5" customFormat="1" x14ac:dyDescent="0.3">
      <c r="D57" s="19"/>
      <c r="E57" s="19"/>
      <c r="F57" s="19"/>
      <c r="G57" s="19"/>
      <c r="H57" s="19"/>
      <c r="I57" s="19"/>
      <c r="J57" s="19"/>
      <c r="K57" s="19"/>
      <c r="L57" s="19"/>
      <c r="M57" s="20"/>
      <c r="N57" s="22"/>
      <c r="O57" s="21"/>
      <c r="P57" s="2"/>
    </row>
    <row r="58" spans="4:16" s="5" customFormat="1" x14ac:dyDescent="0.3">
      <c r="D58" s="19"/>
      <c r="E58" s="19"/>
      <c r="F58" s="19"/>
      <c r="G58" s="19"/>
      <c r="H58" s="19"/>
      <c r="I58" s="19"/>
      <c r="J58" s="19"/>
      <c r="K58" s="19"/>
      <c r="L58" s="19"/>
      <c r="M58" s="20"/>
      <c r="N58" s="22"/>
      <c r="O58" s="21"/>
      <c r="P58" s="2"/>
    </row>
    <row r="59" spans="4:16" s="5" customFormat="1" x14ac:dyDescent="0.3">
      <c r="D59" s="19"/>
      <c r="E59" s="19"/>
      <c r="F59" s="19"/>
      <c r="G59" s="19"/>
      <c r="H59" s="19"/>
      <c r="I59" s="19"/>
      <c r="J59" s="19"/>
      <c r="K59" s="19"/>
      <c r="L59" s="19"/>
      <c r="M59" s="20"/>
      <c r="N59" s="22"/>
      <c r="O59" s="21"/>
      <c r="P59" s="2"/>
    </row>
    <row r="60" spans="4:16" s="5" customFormat="1" x14ac:dyDescent="0.3">
      <c r="D60" s="19"/>
      <c r="E60" s="19"/>
      <c r="F60" s="19"/>
      <c r="G60" s="19"/>
      <c r="H60" s="19"/>
      <c r="I60" s="19"/>
      <c r="J60" s="19"/>
      <c r="K60" s="19"/>
      <c r="L60" s="19"/>
      <c r="M60" s="20"/>
      <c r="N60" s="22"/>
      <c r="O60" s="21"/>
      <c r="P60" s="2"/>
    </row>
  </sheetData>
  <protectedRanges>
    <protectedRange sqref="I6:L36 O6:O7 O36" name="Planning réalisé"/>
    <protectedRange algorithmName="SHA-512" hashValue="tGq6fNX7fsUV738vEhvdQw7JIcLg2iQQuwphUHxfPZQ998FY27XcanXf8tTfwtqHndoNQStL98ZDOPlQEDLJUQ==" saltValue="n6wieoMn+KVGyNgk3u8zcA==" spinCount="100000" sqref="D6:H36" name="Théorique"/>
    <protectedRange sqref="O8:O35" name="Planning réalisé_1"/>
  </protectedRanges>
  <mergeCells count="21">
    <mergeCell ref="D39:F41"/>
    <mergeCell ref="G39:I41"/>
    <mergeCell ref="O4:O5"/>
    <mergeCell ref="A5:B5"/>
    <mergeCell ref="A37:L37"/>
    <mergeCell ref="M38:M39"/>
    <mergeCell ref="N38:N39"/>
    <mergeCell ref="A4:B4"/>
    <mergeCell ref="C4:C5"/>
    <mergeCell ref="D4:G4"/>
    <mergeCell ref="H4:H5"/>
    <mergeCell ref="I4:L4"/>
    <mergeCell ref="M4:M5"/>
    <mergeCell ref="N4:N5"/>
    <mergeCell ref="M40:M42"/>
    <mergeCell ref="N40:N42"/>
    <mergeCell ref="A1:B2"/>
    <mergeCell ref="D1:O1"/>
    <mergeCell ref="D2:O2"/>
    <mergeCell ref="A3:B3"/>
    <mergeCell ref="D3:O3"/>
  </mergeCells>
  <conditionalFormatting sqref="A37:O37 A6:H35 M6:N35 A36:N36">
    <cfRule type="expression" dxfId="73" priority="25">
      <formula>$B6="Dimanche"</formula>
    </cfRule>
  </conditionalFormatting>
  <conditionalFormatting sqref="A36:N36 A6:H35 M6:N35">
    <cfRule type="containsText" dxfId="72" priority="22" operator="containsText" text="J.F.">
      <formula>NOT(ISERROR(SEARCH("J.F.",A6)))</formula>
    </cfRule>
    <cfRule type="containsText" dxfId="71" priority="23" operator="containsText" text="Vacances">
      <formula>NOT(ISERROR(SEARCH("Vacances",A6)))</formula>
    </cfRule>
    <cfRule type="expression" dxfId="70" priority="24">
      <formula>$B6="Samedi"</formula>
    </cfRule>
  </conditionalFormatting>
  <conditionalFormatting sqref="I6:L35">
    <cfRule type="expression" dxfId="69" priority="21">
      <formula>$B6="Dimanche"</formula>
    </cfRule>
  </conditionalFormatting>
  <conditionalFormatting sqref="I6:L35">
    <cfRule type="containsText" dxfId="68" priority="18" operator="containsText" text="J.F.">
      <formula>NOT(ISERROR(SEARCH("J.F.",I6)))</formula>
    </cfRule>
    <cfRule type="containsText" dxfId="67" priority="19" operator="containsText" text="Vacances">
      <formula>NOT(ISERROR(SEARCH("Vacances",I6)))</formula>
    </cfRule>
    <cfRule type="expression" dxfId="66" priority="20">
      <formula>$B6="Samedi"</formula>
    </cfRule>
  </conditionalFormatting>
  <conditionalFormatting sqref="O6:O7 O36">
    <cfRule type="expression" dxfId="65" priority="17">
      <formula>$B6="Dimanche"</formula>
    </cfRule>
  </conditionalFormatting>
  <conditionalFormatting sqref="O6:O7 O36">
    <cfRule type="containsText" dxfId="64" priority="14" operator="containsText" text="J.F.">
      <formula>NOT(ISERROR(SEARCH("J.F.",O6)))</formula>
    </cfRule>
    <cfRule type="containsText" dxfId="63" priority="15" operator="containsText" text="Vacances">
      <formula>NOT(ISERROR(SEARCH("Vacances",O6)))</formula>
    </cfRule>
    <cfRule type="expression" dxfId="62" priority="16">
      <formula>$B6="Samedi"</formula>
    </cfRule>
  </conditionalFormatting>
  <conditionalFormatting sqref="A4:B4">
    <cfRule type="cellIs" dxfId="61" priority="13" operator="equal">
      <formula>""</formula>
    </cfRule>
  </conditionalFormatting>
  <conditionalFormatting sqref="I6:L36">
    <cfRule type="cellIs" dxfId="60" priority="12" operator="notEqual">
      <formula>D6</formula>
    </cfRule>
  </conditionalFormatting>
  <conditionalFormatting sqref="O8:O10 O20:O35">
    <cfRule type="expression" dxfId="59" priority="11">
      <formula>$B8="Dimanche"</formula>
    </cfRule>
  </conditionalFormatting>
  <conditionalFormatting sqref="O8:O10 O20:O35">
    <cfRule type="containsText" dxfId="58" priority="8" operator="containsText" text="J.F.">
      <formula>NOT(ISERROR(SEARCH("J.F.",O8)))</formula>
    </cfRule>
    <cfRule type="containsText" dxfId="57" priority="9" operator="containsText" text="Vacances">
      <formula>NOT(ISERROR(SEARCH("Vacances",O8)))</formula>
    </cfRule>
    <cfRule type="expression" dxfId="56" priority="10">
      <formula>$B8="Samedi"</formula>
    </cfRule>
  </conditionalFormatting>
  <conditionalFormatting sqref="O11:O19">
    <cfRule type="expression" dxfId="55" priority="7">
      <formula>$B11="Dimanche"</formula>
    </cfRule>
  </conditionalFormatting>
  <conditionalFormatting sqref="O11:O19">
    <cfRule type="containsText" dxfId="54" priority="4" operator="containsText" text="J.F.">
      <formula>NOT(ISERROR(SEARCH("J.F.",O11)))</formula>
    </cfRule>
    <cfRule type="containsText" dxfId="53" priority="5" operator="containsText" text="Vacances">
      <formula>NOT(ISERROR(SEARCH("Vacances",O11)))</formula>
    </cfRule>
    <cfRule type="expression" dxfId="52" priority="6">
      <formula>$B11="Samedi"</formula>
    </cfRule>
  </conditionalFormatting>
  <dataValidations count="2">
    <dataValidation type="date" allowBlank="1" showInputMessage="1" showErrorMessage="1" sqref="A4:A5" xr:uid="{D9B039E2-DC6A-45F3-BE37-09654EB26B19}">
      <formula1>1</formula1>
      <formula2>2921942</formula2>
    </dataValidation>
    <dataValidation type="time" allowBlank="1" showInputMessage="1" showErrorMessage="1" sqref="D6:G35 I6:L36" xr:uid="{2893D2DE-1A59-47A2-A28C-7673B4D16301}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0FD57F8E-D2C2-4BBA-A999-DE7863AA97E5}">
            <xm:f>NOT(ISERROR(SEARCH("-",N40)))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N40</xm:sqref>
        </x14:conditionalFormatting>
        <x14:conditionalFormatting xmlns:xm="http://schemas.microsoft.com/office/excel/2006/main">
          <x14:cfRule type="containsText" priority="1" operator="containsText" id="{055B6E41-744A-4CD9-90FB-F4ED32B65785}">
            <xm:f>NOT(ISERROR(SEARCH("-",G39)))</xm:f>
            <xm:f>"-"</xm:f>
            <x14:dxf>
              <font>
                <b/>
                <i val="0"/>
                <color theme="1"/>
              </font>
              <fill>
                <patternFill>
                  <bgColor rgb="FFC00000"/>
                </patternFill>
              </fill>
            </x14:dxf>
          </x14:cfRule>
          <xm:sqref>G39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Congés</vt:lpstr>
      <vt:lpstr>Paramètres</vt:lpstr>
      <vt:lpstr>août 2022</vt:lpstr>
      <vt:lpstr>Septembre</vt:lpstr>
      <vt:lpstr>octobre 2022</vt:lpstr>
      <vt:lpstr>'août 2022'!Modifiables</vt:lpstr>
      <vt:lpstr>'octobre 2022'!Modifiables</vt:lpstr>
      <vt:lpstr>Modifiables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2022-09-13T15:02:10Z</cp:lastPrinted>
  <dcterms:created xsi:type="dcterms:W3CDTF">2022-09-13T13:31:10Z</dcterms:created>
  <dcterms:modified xsi:type="dcterms:W3CDTF">2022-10-17T19:42:31Z</dcterms:modified>
</cp:coreProperties>
</file>