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/>
  <workbookPr showInkAnnotation="0" defaultThemeVersion="166925"/>
  <xr:revisionPtr revIDLastSave="0" documentId="13_ncr:1000001_{1A502F05-3DE1-B04B-AF20-1145E092ED90}" xr6:coauthVersionLast="45" xr6:coauthVersionMax="45" xr10:uidLastSave="{00000000-0000-0000-0000-000000000000}"/>
  <bookViews>
    <workbookView xWindow="0" yWindow="0" windowWidth="0" windowHeight="0" xr2:uid="{00000000-000D-0000-FFFF-FFFF00000000}"/>
  </bookViews>
  <sheets>
    <sheet name="Feuil1" sheetId="1" r:id="rId1"/>
  </sheet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O6" i="1" l="1"/>
  <c r="P6" i="1"/>
  <c r="P7" i="1"/>
  <c r="Q6" i="1"/>
  <c r="Q7" i="1"/>
  <c r="R6" i="1"/>
  <c r="R7" i="1"/>
  <c r="S6" i="1"/>
  <c r="S7" i="1"/>
  <c r="T6" i="1"/>
  <c r="T7" i="1"/>
  <c r="U6" i="1"/>
  <c r="U7" i="1"/>
  <c r="P8" i="1"/>
  <c r="Q8" i="1"/>
  <c r="R8" i="1"/>
  <c r="S8" i="1"/>
  <c r="T8" i="1"/>
  <c r="U8" i="1"/>
  <c r="P9" i="1"/>
  <c r="Q9" i="1"/>
  <c r="R9" i="1"/>
  <c r="S9" i="1"/>
  <c r="T9" i="1"/>
  <c r="U9" i="1"/>
  <c r="P10" i="1"/>
  <c r="Q10" i="1"/>
  <c r="R10" i="1"/>
  <c r="S10" i="1"/>
  <c r="T10" i="1"/>
  <c r="U10" i="1"/>
  <c r="P11" i="1"/>
  <c r="Q11" i="1"/>
  <c r="R11" i="1"/>
  <c r="S11" i="1"/>
  <c r="T11" i="1"/>
  <c r="U11" i="1"/>
  <c r="P12" i="1"/>
  <c r="Q12" i="1"/>
  <c r="R12" i="1"/>
  <c r="S12" i="1"/>
  <c r="T12" i="1"/>
  <c r="U12" i="1"/>
  <c r="J22" i="1"/>
  <c r="J23" i="1"/>
  <c r="J24" i="1"/>
  <c r="J25" i="1"/>
  <c r="J26" i="1"/>
  <c r="J27" i="1"/>
  <c r="J28" i="1"/>
  <c r="J29" i="1"/>
  <c r="J30" i="1"/>
  <c r="J31" i="1"/>
  <c r="J32" i="1"/>
  <c r="J33" i="1"/>
  <c r="J19" i="1"/>
  <c r="J20" i="1"/>
  <c r="J21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7" i="1"/>
  <c r="P15" i="1" a="1"/>
  <c r="P15" i="1"/>
  <c r="Q15" i="1" a="1"/>
  <c r="Q15" i="1"/>
  <c r="R15" i="1" a="1"/>
  <c r="R15" i="1"/>
  <c r="S15" i="1" a="1"/>
  <c r="S15" i="1"/>
  <c r="T15" i="1" a="1"/>
  <c r="T15" i="1"/>
  <c r="U15" i="1" a="1"/>
  <c r="U15" i="1"/>
  <c r="P16" i="1" a="1"/>
  <c r="P16" i="1"/>
  <c r="Q16" i="1" a="1"/>
  <c r="Q16" i="1"/>
  <c r="R16" i="1" a="1"/>
  <c r="R16" i="1"/>
  <c r="S16" i="1" a="1"/>
  <c r="S16" i="1"/>
  <c r="T16" i="1" a="1"/>
  <c r="T16" i="1"/>
  <c r="U16" i="1" a="1"/>
  <c r="U16" i="1"/>
  <c r="P17" i="1" a="1"/>
  <c r="P17" i="1"/>
  <c r="Q17" i="1" a="1"/>
  <c r="Q17" i="1"/>
  <c r="R17" i="1" a="1"/>
  <c r="R17" i="1"/>
  <c r="S17" i="1" a="1"/>
  <c r="S17" i="1"/>
  <c r="T17" i="1" a="1"/>
  <c r="T17" i="1"/>
  <c r="U17" i="1" a="1"/>
  <c r="U17" i="1"/>
  <c r="P18" i="1" a="1"/>
  <c r="P18" i="1"/>
  <c r="Q18" i="1" a="1"/>
  <c r="Q18" i="1"/>
  <c r="R18" i="1" a="1"/>
  <c r="R18" i="1"/>
  <c r="S18" i="1" a="1"/>
  <c r="S18" i="1"/>
  <c r="T18" i="1" a="1"/>
  <c r="T18" i="1"/>
  <c r="U18" i="1" a="1"/>
  <c r="U18" i="1"/>
  <c r="P19" i="1" a="1"/>
  <c r="P19" i="1"/>
  <c r="Q19" i="1" a="1"/>
  <c r="Q19" i="1"/>
  <c r="R19" i="1" a="1"/>
  <c r="R19" i="1"/>
  <c r="S19" i="1" a="1"/>
  <c r="S19" i="1"/>
  <c r="T19" i="1" a="1"/>
  <c r="T19" i="1"/>
  <c r="U19" i="1" a="1"/>
  <c r="U19" i="1"/>
  <c r="P20" i="1" a="1"/>
  <c r="P20" i="1"/>
  <c r="Q20" i="1" a="1"/>
  <c r="Q20" i="1"/>
  <c r="R20" i="1" a="1"/>
  <c r="R20" i="1"/>
  <c r="S20" i="1" a="1"/>
  <c r="S20" i="1"/>
  <c r="T20" i="1" a="1"/>
  <c r="T20" i="1"/>
  <c r="U20" i="1" a="1"/>
  <c r="U20" i="1"/>
  <c r="O16" i="1" a="1"/>
  <c r="O16" i="1"/>
  <c r="O17" i="1" a="1"/>
  <c r="O17" i="1"/>
  <c r="O18" i="1" a="1"/>
  <c r="O18" i="1"/>
  <c r="O19" i="1" a="1"/>
  <c r="O19" i="1"/>
  <c r="O20" i="1" a="1"/>
  <c r="O20" i="1"/>
  <c r="O15" i="1" a="1"/>
  <c r="O15" i="1"/>
  <c r="O7" i="1"/>
  <c r="J8" i="1"/>
  <c r="J9" i="1"/>
  <c r="J10" i="1"/>
  <c r="J11" i="1"/>
  <c r="J12" i="1"/>
  <c r="J13" i="1"/>
  <c r="J14" i="1"/>
  <c r="J15" i="1"/>
  <c r="J16" i="1"/>
  <c r="J17" i="1"/>
  <c r="J18" i="1"/>
  <c r="O8" i="1"/>
  <c r="O9" i="1"/>
  <c r="O10" i="1"/>
  <c r="O11" i="1"/>
  <c r="O12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<sst xmlns="http://schemas.openxmlformats.org/spreadsheetml/2006/main" count="82" uniqueCount="51">
  <si>
    <t>Nº</t>
  </si>
  <si>
    <t>Date</t>
  </si>
  <si>
    <t>Type</t>
  </si>
  <si>
    <t>Postes Budgétaires</t>
  </si>
  <si>
    <t>Opération</t>
  </si>
  <si>
    <t>Tiers</t>
  </si>
  <si>
    <t>Libellé</t>
  </si>
  <si>
    <t>Entrée</t>
  </si>
  <si>
    <t>Sortie</t>
  </si>
  <si>
    <t>solde</t>
  </si>
  <si>
    <t>SI</t>
  </si>
  <si>
    <t>Solde Au 01/06/20</t>
  </si>
  <si>
    <t>Encaissement</t>
  </si>
  <si>
    <t>Appro Caisse</t>
  </si>
  <si>
    <t>Don</t>
  </si>
  <si>
    <t>Salomon</t>
  </si>
  <si>
    <t>Don de Salomon</t>
  </si>
  <si>
    <t>Décaissement</t>
  </si>
  <si>
    <t>Btik Sali</t>
  </si>
  <si>
    <t>Nourriture</t>
  </si>
  <si>
    <t>Riz</t>
  </si>
  <si>
    <t>Huile</t>
  </si>
  <si>
    <t>Btik Quartier</t>
  </si>
  <si>
    <t>Loyer</t>
  </si>
  <si>
    <t>Soins Corporels</t>
  </si>
  <si>
    <t>Produits Sanitaires</t>
  </si>
  <si>
    <t>Habillement</t>
  </si>
  <si>
    <t>Transport</t>
  </si>
  <si>
    <t>Loyer Domicile</t>
  </si>
  <si>
    <t>Déodorant</t>
  </si>
  <si>
    <t>Achat deo Axe energy</t>
  </si>
  <si>
    <t>Achat sacs 25 kg riz</t>
  </si>
  <si>
    <t>Produits sanitaires</t>
  </si>
  <si>
    <t>Savon liquide</t>
  </si>
  <si>
    <t>Achat super clean</t>
  </si>
  <si>
    <t>Chemises</t>
  </si>
  <si>
    <t>Btik la mode</t>
  </si>
  <si>
    <t>Achat 2 chemises</t>
  </si>
  <si>
    <t>Appro C.OM</t>
  </si>
  <si>
    <t>C.OM</t>
  </si>
  <si>
    <t>Appro caisse</t>
  </si>
  <si>
    <t>Acjat huile 5l</t>
  </si>
  <si>
    <t>Lessive</t>
  </si>
  <si>
    <t>Achat savon de lessive</t>
  </si>
  <si>
    <t>Jeans</t>
  </si>
  <si>
    <t>Achat jeans liberto</t>
  </si>
  <si>
    <t xml:space="preserve">paiement loyer </t>
  </si>
  <si>
    <t>proprio</t>
  </si>
  <si>
    <t>Supérette</t>
  </si>
  <si>
    <t>*Avec sommeprod</t>
  </si>
  <si>
    <t>*Avec somme.si.ens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</si>
</sst>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1" formatCode="_-* #,##0_-;\-* #,##0_-;_-* &quot;-&quot;_-;_-@_-"/>
    <numFmt numFmtId="164" formatCode="[$-1300C]d\ mmm\ yyyy;@"/>
  </numFmts>
  <fonts count="2" x14ac:knownFonts="1">
    <font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41" fontId="0" fillId="0" borderId="0" xfId="0" applyNumberFormat="1"/>
    <xf numFmtId="17" fontId="0" fillId="0" borderId="0" xfId="0" applyNumberFormat="1"/>
    <xf numFmtId="164" fontId="0" fillId="0" borderId="0" xfId="0" applyNumberFormat="1"/>
    <xf numFmtId="164" fontId="0" fillId="0" borderId="0" xfId="0" applyNumberFormat="1" applyAlignment="1">
      <alignment horizontal="center" vertical="center"/>
    </xf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 /><Relationship Id="rId2" Type="http://schemas.openxmlformats.org/officeDocument/2006/relationships/theme" Target="theme/theme1.xml" /><Relationship Id="rId1" Type="http://schemas.openxmlformats.org/officeDocument/2006/relationships/worksheet" Target="worksheets/sheet1.xml" /><Relationship Id="rId6" Type="http://schemas.openxmlformats.org/officeDocument/2006/relationships/calcChain" Target="calcChain.xml" /><Relationship Id="rId5" Type="http://schemas.openxmlformats.org/officeDocument/2006/relationships/sheetMetadata" Target="metadata.xml" /><Relationship Id="rId4" Type="http://schemas.openxmlformats.org/officeDocument/2006/relationships/sharedStrings" Target="sharedStrings.xml" 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7F9852E-4BEE-994B-809B-0E7BDDAC63E0}">
  <dimension ref="A5:U33"/>
  <sheetViews>
    <sheetView tabSelected="1" topLeftCell="M3" zoomScaleNormal="60" zoomScaleSheetLayoutView="100" workbookViewId="0">
      <selection activeCell="N5" sqref="N5"/>
    </sheetView>
  </sheetViews>
  <sheetFormatPr defaultRowHeight="15" x14ac:dyDescent="0.2"/>
  <cols>
    <col min="2" max="2" width="11.43359375" style="3" bestFit="1" customWidth="1"/>
    <col min="3" max="3" width="12.77734375" bestFit="1" customWidth="1"/>
    <col min="4" max="4" width="17.08203125" bestFit="1" customWidth="1"/>
    <col min="5" max="5" width="15.33203125" bestFit="1" customWidth="1"/>
    <col min="6" max="6" width="20.84765625" bestFit="1" customWidth="1"/>
    <col min="7" max="7" width="32.5546875" bestFit="1" customWidth="1"/>
    <col min="8" max="8" width="9.68359375" bestFit="1" customWidth="1"/>
    <col min="10" max="10" width="9.4140625" bestFit="1" customWidth="1"/>
    <col min="14" max="14" width="16.8125" bestFit="1" customWidth="1"/>
    <col min="15" max="15" width="9.4140625" bestFit="1" customWidth="1"/>
  </cols>
  <sheetData>
    <row r="5" spans="1:21" x14ac:dyDescent="0.2">
      <c r="N5" s="5" t="s">
        <v>50</v>
      </c>
    </row>
    <row r="6" spans="1:21" x14ac:dyDescent="0.2">
      <c r="A6" t="s">
        <v>0</v>
      </c>
      <c r="B6" s="3" t="s">
        <v>1</v>
      </c>
      <c r="C6" t="s">
        <v>2</v>
      </c>
      <c r="D6" t="s">
        <v>3</v>
      </c>
      <c r="E6" t="s">
        <v>4</v>
      </c>
      <c r="F6" t="s">
        <v>5</v>
      </c>
      <c r="G6" t="s">
        <v>6</v>
      </c>
      <c r="H6" t="s">
        <v>7</v>
      </c>
      <c r="I6" t="s">
        <v>8</v>
      </c>
      <c r="J6" t="s">
        <v>9</v>
      </c>
      <c r="O6" s="2" t="str">
        <f>TEXT(B7,"mmm-yy")</f>
        <v>juin-20</v>
      </c>
      <c r="P6" s="2">
        <f>EDATE(O6,1)</f>
        <v>44013</v>
      </c>
      <c r="Q6" s="2">
        <f t="shared" ref="Q6:U6" si="0">EDATE(P6,1)</f>
        <v>44044</v>
      </c>
      <c r="R6" s="2">
        <f t="shared" si="0"/>
        <v>44075</v>
      </c>
      <c r="S6" s="2">
        <f t="shared" si="0"/>
        <v>44105</v>
      </c>
      <c r="T6" s="2">
        <f t="shared" si="0"/>
        <v>44136</v>
      </c>
      <c r="U6" s="2">
        <f t="shared" si="0"/>
        <v>44166</v>
      </c>
    </row>
    <row r="7" spans="1:21" x14ac:dyDescent="0.2">
      <c r="A7">
        <f>IF(B7="","",ROW()-7)</f>
        <v>0</v>
      </c>
      <c r="B7" s="4">
        <v>43983</v>
      </c>
      <c r="C7" t="s">
        <v>10</v>
      </c>
      <c r="E7" t="s">
        <v>9</v>
      </c>
      <c r="G7" t="s">
        <v>11</v>
      </c>
      <c r="H7" s="1"/>
      <c r="I7" s="1"/>
      <c r="J7" s="1">
        <v>0</v>
      </c>
      <c r="N7" t="s">
        <v>23</v>
      </c>
      <c r="O7" s="1">
        <f>SUMIFS($I$7:$I$18,$D$7:$D$18,$N7,$B$7:$B$18,O$6)</f>
        <v>20000</v>
      </c>
      <c r="P7" s="1">
        <f t="shared" ref="P7:U7" si="1">SUMIFS($I$7:$I$18,$D$7:$D$18,$N7,$B$7:$B$18,P$6)</f>
        <v>0</v>
      </c>
      <c r="Q7" s="1">
        <f t="shared" si="1"/>
        <v>0</v>
      </c>
      <c r="R7" s="1">
        <f t="shared" si="1"/>
        <v>0</v>
      </c>
      <c r="S7" s="1">
        <f t="shared" si="1"/>
        <v>0</v>
      </c>
      <c r="T7" s="1">
        <f t="shared" si="1"/>
        <v>0</v>
      </c>
      <c r="U7" s="1">
        <f t="shared" si="1"/>
        <v>0</v>
      </c>
    </row>
    <row r="8" spans="1:21" x14ac:dyDescent="0.2">
      <c r="A8">
        <f t="shared" ref="A8:A27" si="2">IF(B8="","",ROW()-7)</f>
        <v>1</v>
      </c>
      <c r="B8" s="4">
        <v>43983</v>
      </c>
      <c r="C8" t="s">
        <v>12</v>
      </c>
      <c r="D8" t="s">
        <v>13</v>
      </c>
      <c r="E8" t="s">
        <v>14</v>
      </c>
      <c r="F8" t="s">
        <v>15</v>
      </c>
      <c r="G8" t="s">
        <v>16</v>
      </c>
      <c r="H8" s="1">
        <v>50000</v>
      </c>
      <c r="I8" s="1"/>
      <c r="J8" s="1">
        <f>IF(AND(H8="",I8=""),"",J7+H8-I8)</f>
        <v>50000</v>
      </c>
      <c r="N8" t="s">
        <v>19</v>
      </c>
      <c r="O8" s="1">
        <f t="shared" ref="O8:U12" si="3">SUMIFS($I$7:$I$17,$D$7:$D$17,$N8,$B$7:$B$17,O$6)</f>
        <v>0</v>
      </c>
      <c r="P8" s="1">
        <f t="shared" si="3"/>
        <v>0</v>
      </c>
      <c r="Q8" s="1">
        <f t="shared" si="3"/>
        <v>0</v>
      </c>
      <c r="R8" s="1">
        <f t="shared" si="3"/>
        <v>0</v>
      </c>
      <c r="S8" s="1">
        <f t="shared" si="3"/>
        <v>0</v>
      </c>
      <c r="T8" s="1">
        <f t="shared" si="3"/>
        <v>0</v>
      </c>
      <c r="U8" s="1">
        <f t="shared" si="3"/>
        <v>0</v>
      </c>
    </row>
    <row r="9" spans="1:21" x14ac:dyDescent="0.2">
      <c r="A9">
        <f t="shared" si="2"/>
        <v>2</v>
      </c>
      <c r="B9" s="4">
        <v>43983</v>
      </c>
      <c r="C9" t="s">
        <v>17</v>
      </c>
      <c r="D9" t="s">
        <v>23</v>
      </c>
      <c r="E9" t="s">
        <v>28</v>
      </c>
      <c r="F9" t="s">
        <v>47</v>
      </c>
      <c r="G9" t="s">
        <v>46</v>
      </c>
      <c r="H9" s="1"/>
      <c r="I9" s="1">
        <v>20000</v>
      </c>
      <c r="J9" s="1">
        <f t="shared" ref="J9:J33" si="4">IF(AND(H9="",I9=""),"",J8+H9-I9)</f>
        <v>30000</v>
      </c>
      <c r="N9" t="s">
        <v>24</v>
      </c>
      <c r="O9" s="1">
        <f t="shared" si="3"/>
        <v>0</v>
      </c>
      <c r="P9" s="1">
        <f t="shared" si="3"/>
        <v>0</v>
      </c>
      <c r="Q9" s="1">
        <f t="shared" si="3"/>
        <v>0</v>
      </c>
      <c r="R9" s="1">
        <f t="shared" si="3"/>
        <v>0</v>
      </c>
      <c r="S9" s="1">
        <f t="shared" si="3"/>
        <v>0</v>
      </c>
      <c r="T9" s="1">
        <f t="shared" si="3"/>
        <v>0</v>
      </c>
      <c r="U9" s="1">
        <f t="shared" si="3"/>
        <v>0</v>
      </c>
    </row>
    <row r="10" spans="1:21" x14ac:dyDescent="0.2">
      <c r="A10">
        <f t="shared" si="2"/>
        <v>3</v>
      </c>
      <c r="B10" s="4">
        <v>43985</v>
      </c>
      <c r="C10" t="s">
        <v>12</v>
      </c>
      <c r="D10" t="s">
        <v>24</v>
      </c>
      <c r="E10" t="s">
        <v>29</v>
      </c>
      <c r="F10" t="s">
        <v>48</v>
      </c>
      <c r="G10" t="s">
        <v>30</v>
      </c>
      <c r="H10" s="1"/>
      <c r="I10" s="1">
        <v>2000</v>
      </c>
      <c r="J10" s="1">
        <f t="shared" si="4"/>
        <v>28000</v>
      </c>
      <c r="N10" t="s">
        <v>25</v>
      </c>
      <c r="O10" s="1">
        <f t="shared" si="3"/>
        <v>0</v>
      </c>
      <c r="P10" s="1">
        <f t="shared" si="3"/>
        <v>0</v>
      </c>
      <c r="Q10" s="1">
        <f t="shared" si="3"/>
        <v>0</v>
      </c>
      <c r="R10" s="1">
        <f t="shared" si="3"/>
        <v>0</v>
      </c>
      <c r="S10" s="1">
        <f t="shared" si="3"/>
        <v>0</v>
      </c>
      <c r="T10" s="1">
        <f t="shared" si="3"/>
        <v>0</v>
      </c>
      <c r="U10" s="1">
        <f t="shared" si="3"/>
        <v>0</v>
      </c>
    </row>
    <row r="11" spans="1:21" x14ac:dyDescent="0.2">
      <c r="A11">
        <f t="shared" si="2"/>
        <v>4</v>
      </c>
      <c r="B11" s="4">
        <v>43985</v>
      </c>
      <c r="C11" t="s">
        <v>17</v>
      </c>
      <c r="D11" t="s">
        <v>19</v>
      </c>
      <c r="E11" t="s">
        <v>20</v>
      </c>
      <c r="F11" t="s">
        <v>22</v>
      </c>
      <c r="G11" t="s">
        <v>31</v>
      </c>
      <c r="H11" s="1"/>
      <c r="I11" s="1">
        <v>13000</v>
      </c>
      <c r="J11" s="1">
        <f t="shared" si="4"/>
        <v>15000</v>
      </c>
      <c r="N11" t="s">
        <v>26</v>
      </c>
      <c r="O11" s="1">
        <f t="shared" si="3"/>
        <v>0</v>
      </c>
      <c r="P11" s="1">
        <f t="shared" si="3"/>
        <v>0</v>
      </c>
      <c r="Q11" s="1">
        <f t="shared" si="3"/>
        <v>0</v>
      </c>
      <c r="R11" s="1">
        <f t="shared" si="3"/>
        <v>0</v>
      </c>
      <c r="S11" s="1">
        <f t="shared" si="3"/>
        <v>0</v>
      </c>
      <c r="T11" s="1">
        <f t="shared" si="3"/>
        <v>0</v>
      </c>
      <c r="U11" s="1">
        <f t="shared" si="3"/>
        <v>0</v>
      </c>
    </row>
    <row r="12" spans="1:21" x14ac:dyDescent="0.2">
      <c r="A12">
        <f t="shared" si="2"/>
        <v>5</v>
      </c>
      <c r="B12" s="4">
        <v>43992</v>
      </c>
      <c r="C12" t="s">
        <v>17</v>
      </c>
      <c r="D12" t="s">
        <v>32</v>
      </c>
      <c r="E12" t="s">
        <v>33</v>
      </c>
      <c r="F12" t="s">
        <v>18</v>
      </c>
      <c r="G12" t="s">
        <v>34</v>
      </c>
      <c r="H12" s="1"/>
      <c r="I12" s="1">
        <v>2000</v>
      </c>
      <c r="J12" s="1">
        <f t="shared" si="4"/>
        <v>13000</v>
      </c>
      <c r="N12" t="s">
        <v>27</v>
      </c>
      <c r="O12" s="1">
        <f t="shared" si="3"/>
        <v>0</v>
      </c>
      <c r="P12" s="1">
        <f t="shared" si="3"/>
        <v>0</v>
      </c>
      <c r="Q12" s="1">
        <f t="shared" si="3"/>
        <v>0</v>
      </c>
      <c r="R12" s="1">
        <f t="shared" si="3"/>
        <v>0</v>
      </c>
      <c r="S12" s="1">
        <f t="shared" si="3"/>
        <v>0</v>
      </c>
      <c r="T12" s="1">
        <f t="shared" si="3"/>
        <v>0</v>
      </c>
      <c r="U12" s="1">
        <f t="shared" si="3"/>
        <v>0</v>
      </c>
    </row>
    <row r="13" spans="1:21" x14ac:dyDescent="0.2">
      <c r="A13">
        <f t="shared" si="2"/>
        <v>6</v>
      </c>
      <c r="B13" s="4">
        <v>44007</v>
      </c>
      <c r="C13" t="s">
        <v>17</v>
      </c>
      <c r="D13" t="s">
        <v>26</v>
      </c>
      <c r="E13" t="s">
        <v>35</v>
      </c>
      <c r="F13" t="s">
        <v>36</v>
      </c>
      <c r="G13" t="s">
        <v>37</v>
      </c>
      <c r="H13" s="1"/>
      <c r="I13" s="1">
        <v>12000</v>
      </c>
      <c r="J13" s="1">
        <f t="shared" si="4"/>
        <v>1000</v>
      </c>
    </row>
    <row r="14" spans="1:21" x14ac:dyDescent="0.2">
      <c r="A14">
        <f t="shared" si="2"/>
        <v>7</v>
      </c>
      <c r="B14" s="4">
        <v>44016</v>
      </c>
      <c r="C14" t="s">
        <v>12</v>
      </c>
      <c r="D14" t="s">
        <v>13</v>
      </c>
      <c r="E14" t="s">
        <v>38</v>
      </c>
      <c r="F14" t="s">
        <v>39</v>
      </c>
      <c r="G14" t="s">
        <v>40</v>
      </c>
      <c r="H14" s="1">
        <v>150000</v>
      </c>
      <c r="I14" s="1"/>
      <c r="J14" s="1">
        <f t="shared" si="4"/>
        <v>151000</v>
      </c>
      <c r="N14" s="5" t="s">
        <v>49</v>
      </c>
      <c r="O14" s="1"/>
      <c r="P14" s="1"/>
      <c r="Q14" s="1"/>
      <c r="R14" s="1"/>
      <c r="S14" s="1"/>
      <c r="T14" s="1"/>
      <c r="U14" s="1"/>
    </row>
    <row r="15" spans="1:21" x14ac:dyDescent="0.2">
      <c r="A15">
        <f t="shared" si="2"/>
        <v>8</v>
      </c>
      <c r="B15" s="4">
        <v>44016</v>
      </c>
      <c r="C15" t="s">
        <v>17</v>
      </c>
      <c r="D15" t="s">
        <v>19</v>
      </c>
      <c r="E15" t="s">
        <v>21</v>
      </c>
      <c r="F15" t="s">
        <v>18</v>
      </c>
      <c r="G15" t="s">
        <v>41</v>
      </c>
      <c r="H15" s="1"/>
      <c r="I15" s="1">
        <v>4500</v>
      </c>
      <c r="J15" s="1">
        <f t="shared" si="4"/>
        <v>146500</v>
      </c>
      <c r="N15" t="s">
        <v>23</v>
      </c>
      <c r="O15" s="1" cm="1">
        <f t="array" ref="O15">SUMPRODUCT((TEXT($B$7:$B$18,"mmm-yy")=O$6)*($D$7:$D$18=$N7)*($I$7:$I$18))</f>
        <v>20000</v>
      </c>
      <c r="P15" s="1" cm="1">
        <f t="array" ref="P15">SUMPRODUCT((TEXT($B$7:$B$18,"mmm-yy")=P$6)*($D$7:$D$18=$N7)*($I$7:$I$18))</f>
        <v>0</v>
      </c>
      <c r="Q15" s="1" cm="1">
        <f t="array" ref="Q15">SUMPRODUCT((TEXT($B$7:$B$18,"mmm-yy")=Q$6)*($D$7:$D$18=$N7)*($I$7:$I$18))</f>
        <v>0</v>
      </c>
      <c r="R15" s="1" cm="1">
        <f t="array" ref="R15">SUMPRODUCT((TEXT($B$7:$B$18,"mmm-yy")=R$6)*($D$7:$D$18=$N7)*($I$7:$I$18))</f>
        <v>0</v>
      </c>
      <c r="S15" s="1" cm="1">
        <f t="array" ref="S15">SUMPRODUCT((TEXT($B$7:$B$18,"mmm-yy")=S$6)*($D$7:$D$18=$N7)*($I$7:$I$18))</f>
        <v>0</v>
      </c>
      <c r="T15" s="1" cm="1">
        <f t="array" ref="T15">SUMPRODUCT((TEXT($B$7:$B$18,"mmm-yy")=T$6)*($D$7:$D$18=$N7)*($I$7:$I$18))</f>
        <v>0</v>
      </c>
      <c r="U15" s="1" cm="1">
        <f t="array" ref="U15">SUMPRODUCT((TEXT($B$7:$B$18,"mmm-yy")=U$6)*($D$7:$D$18=$N7)*($I$7:$I$18))</f>
        <v>0</v>
      </c>
    </row>
    <row r="16" spans="1:21" x14ac:dyDescent="0.2">
      <c r="A16">
        <f t="shared" si="2"/>
        <v>9</v>
      </c>
      <c r="B16" s="4">
        <v>44027</v>
      </c>
      <c r="C16" t="s">
        <v>17</v>
      </c>
      <c r="D16" t="s">
        <v>32</v>
      </c>
      <c r="E16" t="s">
        <v>42</v>
      </c>
      <c r="F16" t="s">
        <v>18</v>
      </c>
      <c r="G16" t="s">
        <v>43</v>
      </c>
      <c r="H16" s="1"/>
      <c r="I16" s="1">
        <v>3500</v>
      </c>
      <c r="J16" s="1">
        <f t="shared" si="4"/>
        <v>143000</v>
      </c>
      <c r="N16" t="s">
        <v>19</v>
      </c>
      <c r="O16" s="1" cm="1">
        <f t="array" ref="O16">SUMPRODUCT((TEXT($B$7:$B$18,"mmm-yy")=O$6)*($D$7:$D$18=$N8)*($I$7:$I$18))</f>
        <v>13000</v>
      </c>
      <c r="P16" s="1" cm="1">
        <f t="array" ref="P16">SUMPRODUCT((TEXT($B$7:$B$18,"mmm-yy")=P$6)*($D$7:$D$18=$N8)*($I$7:$I$18))</f>
        <v>0</v>
      </c>
      <c r="Q16" s="1" cm="1">
        <f t="array" ref="Q16">SUMPRODUCT((TEXT($B$7:$B$18,"mmm-yy")=Q$6)*($D$7:$D$18=$N8)*($I$7:$I$18))</f>
        <v>0</v>
      </c>
      <c r="R16" s="1" cm="1">
        <f t="array" ref="R16">SUMPRODUCT((TEXT($B$7:$B$18,"mmm-yy")=R$6)*($D$7:$D$18=$N8)*($I$7:$I$18))</f>
        <v>0</v>
      </c>
      <c r="S16" s="1" cm="1">
        <f t="array" ref="S16">SUMPRODUCT((TEXT($B$7:$B$18,"mmm-yy")=S$6)*($D$7:$D$18=$N8)*($I$7:$I$18))</f>
        <v>0</v>
      </c>
      <c r="T16" s="1" cm="1">
        <f t="array" ref="T16">SUMPRODUCT((TEXT($B$7:$B$18,"mmm-yy")=T$6)*($D$7:$D$18=$N8)*($I$7:$I$18))</f>
        <v>0</v>
      </c>
      <c r="U16" s="1" cm="1">
        <f t="array" ref="U16">SUMPRODUCT((TEXT($B$7:$B$18,"mmm-yy")=U$6)*($D$7:$D$18=$N8)*($I$7:$I$18))</f>
        <v>0</v>
      </c>
    </row>
    <row r="17" spans="1:21" x14ac:dyDescent="0.2">
      <c r="A17">
        <f t="shared" si="2"/>
        <v>10</v>
      </c>
      <c r="B17" s="4">
        <v>44030</v>
      </c>
      <c r="C17" t="s">
        <v>17</v>
      </c>
      <c r="D17" t="s">
        <v>26</v>
      </c>
      <c r="E17" t="s">
        <v>44</v>
      </c>
      <c r="F17" t="s">
        <v>36</v>
      </c>
      <c r="G17" t="s">
        <v>45</v>
      </c>
      <c r="H17" s="1"/>
      <c r="I17" s="1">
        <v>25000</v>
      </c>
      <c r="J17" s="1">
        <f t="shared" si="4"/>
        <v>118000</v>
      </c>
      <c r="N17" t="s">
        <v>24</v>
      </c>
      <c r="O17" s="1" cm="1">
        <f t="array" ref="O17">SUMPRODUCT((TEXT($B$7:$B$18,"mmm-yy")=O$6)*($D$7:$D$18=$N9)*($I$7:$I$18))</f>
        <v>2000</v>
      </c>
      <c r="P17" s="1" cm="1">
        <f t="array" ref="P17">SUMPRODUCT((TEXT($B$7:$B$18,"mmm-yy")=P$6)*($D$7:$D$18=$N9)*($I$7:$I$18))</f>
        <v>0</v>
      </c>
      <c r="Q17" s="1" cm="1">
        <f t="array" ref="Q17">SUMPRODUCT((TEXT($B$7:$B$18,"mmm-yy")=Q$6)*($D$7:$D$18=$N9)*($I$7:$I$18))</f>
        <v>0</v>
      </c>
      <c r="R17" s="1" cm="1">
        <f t="array" ref="R17">SUMPRODUCT((TEXT($B$7:$B$18,"mmm-yy")=R$6)*($D$7:$D$18=$N9)*($I$7:$I$18))</f>
        <v>0</v>
      </c>
      <c r="S17" s="1" cm="1">
        <f t="array" ref="S17">SUMPRODUCT((TEXT($B$7:$B$18,"mmm-yy")=S$6)*($D$7:$D$18=$N9)*($I$7:$I$18))</f>
        <v>0</v>
      </c>
      <c r="T17" s="1" cm="1">
        <f t="array" ref="T17">SUMPRODUCT((TEXT($B$7:$B$18,"mmm-yy")=T$6)*($D$7:$D$18=$N9)*($I$7:$I$18))</f>
        <v>0</v>
      </c>
      <c r="U17" s="1" cm="1">
        <f t="array" ref="U17">SUMPRODUCT((TEXT($B$7:$B$18,"mmm-yy")=U$6)*($D$7:$D$18=$N9)*($I$7:$I$18))</f>
        <v>0</v>
      </c>
    </row>
    <row r="18" spans="1:21" x14ac:dyDescent="0.2">
      <c r="A18">
        <f t="shared" si="2"/>
        <v>11</v>
      </c>
      <c r="B18" s="4">
        <v>44030</v>
      </c>
      <c r="C18" t="s">
        <v>17</v>
      </c>
      <c r="D18" t="s">
        <v>23</v>
      </c>
      <c r="E18" t="s">
        <v>28</v>
      </c>
      <c r="F18" t="s">
        <v>47</v>
      </c>
      <c r="G18" t="s">
        <v>46</v>
      </c>
      <c r="I18" s="1">
        <v>40000</v>
      </c>
      <c r="J18" s="1">
        <f t="shared" si="4"/>
        <v>78000</v>
      </c>
      <c r="N18" t="s">
        <v>25</v>
      </c>
      <c r="O18" s="1" cm="1">
        <f t="array" ref="O18">SUMPRODUCT((TEXT($B$7:$B$18,"mmm-yy")=O$6)*($D$7:$D$18=$N10)*($I$7:$I$18))</f>
        <v>2000</v>
      </c>
      <c r="P18" s="1" cm="1">
        <f t="array" ref="P18">SUMPRODUCT((TEXT($B$7:$B$18,"mmm-yy")=P$6)*($D$7:$D$18=$N10)*($I$7:$I$18))</f>
        <v>0</v>
      </c>
      <c r="Q18" s="1" cm="1">
        <f t="array" ref="Q18">SUMPRODUCT((TEXT($B$7:$B$18,"mmm-yy")=Q$6)*($D$7:$D$18=$N10)*($I$7:$I$18))</f>
        <v>0</v>
      </c>
      <c r="R18" s="1" cm="1">
        <f t="array" ref="R18">SUMPRODUCT((TEXT($B$7:$B$18,"mmm-yy")=R$6)*($D$7:$D$18=$N10)*($I$7:$I$18))</f>
        <v>0</v>
      </c>
      <c r="S18" s="1" cm="1">
        <f t="array" ref="S18">SUMPRODUCT((TEXT($B$7:$B$18,"mmm-yy")=S$6)*($D$7:$D$18=$N10)*($I$7:$I$18))</f>
        <v>0</v>
      </c>
      <c r="T18" s="1" cm="1">
        <f t="array" ref="T18">SUMPRODUCT((TEXT($B$7:$B$18,"mmm-yy")=T$6)*($D$7:$D$18=$N10)*($I$7:$I$18))</f>
        <v>0</v>
      </c>
      <c r="U18" s="1" cm="1">
        <f t="array" ref="U18">SUMPRODUCT((TEXT($B$7:$B$18,"mmm-yy")=U$6)*($D$7:$D$18=$N10)*($I$7:$I$18))</f>
        <v>0</v>
      </c>
    </row>
    <row r="19" spans="1:21" x14ac:dyDescent="0.2">
      <c r="A19" t="str">
        <f t="shared" si="2"/>
        <v/>
      </c>
      <c r="J19" s="1" t="str">
        <f t="shared" si="4"/>
        <v/>
      </c>
      <c r="N19" t="s">
        <v>26</v>
      </c>
      <c r="O19" s="1" cm="1">
        <f t="array" ref="O19">SUMPRODUCT((TEXT($B$7:$B$18,"mmm-yy")=O$6)*($D$7:$D$18=$N11)*($I$7:$I$18))</f>
        <v>12000</v>
      </c>
      <c r="P19" s="1" cm="1">
        <f t="array" ref="P19">SUMPRODUCT((TEXT($B$7:$B$18,"mmm-yy")=P$6)*($D$7:$D$18=$N11)*($I$7:$I$18))</f>
        <v>0</v>
      </c>
      <c r="Q19" s="1" cm="1">
        <f t="array" ref="Q19">SUMPRODUCT((TEXT($B$7:$B$18,"mmm-yy")=Q$6)*($D$7:$D$18=$N11)*($I$7:$I$18))</f>
        <v>0</v>
      </c>
      <c r="R19" s="1" cm="1">
        <f t="array" ref="R19">SUMPRODUCT((TEXT($B$7:$B$18,"mmm-yy")=R$6)*($D$7:$D$18=$N11)*($I$7:$I$18))</f>
        <v>0</v>
      </c>
      <c r="S19" s="1" cm="1">
        <f t="array" ref="S19">SUMPRODUCT((TEXT($B$7:$B$18,"mmm-yy")=S$6)*($D$7:$D$18=$N11)*($I$7:$I$18))</f>
        <v>0</v>
      </c>
      <c r="T19" s="1" cm="1">
        <f t="array" ref="T19">SUMPRODUCT((TEXT($B$7:$B$18,"mmm-yy")=T$6)*($D$7:$D$18=$N11)*($I$7:$I$18))</f>
        <v>0</v>
      </c>
      <c r="U19" s="1" cm="1">
        <f t="array" ref="U19">SUMPRODUCT((TEXT($B$7:$B$18,"mmm-yy")=U$6)*($D$7:$D$18=$N11)*($I$7:$I$18))</f>
        <v>0</v>
      </c>
    </row>
    <row r="20" spans="1:21" x14ac:dyDescent="0.2">
      <c r="A20" t="str">
        <f t="shared" si="2"/>
        <v/>
      </c>
      <c r="J20" s="1" t="str">
        <f t="shared" si="4"/>
        <v/>
      </c>
      <c r="N20" t="s">
        <v>27</v>
      </c>
      <c r="O20" s="1" cm="1">
        <f t="array" ref="O20">SUMPRODUCT((TEXT($B$7:$B$18,"mmm-yy")=O$6)*($D$7:$D$18=$N12)*($I$7:$I$18))</f>
        <v>0</v>
      </c>
      <c r="P20" s="1" cm="1">
        <f t="array" ref="P20">SUMPRODUCT((TEXT($B$7:$B$18,"mmm-yy")=P$6)*($D$7:$D$18=$N12)*($I$7:$I$18))</f>
        <v>0</v>
      </c>
      <c r="Q20" s="1" cm="1">
        <f t="array" ref="Q20">SUMPRODUCT((TEXT($B$7:$B$18,"mmm-yy")=Q$6)*($D$7:$D$18=$N12)*($I$7:$I$18))</f>
        <v>0</v>
      </c>
      <c r="R20" s="1" cm="1">
        <f t="array" ref="R20">SUMPRODUCT((TEXT($B$7:$B$18,"mmm-yy")=R$6)*($D$7:$D$18=$N12)*($I$7:$I$18))</f>
        <v>0</v>
      </c>
      <c r="S20" s="1" cm="1">
        <f t="array" ref="S20">SUMPRODUCT((TEXT($B$7:$B$18,"mmm-yy")=S$6)*($D$7:$D$18=$N12)*($I$7:$I$18))</f>
        <v>0</v>
      </c>
      <c r="T20" s="1" cm="1">
        <f t="array" ref="T20">SUMPRODUCT((TEXT($B$7:$B$18,"mmm-yy")=T$6)*($D$7:$D$18=$N12)*($I$7:$I$18))</f>
        <v>0</v>
      </c>
      <c r="U20" s="1" cm="1">
        <f t="array" ref="U20">SUMPRODUCT((TEXT($B$7:$B$18,"mmm-yy")=U$6)*($D$7:$D$18=$N12)*($I$7:$I$18))</f>
        <v>0</v>
      </c>
    </row>
    <row r="21" spans="1:21" x14ac:dyDescent="0.2">
      <c r="A21" t="str">
        <f t="shared" si="2"/>
        <v/>
      </c>
      <c r="J21" s="1" t="str">
        <f t="shared" si="4"/>
        <v/>
      </c>
    </row>
    <row r="22" spans="1:21" x14ac:dyDescent="0.2">
      <c r="A22" t="str">
        <f t="shared" si="2"/>
        <v/>
      </c>
      <c r="J22" s="1" t="str">
        <f t="shared" si="4"/>
        <v/>
      </c>
    </row>
    <row r="23" spans="1:21" x14ac:dyDescent="0.2">
      <c r="A23" t="str">
        <f t="shared" si="2"/>
        <v/>
      </c>
      <c r="J23" s="1" t="str">
        <f t="shared" si="4"/>
        <v/>
      </c>
    </row>
    <row r="24" spans="1:21" x14ac:dyDescent="0.2">
      <c r="A24" t="str">
        <f t="shared" si="2"/>
        <v/>
      </c>
      <c r="J24" s="1" t="str">
        <f t="shared" si="4"/>
        <v/>
      </c>
    </row>
    <row r="25" spans="1:21" x14ac:dyDescent="0.2">
      <c r="A25" t="str">
        <f t="shared" si="2"/>
        <v/>
      </c>
      <c r="J25" s="1" t="str">
        <f t="shared" si="4"/>
        <v/>
      </c>
    </row>
    <row r="26" spans="1:21" x14ac:dyDescent="0.2">
      <c r="A26" t="str">
        <f t="shared" si="2"/>
        <v/>
      </c>
      <c r="J26" s="1" t="str">
        <f t="shared" si="4"/>
        <v/>
      </c>
    </row>
    <row r="27" spans="1:21" x14ac:dyDescent="0.2">
      <c r="A27" t="str">
        <f t="shared" si="2"/>
        <v/>
      </c>
      <c r="J27" s="1" t="str">
        <f t="shared" si="4"/>
        <v/>
      </c>
    </row>
    <row r="28" spans="1:21" x14ac:dyDescent="0.2">
      <c r="J28" s="1" t="str">
        <f t="shared" si="4"/>
        <v/>
      </c>
    </row>
    <row r="29" spans="1:21" x14ac:dyDescent="0.2">
      <c r="J29" s="1" t="str">
        <f t="shared" si="4"/>
        <v/>
      </c>
    </row>
    <row r="30" spans="1:21" x14ac:dyDescent="0.2">
      <c r="J30" s="1" t="str">
        <f t="shared" si="4"/>
        <v/>
      </c>
    </row>
    <row r="31" spans="1:21" x14ac:dyDescent="0.2">
      <c r="J31" s="1" t="str">
        <f t="shared" si="4"/>
        <v/>
      </c>
    </row>
    <row r="32" spans="1:21" x14ac:dyDescent="0.2">
      <c r="J32" s="1" t="str">
        <f t="shared" si="4"/>
        <v/>
      </c>
    </row>
    <row r="33" spans="10:10" x14ac:dyDescent="0.2">
      <c r="J33" s="1" t="str">
        <f t="shared" si="4"/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Excel Android</Application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Ange OFFI</dc:creator>
  <dcterms:created xsi:type="dcterms:W3CDTF">2020-07-09T08:19:34Z</dcterms:created>
</cp:coreProperties>
</file>