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9225" windowHeight="11760"/>
  </bookViews>
  <sheets>
    <sheet name="Feuil2 (2)" sheetId="3" r:id="rId1"/>
  </sheets>
  <externalReferences>
    <externalReference r:id="rId2"/>
  </externalReferences>
  <definedNames>
    <definedName name="soum">[1]Feuil3!$A$9:$A$32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3" i="3"/>
  <c r="J14"/>
  <c r="C18" l="1"/>
  <c r="C24"/>
  <c r="C25" s="1"/>
  <c r="C22" l="1"/>
  <c r="G22" l="1"/>
</calcChain>
</file>

<file path=xl/sharedStrings.xml><?xml version="1.0" encoding="utf-8"?>
<sst xmlns="http://schemas.openxmlformats.org/spreadsheetml/2006/main" count="54" uniqueCount="50">
  <si>
    <t xml:space="preserve">485 280 /485 870 </t>
  </si>
  <si>
    <t xml:space="preserve">446 270 /485 870 </t>
  </si>
  <si>
    <t xml:space="preserve">446 270 /446 270 </t>
  </si>
  <si>
    <t xml:space="preserve">468 760 /485 870 </t>
  </si>
  <si>
    <t xml:space="preserve">468 760 /446 270 </t>
  </si>
  <si>
    <t xml:space="preserve">468 760 /468 760 </t>
  </si>
  <si>
    <t xml:space="preserve">468 750 /485 870 </t>
  </si>
  <si>
    <t xml:space="preserve">468 750 /446 270 </t>
  </si>
  <si>
    <t xml:space="preserve">468 750 /468 760 </t>
  </si>
  <si>
    <t xml:space="preserve">468 750 /468 750 </t>
  </si>
  <si>
    <t xml:space="preserve">489 890 /446 270 </t>
  </si>
  <si>
    <t xml:space="preserve">489 890/468 760 </t>
  </si>
  <si>
    <t xml:space="preserve">489 890 /468 750 </t>
  </si>
  <si>
    <t xml:space="preserve">489 890 /489 890 </t>
  </si>
  <si>
    <t xml:space="preserve">468 320 /468 320 </t>
  </si>
  <si>
    <t>Chicane point 4</t>
  </si>
  <si>
    <r>
      <t>N.mm</t>
    </r>
    <r>
      <rPr>
        <vertAlign val="superscript"/>
        <sz val="11"/>
        <color theme="1"/>
        <rFont val="Calibri"/>
        <family val="2"/>
        <scheme val="minor"/>
      </rPr>
      <t>2</t>
    </r>
  </si>
  <si>
    <t>Contrainte (σ):</t>
  </si>
  <si>
    <t xml:space="preserve">468 310 /468 320 </t>
  </si>
  <si>
    <t>N.mm</t>
  </si>
  <si>
    <t>Moment fléchissant (Mf):</t>
  </si>
  <si>
    <t xml:space="preserve">468 310 /468 310 </t>
  </si>
  <si>
    <t>mm</t>
  </si>
  <si>
    <t>Flèche (fmaxi):</t>
  </si>
  <si>
    <t>468 300 /468 320</t>
  </si>
  <si>
    <t xml:space="preserve">468 300 /468 320 </t>
  </si>
  <si>
    <t xml:space="preserve">468 300 /468 310 </t>
  </si>
  <si>
    <t xml:space="preserve">468 300/ 468 300 </t>
  </si>
  <si>
    <r>
      <t>cm</t>
    </r>
    <r>
      <rPr>
        <vertAlign val="superscript"/>
        <sz val="11"/>
        <color theme="1"/>
        <rFont val="Calibri"/>
        <family val="2"/>
        <scheme val="minor"/>
      </rPr>
      <t>4</t>
    </r>
  </si>
  <si>
    <r>
      <t>mm</t>
    </r>
    <r>
      <rPr>
        <vertAlign val="superscript"/>
        <sz val="11"/>
        <color theme="1"/>
        <rFont val="Calibri"/>
        <family val="2"/>
        <scheme val="minor"/>
      </rPr>
      <t>4</t>
    </r>
  </si>
  <si>
    <t>Inertie (I) exigée</t>
  </si>
  <si>
    <t xml:space="preserve">468 390/468 320 </t>
  </si>
  <si>
    <t>485 390 /468 300</t>
  </si>
  <si>
    <t>485 390  /485 390</t>
  </si>
  <si>
    <t>Ix/V(cm3)</t>
  </si>
  <si>
    <t>Ix(cm4)</t>
  </si>
  <si>
    <t>Profilés</t>
  </si>
  <si>
    <t>(D/150) voir 15 mm sous 800 Pa</t>
  </si>
  <si>
    <t>Flèche maximale admissible (f):</t>
  </si>
  <si>
    <t>Critère</t>
  </si>
  <si>
    <r>
      <t>Module de flexion (cm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)=</t>
    </r>
  </si>
  <si>
    <r>
      <t>Surface trapèze (mm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)=</t>
    </r>
  </si>
  <si>
    <t>Pa</t>
  </si>
  <si>
    <t>Pression (P):</t>
  </si>
  <si>
    <t>Demi Trame a (mm)=</t>
  </si>
  <si>
    <t>Hauteur (H):</t>
  </si>
  <si>
    <t>Contrainte maxi Alu (N/mm²) =</t>
  </si>
  <si>
    <t>Largeur (L):</t>
  </si>
  <si>
    <t>E Alu (N/mm²) =</t>
  </si>
  <si>
    <t>DONNEES</t>
  </si>
</sst>
</file>

<file path=xl/styles.xml><?xml version="1.0" encoding="utf-8"?>
<styleSheet xmlns="http://schemas.openxmlformats.org/spreadsheetml/2006/main">
  <numFmts count="1">
    <numFmt numFmtId="164" formatCode="0.0000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36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Fill="1" applyBorder="1"/>
    <xf numFmtId="0" fontId="0" fillId="0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0" borderId="1" xfId="0" applyBorder="1"/>
    <xf numFmtId="0" fontId="0" fillId="4" borderId="4" xfId="0" applyFill="1" applyBorder="1" applyAlignment="1">
      <alignment vertical="top"/>
    </xf>
    <xf numFmtId="0" fontId="0" fillId="0" borderId="5" xfId="0" applyBorder="1"/>
    <xf numFmtId="0" fontId="0" fillId="4" borderId="4" xfId="0" applyFill="1" applyBorder="1" applyAlignment="1">
      <alignment textRotation="90"/>
    </xf>
    <xf numFmtId="164" fontId="0" fillId="0" borderId="0" xfId="0" applyNumberFormat="1"/>
    <xf numFmtId="0" fontId="0" fillId="0" borderId="2" xfId="0" applyBorder="1"/>
    <xf numFmtId="0" fontId="0" fillId="4" borderId="0" xfId="0" applyFill="1" applyBorder="1" applyAlignment="1">
      <alignment horizontal="center"/>
    </xf>
    <xf numFmtId="3" fontId="0" fillId="0" borderId="2" xfId="0" applyNumberFormat="1" applyBorder="1"/>
    <xf numFmtId="0" fontId="0" fillId="4" borderId="7" xfId="0" applyFill="1" applyBorder="1" applyAlignment="1">
      <alignment textRotation="90"/>
    </xf>
    <xf numFmtId="0" fontId="0" fillId="0" borderId="8" xfId="0" applyBorder="1"/>
    <xf numFmtId="0" fontId="0" fillId="0" borderId="9" xfId="0" applyBorder="1"/>
    <xf numFmtId="0" fontId="0" fillId="5" borderId="0" xfId="0" applyFill="1"/>
    <xf numFmtId="0" fontId="0" fillId="2" borderId="0" xfId="0" applyFill="1" applyBorder="1"/>
    <xf numFmtId="0" fontId="0" fillId="6" borderId="10" xfId="0" applyFill="1" applyBorder="1" applyAlignment="1">
      <alignment horizontal="left" wrapText="1"/>
    </xf>
    <xf numFmtId="0" fontId="0" fillId="0" borderId="6" xfId="0" applyFill="1" applyBorder="1" applyAlignment="1" applyProtection="1">
      <alignment horizontal="left" wrapText="1"/>
      <protection locked="0"/>
    </xf>
    <xf numFmtId="0" fontId="0" fillId="0" borderId="0" xfId="0" applyFill="1"/>
    <xf numFmtId="0" fontId="0" fillId="2" borderId="10" xfId="0" applyFill="1" applyBorder="1"/>
    <xf numFmtId="0" fontId="0" fillId="2" borderId="12" xfId="0" applyFill="1" applyBorder="1"/>
    <xf numFmtId="0" fontId="0" fillId="2" borderId="6" xfId="0" applyFill="1" applyBorder="1"/>
    <xf numFmtId="0" fontId="0" fillId="2" borderId="5" xfId="0" applyFill="1" applyBorder="1"/>
    <xf numFmtId="0" fontId="0" fillId="2" borderId="15" xfId="0" applyFill="1" applyBorder="1"/>
    <xf numFmtId="0" fontId="0" fillId="2" borderId="17" xfId="0" applyFill="1" applyBorder="1"/>
    <xf numFmtId="2" fontId="0" fillId="8" borderId="6" xfId="0" applyNumberFormat="1" applyFill="1" applyBorder="1" applyAlignment="1" applyProtection="1">
      <alignment horizontal="center" wrapText="1"/>
      <protection locked="0"/>
    </xf>
    <xf numFmtId="2" fontId="0" fillId="0" borderId="0" xfId="0" applyNumberFormat="1"/>
    <xf numFmtId="2" fontId="0" fillId="4" borderId="0" xfId="0" applyNumberFormat="1" applyFill="1" applyBorder="1" applyAlignment="1">
      <alignment horizontal="center"/>
    </xf>
    <xf numFmtId="2" fontId="0" fillId="4" borderId="6" xfId="0" applyNumberFormat="1" applyFill="1" applyBorder="1" applyProtection="1"/>
    <xf numFmtId="2" fontId="0" fillId="4" borderId="6" xfId="0" applyNumberFormat="1" applyFill="1" applyBorder="1"/>
    <xf numFmtId="2" fontId="0" fillId="4" borderId="0" xfId="0" applyNumberFormat="1" applyFill="1"/>
    <xf numFmtId="2" fontId="0" fillId="6" borderId="15" xfId="0" applyNumberFormat="1" applyFill="1" applyBorder="1" applyAlignment="1">
      <alignment horizontal="left" wrapText="1"/>
    </xf>
    <xf numFmtId="2" fontId="0" fillId="6" borderId="6" xfId="0" applyNumberFormat="1" applyFill="1" applyBorder="1" applyAlignment="1">
      <alignment horizontal="left"/>
    </xf>
    <xf numFmtId="2" fontId="0" fillId="8" borderId="6" xfId="0" applyNumberFormat="1" applyFill="1" applyBorder="1" applyAlignment="1" applyProtection="1">
      <alignment horizontal="left" wrapText="1"/>
      <protection locked="0"/>
    </xf>
    <xf numFmtId="0" fontId="0" fillId="0" borderId="0" xfId="0" applyAlignment="1">
      <alignment horizontal="center"/>
    </xf>
    <xf numFmtId="0" fontId="3" fillId="7" borderId="5" xfId="0" applyFont="1" applyFill="1" applyBorder="1" applyAlignment="1">
      <alignment horizontal="right" vertical="center" wrapText="1"/>
    </xf>
    <xf numFmtId="0" fontId="3" fillId="7" borderId="0" xfId="0" applyFont="1" applyFill="1" applyBorder="1" applyAlignment="1">
      <alignment horizontal="right" vertical="center" wrapText="1"/>
    </xf>
    <xf numFmtId="0" fontId="3" fillId="7" borderId="12" xfId="0" applyFont="1" applyFill="1" applyBorder="1" applyAlignment="1">
      <alignment horizontal="right" vertical="center" wrapText="1"/>
    </xf>
    <xf numFmtId="0" fontId="3" fillId="7" borderId="11" xfId="0" applyFont="1" applyFill="1" applyBorder="1" applyAlignment="1">
      <alignment horizontal="right" vertical="center" wrapText="1"/>
    </xf>
    <xf numFmtId="0" fontId="1" fillId="0" borderId="1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49" fontId="6" fillId="6" borderId="0" xfId="0" applyNumberFormat="1" applyFont="1" applyFill="1" applyAlignment="1">
      <alignment horizontal="justify" vertical="center" wrapText="1"/>
    </xf>
    <xf numFmtId="49" fontId="5" fillId="0" borderId="0" xfId="0" applyNumberFormat="1" applyFont="1" applyAlignment="1">
      <alignment horizontal="justify" vertical="center" wrapText="1"/>
    </xf>
    <xf numFmtId="0" fontId="7" fillId="6" borderId="0" xfId="0" applyFont="1" applyFill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3" fillId="7" borderId="17" xfId="0" applyFont="1" applyFill="1" applyBorder="1" applyAlignment="1">
      <alignment horizontal="right" vertical="center" wrapText="1"/>
    </xf>
    <xf numFmtId="0" fontId="3" fillId="7" borderId="16" xfId="0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19050</xdr:colOff>
      <xdr:row>4</xdr:row>
      <xdr:rowOff>9526</xdr:rowOff>
    </xdr:from>
    <xdr:ext cx="4133849" cy="2171699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401050" y="771526"/>
          <a:ext cx="4133849" cy="2171699"/>
        </a:xfrm>
        <a:prstGeom prst="rect">
          <a:avLst/>
        </a:prstGeom>
        <a:ln>
          <a:solidFill>
            <a:schemeClr val="tx1"/>
          </a:solidFill>
        </a:ln>
      </xdr:spPr>
    </xdr:pic>
    <xdr:clientData/>
  </xdr:oneCellAnchor>
  <xdr:oneCellAnchor>
    <xdr:from>
      <xdr:col>17</xdr:col>
      <xdr:colOff>581024</xdr:colOff>
      <xdr:row>4</xdr:row>
      <xdr:rowOff>38100</xdr:rowOff>
    </xdr:from>
    <xdr:ext cx="4114801" cy="2190750"/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535024" y="800100"/>
          <a:ext cx="4114801" cy="2190750"/>
        </a:xfrm>
        <a:prstGeom prst="rect">
          <a:avLst/>
        </a:prstGeom>
        <a:ln>
          <a:solidFill>
            <a:schemeClr val="tx1"/>
          </a:solidFill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K\R&amp;D\Statique\Calcul\Essai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le officielle"/>
      <sheetName val="Feuil3"/>
      <sheetName val="Feuil4"/>
      <sheetName val="Feuil5"/>
      <sheetName val="Feuil6"/>
      <sheetName val="Feuil7"/>
    </sheetNames>
    <sheetDataSet>
      <sheetData sheetId="0" refreshError="1"/>
      <sheetData sheetId="1" refreshError="1"/>
      <sheetData sheetId="2">
        <row r="9">
          <cell r="A9">
            <v>50</v>
          </cell>
        </row>
        <row r="10">
          <cell r="A10">
            <v>100</v>
          </cell>
        </row>
        <row r="11">
          <cell r="A11">
            <v>150</v>
          </cell>
        </row>
        <row r="12">
          <cell r="A12">
            <v>200</v>
          </cell>
        </row>
        <row r="13">
          <cell r="A13">
            <v>250</v>
          </cell>
        </row>
        <row r="14">
          <cell r="A14">
            <v>300</v>
          </cell>
        </row>
        <row r="15">
          <cell r="A15">
            <v>350</v>
          </cell>
        </row>
        <row r="16">
          <cell r="A16">
            <v>400</v>
          </cell>
        </row>
        <row r="17">
          <cell r="A17">
            <v>450</v>
          </cell>
        </row>
        <row r="18">
          <cell r="A18">
            <v>500</v>
          </cell>
        </row>
        <row r="19">
          <cell r="A19">
            <v>550</v>
          </cell>
        </row>
        <row r="20">
          <cell r="A20">
            <v>600</v>
          </cell>
        </row>
        <row r="21">
          <cell r="A21">
            <v>650</v>
          </cell>
        </row>
        <row r="22">
          <cell r="A22">
            <v>700</v>
          </cell>
        </row>
        <row r="23">
          <cell r="A23">
            <v>750</v>
          </cell>
        </row>
        <row r="24">
          <cell r="A24">
            <v>800</v>
          </cell>
        </row>
        <row r="25">
          <cell r="A25">
            <v>850</v>
          </cell>
        </row>
        <row r="26">
          <cell r="A26">
            <v>900</v>
          </cell>
        </row>
        <row r="27">
          <cell r="A27">
            <v>950</v>
          </cell>
        </row>
        <row r="28">
          <cell r="A28">
            <v>1050</v>
          </cell>
        </row>
        <row r="29">
          <cell r="A29">
            <v>1150</v>
          </cell>
        </row>
        <row r="30">
          <cell r="A30">
            <v>1200</v>
          </cell>
        </row>
        <row r="31">
          <cell r="A31">
            <v>1250</v>
          </cell>
        </row>
        <row r="32">
          <cell r="A32">
            <v>1300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W65"/>
  <sheetViews>
    <sheetView tabSelected="1" workbookViewId="0">
      <selection activeCell="S26" sqref="S26"/>
    </sheetView>
  </sheetViews>
  <sheetFormatPr baseColWidth="10" defaultRowHeight="15"/>
  <cols>
    <col min="1" max="1" width="18.7109375" customWidth="1"/>
    <col min="3" max="3" width="15.5703125" bestFit="1" customWidth="1"/>
    <col min="7" max="7" width="21.85546875" bestFit="1" customWidth="1"/>
    <col min="10" max="10" width="18.5703125" customWidth="1"/>
    <col min="11" max="11" width="1.85546875" customWidth="1"/>
    <col min="16" max="16" width="16.140625" customWidth="1"/>
    <col min="17" max="17" width="20.7109375" customWidth="1"/>
  </cols>
  <sheetData>
    <row r="1" spans="1:23" ht="49.5" customHeight="1" thickBot="1">
      <c r="A1" s="47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1"/>
      <c r="Q1" s="1"/>
      <c r="R1" s="1"/>
      <c r="S1" s="1"/>
      <c r="T1" s="1"/>
      <c r="U1" s="1"/>
      <c r="V1" s="1"/>
      <c r="W1" s="1"/>
    </row>
    <row r="2" spans="1:23">
      <c r="A2" s="28"/>
      <c r="B2" s="27"/>
      <c r="C2" s="1"/>
      <c r="D2" s="1"/>
      <c r="E2" s="1"/>
      <c r="F2" s="1"/>
      <c r="G2" s="1"/>
      <c r="H2" s="1"/>
      <c r="I2" s="1"/>
      <c r="J2" s="1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>
      <c r="A3" s="26"/>
      <c r="B3" s="25"/>
      <c r="C3" s="45"/>
      <c r="D3" s="45"/>
      <c r="E3" s="46"/>
      <c r="F3" s="46"/>
      <c r="G3" s="46"/>
      <c r="H3" s="1"/>
      <c r="I3" s="1"/>
      <c r="J3" s="1"/>
      <c r="K3" s="2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>
      <c r="A4" s="26"/>
      <c r="B4" s="25"/>
      <c r="C4" s="46"/>
      <c r="D4" s="46"/>
      <c r="E4" s="46"/>
      <c r="F4" s="46"/>
      <c r="G4" s="46"/>
      <c r="H4" s="1"/>
      <c r="I4" s="1"/>
      <c r="J4" s="1"/>
      <c r="K4" s="2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thickBot="1">
      <c r="A5" s="24"/>
      <c r="B5" s="23"/>
      <c r="C5" s="46"/>
      <c r="D5" s="46"/>
      <c r="E5" s="46"/>
      <c r="F5" s="46"/>
      <c r="G5" s="46"/>
      <c r="H5" s="1"/>
      <c r="I5" s="1"/>
      <c r="J5" s="1"/>
      <c r="K5" s="2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>
      <c r="A6" s="1"/>
      <c r="B6" s="1"/>
      <c r="C6" s="46"/>
      <c r="D6" s="46"/>
      <c r="E6" s="46"/>
      <c r="F6" s="46"/>
      <c r="G6" s="46"/>
      <c r="H6" s="1"/>
      <c r="I6" s="1"/>
      <c r="J6" s="1"/>
      <c r="K6" s="2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>
      <c r="A7" s="1"/>
      <c r="B7" s="1"/>
      <c r="C7" s="1"/>
      <c r="D7" s="1"/>
      <c r="E7" s="1"/>
      <c r="F7" s="1"/>
      <c r="G7" s="1"/>
      <c r="H7" s="1"/>
      <c r="I7" s="1"/>
      <c r="J7" s="1"/>
      <c r="K7" s="2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>
      <c r="A8" s="1"/>
      <c r="B8" s="1"/>
      <c r="C8" s="1"/>
      <c r="D8" s="1"/>
      <c r="E8" s="1"/>
      <c r="F8" s="1"/>
      <c r="G8" s="1"/>
      <c r="H8" s="1"/>
      <c r="I8" s="1"/>
      <c r="J8" s="1"/>
      <c r="K8" s="2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thickBot="1">
      <c r="A9" s="1"/>
      <c r="B9" s="1"/>
      <c r="C9" s="1"/>
      <c r="D9" s="1"/>
      <c r="E9" s="1"/>
      <c r="F9" s="1"/>
      <c r="G9" s="1"/>
      <c r="H9" s="1"/>
      <c r="I9" s="1"/>
      <c r="J9" s="1"/>
      <c r="K9" s="2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thickBot="1">
      <c r="A10" s="43" t="s">
        <v>49</v>
      </c>
      <c r="B10" s="44"/>
      <c r="C10" s="22"/>
      <c r="K10" s="2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" customHeight="1">
      <c r="C11" s="21"/>
      <c r="G11" s="49" t="s">
        <v>48</v>
      </c>
      <c r="H11" s="50"/>
      <c r="I11" s="50"/>
      <c r="J11" s="35">
        <v>70000</v>
      </c>
      <c r="K11" s="2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" customHeight="1">
      <c r="A12" s="51" t="s">
        <v>47</v>
      </c>
      <c r="B12" s="51"/>
      <c r="C12" s="29">
        <v>2600</v>
      </c>
      <c r="D12" t="s">
        <v>22</v>
      </c>
      <c r="G12" s="39" t="s">
        <v>46</v>
      </c>
      <c r="H12" s="40"/>
      <c r="I12" s="40"/>
      <c r="J12" s="36">
        <v>150</v>
      </c>
      <c r="K12" s="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7.25" customHeight="1">
      <c r="A13" s="38" t="s">
        <v>45</v>
      </c>
      <c r="B13" s="38"/>
      <c r="C13" s="29">
        <v>25</v>
      </c>
      <c r="D13" t="s">
        <v>22</v>
      </c>
      <c r="G13" s="39" t="s">
        <v>44</v>
      </c>
      <c r="H13" s="40"/>
      <c r="I13" s="40"/>
      <c r="J13" s="37">
        <v>450</v>
      </c>
      <c r="K13" s="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" customHeight="1">
      <c r="A14" s="38" t="s">
        <v>43</v>
      </c>
      <c r="B14" s="38"/>
      <c r="C14" s="29">
        <v>200</v>
      </c>
      <c r="D14" t="s">
        <v>42</v>
      </c>
      <c r="G14" s="39" t="s">
        <v>41</v>
      </c>
      <c r="H14" s="40"/>
      <c r="I14" s="40"/>
      <c r="J14" s="36">
        <f>(C13-J13)*J13</f>
        <v>-191250</v>
      </c>
      <c r="K14" s="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thickBot="1">
      <c r="C15" s="30"/>
      <c r="G15" s="39" t="s">
        <v>40</v>
      </c>
      <c r="H15" s="40"/>
      <c r="I15" s="40"/>
      <c r="J15" s="37">
        <v>52</v>
      </c>
      <c r="K15" s="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customHeight="1" thickBot="1">
      <c r="A16" s="43" t="s">
        <v>39</v>
      </c>
      <c r="B16" s="44"/>
      <c r="C16" s="30"/>
      <c r="G16" s="41"/>
      <c r="H16" s="42"/>
      <c r="I16" s="42"/>
      <c r="J16" s="20"/>
      <c r="K16" s="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>
      <c r="C17" s="30"/>
      <c r="K17" s="2"/>
      <c r="L17" s="1"/>
      <c r="M17" s="1"/>
      <c r="N17" s="1"/>
      <c r="O17" s="1"/>
      <c r="P17" s="19"/>
      <c r="Q17" s="1"/>
      <c r="R17" s="1"/>
      <c r="S17" s="1"/>
      <c r="T17" s="1"/>
      <c r="U17" s="1"/>
      <c r="V17" s="1"/>
      <c r="W17" s="1"/>
    </row>
    <row r="18" spans="1:23" ht="15.75" thickBot="1">
      <c r="A18" t="s">
        <v>38</v>
      </c>
      <c r="C18" s="31">
        <f>IF(C14=800,MIN(C13/150,15),C13/150)</f>
        <v>0.16666666666666666</v>
      </c>
      <c r="D18" t="s">
        <v>22</v>
      </c>
      <c r="E18" s="18" t="s">
        <v>37</v>
      </c>
      <c r="F18" s="18"/>
      <c r="G18" s="18"/>
      <c r="K18" s="2"/>
      <c r="L18" s="1"/>
      <c r="M18" s="1"/>
      <c r="N18" s="1"/>
      <c r="O18" s="1"/>
      <c r="P18" s="17"/>
      <c r="Q18" s="16" t="s">
        <v>36</v>
      </c>
      <c r="R18" s="16" t="s">
        <v>35</v>
      </c>
      <c r="S18" s="16" t="s">
        <v>34</v>
      </c>
      <c r="T18" s="1"/>
      <c r="U18" s="1"/>
      <c r="V18" s="1"/>
      <c r="W18" s="1"/>
    </row>
    <row r="19" spans="1:23">
      <c r="C19" s="30"/>
      <c r="K19" s="2"/>
      <c r="L19" s="1"/>
      <c r="M19" s="1"/>
      <c r="N19" s="1"/>
      <c r="O19" s="1"/>
      <c r="P19" s="15"/>
      <c r="Q19" s="14" t="s">
        <v>33</v>
      </c>
      <c r="R19" s="7">
        <v>7</v>
      </c>
      <c r="S19" s="7">
        <v>2.61</v>
      </c>
      <c r="T19" s="1"/>
      <c r="U19" s="1"/>
      <c r="V19" s="1"/>
      <c r="W19" s="1"/>
    </row>
    <row r="20" spans="1:23">
      <c r="C20" s="30"/>
      <c r="K20" s="2"/>
      <c r="L20" s="1"/>
      <c r="M20" s="1"/>
      <c r="N20" s="1"/>
      <c r="O20" s="1"/>
      <c r="P20" s="10"/>
      <c r="Q20" s="12" t="s">
        <v>32</v>
      </c>
      <c r="R20" s="7">
        <v>12.67</v>
      </c>
      <c r="S20" s="7">
        <v>3.53</v>
      </c>
      <c r="T20" s="1"/>
      <c r="U20" s="1"/>
      <c r="V20" s="1"/>
      <c r="W20" s="1"/>
    </row>
    <row r="21" spans="1:23">
      <c r="C21" s="30"/>
      <c r="K21" s="2"/>
      <c r="L21" s="1"/>
      <c r="M21" s="1"/>
      <c r="N21" s="1"/>
      <c r="O21" s="1"/>
      <c r="P21" s="10"/>
      <c r="Q21" s="12" t="s">
        <v>31</v>
      </c>
      <c r="R21" s="7">
        <v>30.31</v>
      </c>
      <c r="S21" s="7">
        <v>5.97</v>
      </c>
      <c r="T21" s="1"/>
      <c r="U21" s="1"/>
      <c r="V21" s="1"/>
      <c r="W21" s="1"/>
    </row>
    <row r="22" spans="1:23" ht="17.25">
      <c r="A22" s="38" t="s">
        <v>30</v>
      </c>
      <c r="B22" s="38"/>
      <c r="C22" s="31">
        <f>(C14/1000000)*J14*((5*(C13)^2)-((4*(J13)^2)))^2/(1920*(C13-J13)*J11*C18)</f>
        <v>2615.8149065290177</v>
      </c>
      <c r="D22" s="9" t="s">
        <v>29</v>
      </c>
      <c r="G22" s="13">
        <f>C22*10^-4</f>
        <v>0.26158149065290176</v>
      </c>
      <c r="H22" s="9" t="s">
        <v>28</v>
      </c>
      <c r="K22" s="2"/>
      <c r="L22" s="1"/>
      <c r="M22" s="1"/>
      <c r="N22" s="1"/>
      <c r="O22" s="1"/>
      <c r="P22" s="10"/>
      <c r="Q22" s="12" t="s">
        <v>27</v>
      </c>
      <c r="R22" s="7">
        <v>18.34</v>
      </c>
      <c r="S22" s="7">
        <v>5.1100000000000003</v>
      </c>
      <c r="T22" s="1"/>
      <c r="U22" s="1"/>
      <c r="V22" s="1"/>
      <c r="W22" s="1"/>
    </row>
    <row r="23" spans="1:23">
      <c r="A23" s="38" t="s">
        <v>23</v>
      </c>
      <c r="B23" s="38"/>
      <c r="C23" s="32">
        <f>(C14/1*10^6)*((5*C13^2)-(4*J13^2))^2/(1920*J11*C22)</f>
        <v>370370370.37037039</v>
      </c>
      <c r="D23" s="9" t="s">
        <v>22</v>
      </c>
      <c r="K23" s="2"/>
      <c r="L23" s="1"/>
      <c r="M23" s="1"/>
      <c r="N23" s="1"/>
      <c r="O23" s="1"/>
      <c r="P23" s="6"/>
      <c r="Q23" s="12" t="s">
        <v>26</v>
      </c>
      <c r="R23" s="7">
        <v>26.49</v>
      </c>
      <c r="S23" s="7">
        <v>6.28</v>
      </c>
      <c r="T23" s="1"/>
      <c r="U23" s="1"/>
      <c r="V23" s="1"/>
      <c r="W23" s="1"/>
    </row>
    <row r="24" spans="1:23">
      <c r="A24" s="38" t="s">
        <v>20</v>
      </c>
      <c r="B24" s="38"/>
      <c r="C24" s="33">
        <f>(C14/1000000)*((3*(C13)^2)-(4*(J13)^2))/(24)</f>
        <v>-6.734375</v>
      </c>
      <c r="D24" t="s">
        <v>19</v>
      </c>
      <c r="K24" s="2"/>
      <c r="L24" s="1"/>
      <c r="M24" s="1"/>
      <c r="N24" s="1"/>
      <c r="O24" s="1"/>
      <c r="P24" s="10"/>
      <c r="Q24" s="12" t="s">
        <v>25</v>
      </c>
      <c r="R24" s="7">
        <v>35.979999999999997</v>
      </c>
      <c r="S24" s="7">
        <v>7.08</v>
      </c>
      <c r="T24" s="1"/>
      <c r="U24" s="1"/>
      <c r="V24" s="1"/>
      <c r="W24" s="1"/>
    </row>
    <row r="25" spans="1:23" ht="17.25">
      <c r="A25" s="38" t="s">
        <v>17</v>
      </c>
      <c r="B25" s="38"/>
      <c r="C25" s="34">
        <f>C24/J15</f>
        <v>-0.12950721153846154</v>
      </c>
      <c r="D25" s="9" t="s">
        <v>16</v>
      </c>
      <c r="K25" s="2"/>
      <c r="L25" s="1"/>
      <c r="M25" s="1"/>
      <c r="N25" s="1"/>
      <c r="O25" s="1"/>
      <c r="P25" s="10"/>
      <c r="Q25" s="12" t="s">
        <v>21</v>
      </c>
      <c r="R25" s="7">
        <v>34.74</v>
      </c>
      <c r="S25" s="7">
        <v>8.23</v>
      </c>
      <c r="T25" s="1"/>
      <c r="U25" s="1"/>
      <c r="V25" s="1"/>
      <c r="W25" s="1"/>
    </row>
    <row r="26" spans="1:23">
      <c r="C26" s="30"/>
      <c r="K26" s="2"/>
      <c r="L26" s="1"/>
      <c r="M26" s="1"/>
      <c r="N26" s="1"/>
      <c r="O26" s="1"/>
      <c r="P26" s="10"/>
      <c r="Q26" s="4" t="s">
        <v>24</v>
      </c>
      <c r="R26" s="3">
        <v>35.979999999999997</v>
      </c>
      <c r="S26" s="3">
        <v>7.08</v>
      </c>
      <c r="T26" s="1"/>
      <c r="U26" s="1"/>
      <c r="V26" s="1"/>
      <c r="W26" s="1"/>
    </row>
    <row r="27" spans="1:23">
      <c r="G27" s="11"/>
      <c r="K27" s="2"/>
      <c r="L27" s="1"/>
      <c r="M27" s="1"/>
      <c r="N27" s="1"/>
      <c r="O27" s="1"/>
      <c r="P27" s="10"/>
      <c r="Q27" s="4" t="s">
        <v>21</v>
      </c>
      <c r="R27" s="3">
        <v>34.74</v>
      </c>
      <c r="S27" s="3">
        <v>8.23</v>
      </c>
      <c r="T27" s="1"/>
      <c r="U27" s="1"/>
      <c r="V27" s="1"/>
      <c r="W27" s="1"/>
    </row>
    <row r="28" spans="1:23" ht="15" customHeight="1">
      <c r="K28" s="2"/>
      <c r="L28" s="1"/>
      <c r="M28" s="1"/>
      <c r="N28" s="1"/>
      <c r="O28" s="1"/>
      <c r="P28" s="10"/>
      <c r="Q28" s="4" t="s">
        <v>18</v>
      </c>
      <c r="R28" s="3">
        <v>44.18</v>
      </c>
      <c r="S28" s="3">
        <v>8.6999999999999993</v>
      </c>
      <c r="T28" s="1"/>
      <c r="U28" s="1"/>
      <c r="V28" s="1"/>
      <c r="W28" s="1"/>
    </row>
    <row r="29" spans="1:23">
      <c r="G29" s="30"/>
      <c r="K29" s="2"/>
      <c r="L29" s="1"/>
      <c r="M29" s="1"/>
      <c r="N29" s="1"/>
      <c r="O29" s="1"/>
      <c r="P29" s="8" t="s">
        <v>15</v>
      </c>
      <c r="Q29" s="4" t="s">
        <v>14</v>
      </c>
      <c r="R29" s="7">
        <v>53.62</v>
      </c>
      <c r="S29" s="7">
        <v>10.58</v>
      </c>
      <c r="T29" s="1"/>
      <c r="U29" s="1"/>
      <c r="V29" s="1"/>
      <c r="W29" s="1"/>
    </row>
    <row r="30" spans="1:23">
      <c r="K30" s="2"/>
      <c r="L30" s="1"/>
      <c r="M30" s="1"/>
      <c r="N30" s="1"/>
      <c r="O30" s="1"/>
      <c r="P30" s="6"/>
      <c r="Q30" s="4" t="s">
        <v>13</v>
      </c>
      <c r="R30" s="3">
        <v>7.09</v>
      </c>
      <c r="S30" s="3">
        <v>2.63</v>
      </c>
      <c r="T30" s="1"/>
      <c r="U30" s="1"/>
      <c r="V30" s="1"/>
      <c r="W30" s="1"/>
    </row>
    <row r="31" spans="1:23">
      <c r="K31" s="2"/>
      <c r="L31" s="1"/>
      <c r="M31" s="1"/>
      <c r="N31" s="1"/>
      <c r="O31" s="1"/>
      <c r="P31" s="6"/>
      <c r="Q31" s="4" t="s">
        <v>12</v>
      </c>
      <c r="R31" s="3">
        <v>13.31</v>
      </c>
      <c r="S31" s="3">
        <v>3.61</v>
      </c>
      <c r="T31" s="1"/>
      <c r="U31" s="1"/>
      <c r="V31" s="1"/>
      <c r="W31" s="1"/>
    </row>
    <row r="32" spans="1:23">
      <c r="K32" s="2"/>
      <c r="L32" s="1"/>
      <c r="M32" s="1"/>
      <c r="N32" s="1"/>
      <c r="O32" s="1"/>
      <c r="P32" s="6"/>
      <c r="Q32" s="4" t="s">
        <v>11</v>
      </c>
      <c r="R32" s="3">
        <v>26.74</v>
      </c>
      <c r="S32" s="3">
        <v>5.79</v>
      </c>
      <c r="T32" s="1"/>
      <c r="U32" s="1"/>
      <c r="V32" s="1"/>
      <c r="W32" s="1"/>
    </row>
    <row r="33" spans="5:23">
      <c r="K33" s="2"/>
      <c r="L33" s="1"/>
      <c r="M33" s="1"/>
      <c r="N33" s="1"/>
      <c r="O33" s="1"/>
      <c r="P33" s="6"/>
      <c r="Q33" s="4" t="s">
        <v>10</v>
      </c>
      <c r="R33" s="3">
        <v>33.659999999999997</v>
      </c>
      <c r="S33" s="3">
        <v>6.6</v>
      </c>
      <c r="T33" s="1"/>
      <c r="U33" s="1"/>
      <c r="V33" s="1"/>
      <c r="W33" s="1"/>
    </row>
    <row r="34" spans="5:23">
      <c r="K34" s="2"/>
      <c r="L34" s="1"/>
      <c r="M34" s="1"/>
      <c r="N34" s="1"/>
      <c r="P34" s="6"/>
      <c r="Q34" s="4" t="s">
        <v>9</v>
      </c>
      <c r="R34" s="3">
        <v>19.53</v>
      </c>
      <c r="S34" s="3">
        <v>5.29</v>
      </c>
      <c r="T34" s="1"/>
      <c r="U34" s="1"/>
      <c r="V34" s="1"/>
      <c r="W34" s="1"/>
    </row>
    <row r="35" spans="5:23">
      <c r="K35" s="2"/>
      <c r="L35" s="1"/>
      <c r="M35" s="1"/>
      <c r="N35" s="1"/>
      <c r="O35" s="1"/>
      <c r="P35" s="6"/>
      <c r="Q35" s="4" t="s">
        <v>8</v>
      </c>
      <c r="R35" s="3">
        <v>32.950000000000003</v>
      </c>
      <c r="S35" s="3">
        <v>7.13</v>
      </c>
      <c r="T35" s="1"/>
      <c r="U35" s="1"/>
      <c r="V35" s="1"/>
      <c r="W35" s="1"/>
    </row>
    <row r="36" spans="5:23">
      <c r="K36" s="2"/>
      <c r="L36" s="1"/>
      <c r="M36" s="1"/>
      <c r="N36" s="1"/>
      <c r="O36" s="1"/>
      <c r="P36" s="6"/>
      <c r="Q36" s="4" t="s">
        <v>7</v>
      </c>
      <c r="R36" s="3">
        <v>39.880000000000003</v>
      </c>
      <c r="S36" s="3">
        <v>7.62</v>
      </c>
      <c r="T36" s="1"/>
      <c r="U36" s="1"/>
      <c r="V36" s="1"/>
      <c r="W36" s="1"/>
    </row>
    <row r="37" spans="5:23">
      <c r="E37" s="30"/>
      <c r="K37" s="2"/>
      <c r="L37" s="1"/>
      <c r="M37" s="1"/>
      <c r="N37" s="1"/>
      <c r="O37" s="1"/>
      <c r="P37" s="6"/>
      <c r="Q37" s="4" t="s">
        <v>6</v>
      </c>
      <c r="R37" s="3">
        <v>58.69</v>
      </c>
      <c r="S37" s="3">
        <v>9.8000000000000007</v>
      </c>
      <c r="T37" s="1"/>
      <c r="U37" s="1"/>
      <c r="V37" s="1"/>
      <c r="W37" s="1"/>
    </row>
    <row r="38" spans="5:23">
      <c r="K38" s="2"/>
      <c r="L38" s="1"/>
      <c r="M38" s="1"/>
      <c r="N38" s="1"/>
      <c r="O38" s="1"/>
      <c r="P38" s="6"/>
      <c r="Q38" s="4" t="s">
        <v>5</v>
      </c>
      <c r="R38" s="3">
        <v>46.39</v>
      </c>
      <c r="S38" s="3">
        <v>10.039999999999999</v>
      </c>
      <c r="T38" s="1"/>
      <c r="U38" s="1"/>
      <c r="V38" s="1"/>
      <c r="W38" s="1"/>
    </row>
    <row r="39" spans="5:23">
      <c r="K39" s="2"/>
      <c r="L39" s="1"/>
      <c r="M39" s="1"/>
      <c r="N39" s="1"/>
      <c r="O39" s="1"/>
      <c r="P39" s="6"/>
      <c r="Q39" s="4" t="s">
        <v>4</v>
      </c>
      <c r="R39" s="3">
        <v>53.31</v>
      </c>
      <c r="S39" s="3">
        <v>10.45</v>
      </c>
      <c r="T39" s="1"/>
      <c r="U39" s="1"/>
      <c r="V39" s="1"/>
      <c r="W39" s="1"/>
    </row>
    <row r="40" spans="5:23">
      <c r="K40" s="2"/>
      <c r="L40" s="1"/>
      <c r="M40" s="1"/>
      <c r="N40" s="1"/>
      <c r="O40" s="1"/>
      <c r="P40" s="6"/>
      <c r="Q40" s="4" t="s">
        <v>3</v>
      </c>
      <c r="R40" s="3">
        <v>72.12</v>
      </c>
      <c r="S40" s="3">
        <v>13.2</v>
      </c>
      <c r="T40" s="1"/>
      <c r="U40" s="1"/>
      <c r="V40" s="1"/>
      <c r="W40" s="1"/>
    </row>
    <row r="41" spans="5:23">
      <c r="K41" s="2"/>
      <c r="L41" s="1"/>
      <c r="M41" s="1"/>
      <c r="N41" s="1"/>
      <c r="O41" s="1"/>
      <c r="P41" s="6"/>
      <c r="Q41" s="4" t="s">
        <v>2</v>
      </c>
      <c r="R41" s="3">
        <v>60.23</v>
      </c>
      <c r="S41" s="3">
        <v>11.81</v>
      </c>
      <c r="T41" s="1"/>
      <c r="U41" s="1"/>
      <c r="V41" s="1"/>
      <c r="W41" s="1"/>
    </row>
    <row r="42" spans="5:23">
      <c r="K42" s="2"/>
      <c r="L42" s="1"/>
      <c r="M42" s="1"/>
      <c r="N42" s="1"/>
      <c r="O42" s="1"/>
      <c r="P42" s="6"/>
      <c r="Q42" s="4" t="s">
        <v>1</v>
      </c>
      <c r="R42" s="3">
        <v>79.040000000000006</v>
      </c>
      <c r="S42" s="3">
        <v>13.2</v>
      </c>
      <c r="T42" s="1"/>
      <c r="U42" s="1"/>
      <c r="V42" s="1"/>
      <c r="W42" s="1"/>
    </row>
    <row r="43" spans="5:23" ht="15.75" thickBot="1">
      <c r="K43" s="2"/>
      <c r="L43" s="1"/>
      <c r="M43" s="1"/>
      <c r="N43" s="1"/>
      <c r="O43" s="1"/>
      <c r="P43" s="5"/>
      <c r="Q43" s="4" t="s">
        <v>0</v>
      </c>
      <c r="R43" s="3">
        <v>97.84</v>
      </c>
      <c r="S43" s="3">
        <v>16.329999999999998</v>
      </c>
      <c r="T43" s="1"/>
      <c r="U43" s="1"/>
      <c r="V43" s="1"/>
      <c r="W43" s="1"/>
    </row>
    <row r="44" spans="5:23">
      <c r="K44" s="2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5:23">
      <c r="K45" s="2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5:23">
      <c r="K46" s="2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5:23">
      <c r="K47" s="2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5:23">
      <c r="K48" s="2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1:23">
      <c r="K49" s="2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1:23">
      <c r="K50" s="2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1:23">
      <c r="K51" s="2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1:23">
      <c r="K52" s="2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1:23">
      <c r="K53" s="2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1:23">
      <c r="K54" s="2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1:23">
      <c r="K55" s="2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1:23">
      <c r="K56" s="2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1:23">
      <c r="K57" s="2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1:23">
      <c r="K58" s="2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1:23">
      <c r="K59" s="2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1:23">
      <c r="K60" s="2"/>
      <c r="L60" s="1"/>
      <c r="M60" s="1"/>
      <c r="N60" s="1"/>
      <c r="P60" s="1"/>
      <c r="Q60" s="1"/>
      <c r="R60" s="1"/>
      <c r="S60" s="1"/>
      <c r="T60" s="1"/>
      <c r="U60" s="1"/>
      <c r="V60" s="1"/>
      <c r="W60" s="1"/>
    </row>
    <row r="61" spans="11:23">
      <c r="K61" s="2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1:23">
      <c r="K62" s="2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1:23">
      <c r="K63" s="2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1:23">
      <c r="K64" s="2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1:18">
      <c r="K65" s="2"/>
      <c r="L65" s="1"/>
      <c r="M65" s="1"/>
      <c r="N65" s="1"/>
      <c r="O65" s="1"/>
      <c r="P65" s="1"/>
      <c r="Q65" s="1"/>
      <c r="R65" s="1"/>
    </row>
  </sheetData>
  <mergeCells count="17">
    <mergeCell ref="G14:I14"/>
    <mergeCell ref="C3:G6"/>
    <mergeCell ref="A1:O1"/>
    <mergeCell ref="G11:I11"/>
    <mergeCell ref="G12:I12"/>
    <mergeCell ref="G13:I13"/>
    <mergeCell ref="A10:B10"/>
    <mergeCell ref="A12:B12"/>
    <mergeCell ref="A13:B13"/>
    <mergeCell ref="A14:B14"/>
    <mergeCell ref="A22:B22"/>
    <mergeCell ref="A23:B23"/>
    <mergeCell ref="A25:B25"/>
    <mergeCell ref="A24:B24"/>
    <mergeCell ref="G15:I15"/>
    <mergeCell ref="G16:I16"/>
    <mergeCell ref="A16:B16"/>
  </mergeCells>
  <conditionalFormatting sqref="R19:R43">
    <cfRule type="expression" priority="1">
      <formula>$G$22=($R$19:$R$43)</formula>
    </cfRule>
  </conditionalFormatting>
  <dataValidations disablePrompts="1" count="1">
    <dataValidation type="list" allowBlank="1" showInputMessage="1" showErrorMessage="1" sqref="C14">
      <formula1>soum</formula1>
    </dataValidation>
  </dataValidation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 (2)</vt:lpstr>
    </vt:vector>
  </TitlesOfParts>
  <Company>Schüco International KG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Soumia</dc:creator>
  <cp:lastModifiedBy>usi</cp:lastModifiedBy>
  <cp:lastPrinted>2018-07-04T13:05:05Z</cp:lastPrinted>
  <dcterms:created xsi:type="dcterms:W3CDTF">2018-07-04T12:02:05Z</dcterms:created>
  <dcterms:modified xsi:type="dcterms:W3CDTF">2018-07-07T21:08:25Z</dcterms:modified>
</cp:coreProperties>
</file>