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filterPrivacy="1" codeName="ThisWorkbook"/>
  <xr:revisionPtr revIDLastSave="0" documentId="13_ncr:1_{6ECD8674-64DA-4483-9060-0473871661F7}" xr6:coauthVersionLast="43" xr6:coauthVersionMax="43" xr10:uidLastSave="{00000000-0000-0000-0000-000000000000}"/>
  <bookViews>
    <workbookView xWindow="-120" yWindow="-120" windowWidth="20730" windowHeight="11160" activeTab="3" xr2:uid="{00000000-000D-0000-FFFF-FFFF00000000}"/>
  </bookViews>
  <sheets>
    <sheet name="Database complete" sheetId="3" r:id="rId1"/>
    <sheet name="Database synonymes complete" sheetId="6" r:id="rId2"/>
    <sheet name="Regroupement" sheetId="1" state="hidden" r:id="rId3"/>
    <sheet name="Correspondances" sheetId="2" r:id="rId4"/>
    <sheet name="Feuil1" sheetId="5" r:id="rId5"/>
  </sheets>
  <externalReferences>
    <externalReference r:id="rId6"/>
    <externalReference r:id="rId7"/>
  </externalReferences>
  <definedNames>
    <definedName name="Choix">OFFSET('Database complete'!$F$1, MATCH(Correspondances!$C1,'Database complete'!$A:$A,0)-1, , MATCH(Correspondances!$C1,'Database complete'!$A:$A,0) - MATCH(Correspondances!$C1,'Database complete'!$A:$A,0) 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2" i="2"/>
  <c r="AR9" i="6"/>
  <c r="AR8" i="6"/>
  <c r="AR7" i="6"/>
  <c r="AR6" i="6"/>
  <c r="AR5" i="6"/>
  <c r="AR4" i="6"/>
  <c r="AR3" i="6"/>
  <c r="AR2" i="6"/>
  <c r="E14" i="5" l="1"/>
  <c r="E13" i="5"/>
  <c r="E12" i="5"/>
  <c r="E11" i="5"/>
  <c r="E10" i="5"/>
  <c r="E9" i="5"/>
  <c r="B9" i="5"/>
  <c r="B8" i="5"/>
  <c r="B7" i="5"/>
  <c r="B6" i="5"/>
  <c r="B5" i="5"/>
  <c r="B4" i="5"/>
  <c r="B3" i="5"/>
  <c r="B2" i="5"/>
  <c r="K8" i="2" l="1"/>
  <c r="J8" i="2"/>
  <c r="I8" i="2"/>
  <c r="H8" i="2"/>
  <c r="G8" i="2"/>
  <c r="AP9" i="3" l="1"/>
  <c r="AP8" i="3"/>
  <c r="AP7" i="3"/>
  <c r="AP6" i="3"/>
  <c r="AP5" i="3"/>
  <c r="AP4" i="3"/>
  <c r="AP3" i="3"/>
  <c r="AP2" i="3"/>
  <c r="K7" i="2"/>
  <c r="J7" i="2"/>
  <c r="I7" i="2"/>
  <c r="H7" i="2"/>
  <c r="G7" i="2"/>
  <c r="K6" i="2"/>
  <c r="J6" i="2"/>
  <c r="I6" i="2"/>
  <c r="H6" i="2"/>
  <c r="G6" i="2"/>
  <c r="K5" i="2"/>
  <c r="J5" i="2"/>
  <c r="I5" i="2"/>
  <c r="H5" i="2"/>
  <c r="G5" i="2"/>
  <c r="K4" i="2"/>
  <c r="J4" i="2"/>
  <c r="I4" i="2"/>
  <c r="H4" i="2"/>
  <c r="G4" i="2"/>
  <c r="K3" i="2"/>
  <c r="J3" i="2"/>
  <c r="I3" i="2"/>
  <c r="H3" i="2"/>
  <c r="G3" i="2"/>
  <c r="K2" i="2"/>
  <c r="J2" i="2"/>
  <c r="I2" i="2"/>
  <c r="H2" i="2"/>
  <c r="G2" i="2"/>
</calcChain>
</file>

<file path=xl/sharedStrings.xml><?xml version="1.0" encoding="utf-8"?>
<sst xmlns="http://schemas.openxmlformats.org/spreadsheetml/2006/main" count="447" uniqueCount="147">
  <si>
    <t>parentrowid</t>
  </si>
  <si>
    <t>numero_eture</t>
  </si>
  <si>
    <t>especes</t>
  </si>
  <si>
    <t>Correspondance</t>
  </si>
  <si>
    <t>abondance</t>
  </si>
  <si>
    <t>remarque</t>
  </si>
  <si>
    <t>cortege</t>
  </si>
  <si>
    <t>autres_infos</t>
  </si>
  <si>
    <t>x</t>
  </si>
  <si>
    <t>y</t>
  </si>
  <si>
    <t>utilisation</t>
  </si>
  <si>
    <t>created_user</t>
  </si>
  <si>
    <t>{C0CB7417-FDFA-4589-B5F1-77411D4B4909}</t>
  </si>
  <si>
    <t>Dacr glom</t>
  </si>
  <si>
    <t>+</t>
  </si>
  <si>
    <t>Blac perf</t>
  </si>
  <si>
    <t>Aven barb</t>
  </si>
  <si>
    <t>Syli mari</t>
  </si>
  <si>
    <t>Poa prat</t>
  </si>
  <si>
    <t>Syna alba</t>
  </si>
  <si>
    <t>User</t>
  </si>
  <si>
    <t>Code erroné</t>
  </si>
  <si>
    <t>Dact glom</t>
  </si>
  <si>
    <t>L., 1753</t>
  </si>
  <si>
    <t>Dactyle agglomÃ©rÃ©, Pied-de-poule</t>
  </si>
  <si>
    <t>Cock's-foot</t>
  </si>
  <si>
    <t>Dactylis glomerata L., 1753</t>
  </si>
  <si>
    <t xml:space="preserve">Dactylis glomerata </t>
  </si>
  <si>
    <t>P</t>
  </si>
  <si>
    <t>I</t>
  </si>
  <si>
    <t>Plantae</t>
  </si>
  <si>
    <t>Equisetopsida</t>
  </si>
  <si>
    <t>Poales</t>
  </si>
  <si>
    <t>Poaceae</t>
  </si>
  <si>
    <t>Plantes vasculaires</t>
  </si>
  <si>
    <t>Angiospermes</t>
  </si>
  <si>
    <t>ES</t>
  </si>
  <si>
    <t>Code</t>
  </si>
  <si>
    <t>Row Id</t>
  </si>
  <si>
    <t>LB_AUTEUR</t>
  </si>
  <si>
    <t>NOM_VERN</t>
  </si>
  <si>
    <t>NOM_VERN_ENG</t>
  </si>
  <si>
    <t>NOM_VALIDE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</si>
  <si>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</si>
  <si>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</si>
  <si>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</si>
  <si>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</si>
  <si>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</si>
  <si>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</si>
  <si>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</si>
  <si>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</si>
  <si>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</si>
  <si>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</si>
  <si>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</si>
  <si>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</si>
  <si>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</si>
  <si>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</si>
  <si>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</si>
  <si>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</si>
  <si>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</si>
  <si>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</si>
  <si>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</si>
  <si>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</si>
  <si>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</si>
  <si>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</si>
  <si>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</si>
  <si>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</si>
  <si>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</si>
  <si>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</si>
  <si>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</si>
  <si>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</si>
  <si>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</si>
  <si>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</si>
  <si>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</si>
  <si>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</si>
  <si>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</si>
  <si>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</si>
  <si>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</si>
  <si>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Type données</t>
  </si>
  <si>
    <t>(L.) Huds., 1762</t>
  </si>
  <si>
    <t>Chlorette, Chlore perfoliÃ©e</t>
  </si>
  <si>
    <t>Yellow-wort</t>
  </si>
  <si>
    <t>Blackstonia perfoliata (L.) Huds., 1762</t>
  </si>
  <si>
    <t xml:space="preserve">Blackstonia perfoliata </t>
  </si>
  <si>
    <t>Blackstonia perfoliata (L.) Huds., 1762 _ Centaurium perfoliatum (L.) E.H.L.Krause, 1903 _ Chironia perfoliata (L.) Salisb., 1796 _ Chlora perfoliata (L.) L., 1767 _ Gentiana perfoliata L., 1753 _ Seguiera perfoliata (L.) Kuntze, 1891</t>
  </si>
  <si>
    <t>Gentianales</t>
  </si>
  <si>
    <t>Gentianaceae</t>
  </si>
  <si>
    <t>Pott ex Link, 1799</t>
  </si>
  <si>
    <t>Avoine barbue</t>
  </si>
  <si>
    <t>Slender Oat</t>
  </si>
  <si>
    <t>Avena barbata Pott ex Link, 1799</t>
  </si>
  <si>
    <t xml:space="preserve">Avena barbata </t>
  </si>
  <si>
    <t>Avena barbata Pott ex Link, 1799 _ Avena alba var. barbata (Pott ex Link) Maire &amp; Weiller, 1953 _ Avena almeriensis Gand., 1905 _ Avena barbata subsp. hoppeana (Scheele) K.Richt., 1890 _ Avena barbata Brot., 1804 _ Avena cypria Sibth., 1820 _ Avena fatua subsp. barbata (Pott ex Link) Rouy, 1913 _ Avena hirsuta Hornem., 1813 _ Avena hirsuta Moench, 1802 _ Avena hirtula Lag., 1816 _ Avena hoppeana Scheele, 1844 _ Avena sterilis var. barbata (Pott ex Link) LapeyrÃ¨re, 1902 _ Avena strigosa subsp. barbata (Pott ex Link) Thell., 1912</t>
  </si>
  <si>
    <t>Sily mari</t>
  </si>
  <si>
    <t>(L.) Gaertn., 1791</t>
  </si>
  <si>
    <t>Chardon marie, Chardon marbrÃ©</t>
  </si>
  <si>
    <t>Milk Thistle</t>
  </si>
  <si>
    <t>Silybum marianum (L.) Gaertn., 1791</t>
  </si>
  <si>
    <t xml:space="preserve">Silybum marianum </t>
  </si>
  <si>
    <t>Silybum marianum (L.) Gaertn., 1791 _ Carduus lactifolius Stokes, 1812 _ Carduus mariae Crantz, 1766 _ Carduus marianus L., 1753 _ Carduus versicolor Salisb., 1796 _ Carthamus maculatus (Scop.) Lam., 1785 _ Cirsium maculatum Scop., 1772 _ Mariacantha maculosa Bubani, 1899 _ Mariana lactea Hill, 1762 _ Mariana maculata Samp., 1913 _ Silybum maculatum Moench, 1794 _ Silybum mariae (Crantz) Gray, 1821 _ Silybum marianum var. longispinum Lamotte, 1881</t>
  </si>
  <si>
    <t>Asterales</t>
  </si>
  <si>
    <t>Asteraceae</t>
  </si>
  <si>
    <t>PÃ¢turin des prÃ©s</t>
  </si>
  <si>
    <t>Smooth Meadow-grass</t>
  </si>
  <si>
    <t>Poa pratensis L., 1753</t>
  </si>
  <si>
    <t xml:space="preserve">Poa pratensis </t>
  </si>
  <si>
    <t>Poa pratensis L., 1753 _ Paneion pratense (L.) Lunell, 1915 _ Poa pratensis var. alpestris sensu P.Fourn., 1928 _ Poa pratensis var. latifolia sensu P.Fourn., 1928 _ Poa reptans Wulfen, 1858 _ Poa trivialis L., 1754</t>
  </si>
  <si>
    <t>Sina alba</t>
  </si>
  <si>
    <t>Moutarde blanche</t>
  </si>
  <si>
    <t>White Mustard</t>
  </si>
  <si>
    <t>Sinapis alba L., 1753</t>
  </si>
  <si>
    <t xml:space="preserve">Sinapis alba </t>
  </si>
  <si>
    <t>Sinapis alba L., 1753 _ Bonannia officinalis C.Presl, 1826 _ Brassica alba Boiss., 1839 _ Brassica alba (L.) Rabenh., 1839 _ Brassica foliosa (Willd.) Samp., 1947 _ Brassica hirta Moench, 1802 _ Crucifera lampsana E.H.L.Krause, 1902 _ Eruca alba (L.) Noulet, 1837 _ Leucosinapis alba (L.) Spach, 1838 _ Leucosinapis sativa Kirschl., 1870 _ Napus leucosinapis Schimp. &amp; Spenn., 1829 _ Rhamphospermum album (L.) Rchb., 1829 _ Sinapis alba subsp. alba L., 1753 _ Sinapis foliosa Willd., 1809 _ Sinapistrum album (L.) Chevall., 1827</t>
  </si>
  <si>
    <t>A</t>
  </si>
  <si>
    <t>M</t>
  </si>
  <si>
    <t>Brassicales</t>
  </si>
  <si>
    <t>Brassicaceae</t>
  </si>
  <si>
    <t>Rese lute</t>
  </si>
  <si>
    <t>RÃ©sÃ©da jaune, RÃ©sÃ©da bÃ¢tard</t>
  </si>
  <si>
    <t>Wild Mignonette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</si>
  <si>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</si>
  <si>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</si>
  <si>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</si>
  <si>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Resedaceae</t>
  </si>
  <si>
    <t>RÃ©sÃ©da jaunÃ¢tre, RÃ©sÃ©da des teinturiers, Mignonette jaunÃ¢tre</t>
  </si>
  <si>
    <t>Weld</t>
  </si>
  <si>
    <t>Reseda luteola L., 1753</t>
  </si>
  <si>
    <t xml:space="preserve">Reseda luteola </t>
  </si>
  <si>
    <t>Reseda luteola L., 1753 _ Arkopoda luteola (L.) Raf., 1837</t>
  </si>
  <si>
    <t>CODE_NOM_VALIDE</t>
  </si>
  <si>
    <t>CODE_NOM_COMPLET (synonymes)</t>
  </si>
  <si>
    <t>LB_NOM</t>
  </si>
  <si>
    <t>HABITAT</t>
  </si>
  <si>
    <t>Avena barbata</t>
  </si>
  <si>
    <t>Blackstonia perfoliata</t>
  </si>
  <si>
    <t>Dactylis glomerata</t>
  </si>
  <si>
    <t>Poa pratensis</t>
  </si>
  <si>
    <t>Reseda lutea</t>
  </si>
  <si>
    <t>Reseda luteola</t>
  </si>
  <si>
    <t>Silybum mariae</t>
  </si>
  <si>
    <t>(Crantz) Gray, 1821</t>
  </si>
  <si>
    <t>Silybum mariae (Crantz) Gray, 1821</t>
  </si>
  <si>
    <t>Sinapis alba</t>
  </si>
  <si>
    <t>DECALER('Database complete'!$AQ$1; EQUIV(Correspondances!$B2;'Database complete'!$AP:$AP;0)-1; ; EQUIV(Correspondances!$B2;'Database complete'!$AP:$AP;1) - EQUIV(Correspondances!$B2;'Database complete'!$AP:$AP;0) +1)</t>
  </si>
  <si>
    <t>DECALER(Database!$AQ$1; EQUIV(Correspondances!$A2;Database!$AP:$AP;0)-1; ; EQUIV(Correspondances!$A2;Database!$AP:$AP;1) - EQUIV(Correspondances!$A2;Database!$AP:$AP;0) +1)</t>
  </si>
  <si>
    <t>Bon</t>
  </si>
  <si>
    <t>Mauvais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</si>
</sst>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2" borderId="0" xfId="0" applyFont="1" applyFill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6" borderId="0" xfId="0" applyFill="1"/>
    <xf numFmtId="0" fontId="0" fillId="5" borderId="0" xfId="0" applyFill="1"/>
  </cellXfs>
  <cellStyles count="1">
    <cellStyle name="Normal" xfId="0" builtinId="0"/>
  </cellStyles>
  <dxfs count="11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7</xdr:row>
      <xdr:rowOff>95250</xdr:rowOff>
    </xdr:from>
    <xdr:to>
      <xdr:col>10</xdr:col>
      <xdr:colOff>266700</xdr:colOff>
      <xdr:row>16</xdr:row>
      <xdr:rowOff>114300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2BEB3673-C8E2-4422-BCA3-754FAC6AD630}"/>
            </a:ext>
          </a:extLst>
        </xdr:cNvPr>
        <xdr:cNvGrpSpPr/>
      </xdr:nvGrpSpPr>
      <xdr:grpSpPr>
        <a:xfrm>
          <a:off x="3114675" y="1428750"/>
          <a:ext cx="5419725" cy="1733550"/>
          <a:chOff x="3114675" y="1428750"/>
          <a:chExt cx="5419725" cy="1733550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69EA6193-7A71-46F3-A6EF-432E3D6E71B9}"/>
              </a:ext>
            </a:extLst>
          </xdr:cNvPr>
          <xdr:cNvSpPr txBox="1"/>
        </xdr:nvSpPr>
        <xdr:spPr>
          <a:xfrm>
            <a:off x="4695825" y="1685925"/>
            <a:ext cx="3838575" cy="14763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>
                <a:solidFill>
                  <a:schemeClr val="tx2"/>
                </a:solidFill>
              </a:rPr>
              <a:t>1 mention "Code</a:t>
            </a:r>
            <a:r>
              <a:rPr lang="fr-FR" sz="1100" b="1" baseline="0">
                <a:solidFill>
                  <a:schemeClr val="tx2"/>
                </a:solidFill>
              </a:rPr>
              <a:t> jumeaux</a:t>
            </a:r>
          </a:p>
          <a:p>
            <a:r>
              <a:rPr lang="fr-FR" sz="1100" baseline="0"/>
              <a:t>= 1 liste déroulante dans l'UserForm qui s'active à l'ouverture de la feuille</a:t>
            </a:r>
          </a:p>
          <a:p>
            <a:endParaRPr lang="fr-FR" sz="1100" baseline="0"/>
          </a:p>
          <a:p>
            <a:r>
              <a:rPr lang="fr-FR" sz="1100" baseline="0"/>
              <a:t>Je cherche à faire apparaître : </a:t>
            </a:r>
          </a:p>
          <a:p>
            <a:r>
              <a:rPr lang="fr-FR" sz="1100" b="1" baseline="0">
                <a:solidFill>
                  <a:schemeClr val="accent6">
                    <a:lumMod val="75000"/>
                  </a:schemeClr>
                </a:solidFill>
              </a:rPr>
              <a:t>&gt; la correspondance de cette cellule (cliquer sur la cellule)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 baseline="0"/>
              <a:t>&gt; Dans la liste déroulante de l'UserForm qui </a:t>
            </a:r>
            <a:r>
              <a:rPr lang="fr-FR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qui s'active à l'ouverture de la feuille</a:t>
            </a:r>
            <a:endParaRPr lang="fr-FR">
              <a:effectLst/>
            </a:endParaRPr>
          </a:p>
          <a:p>
            <a:endParaRPr lang="fr-FR" sz="1100" baseline="0"/>
          </a:p>
          <a:p>
            <a:endParaRPr lang="fr-FR" sz="1100"/>
          </a:p>
        </xdr:txBody>
      </xdr:sp>
      <xdr:cxnSp macro="">
        <xdr:nvCxnSpPr>
          <xdr:cNvPr id="4" name="Connecteur droit avec flèche 3">
            <a:extLst>
              <a:ext uri="{FF2B5EF4-FFF2-40B4-BE49-F238E27FC236}">
                <a16:creationId xmlns:a16="http://schemas.microsoft.com/office/drawing/2014/main" id="{3397339B-B355-4F69-AA53-FD88D55C6276}"/>
              </a:ext>
            </a:extLst>
          </xdr:cNvPr>
          <xdr:cNvCxnSpPr/>
        </xdr:nvCxnSpPr>
        <xdr:spPr>
          <a:xfrm flipH="1" flipV="1">
            <a:off x="3114675" y="1524000"/>
            <a:ext cx="1638300" cy="304800"/>
          </a:xfrm>
          <a:prstGeom prst="straightConnector1">
            <a:avLst/>
          </a:prstGeom>
          <a:ln w="19050">
            <a:solidFill>
              <a:schemeClr val="accent5">
                <a:lumMod val="75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" name="Connecteur droit avec flèche 4">
            <a:extLst>
              <a:ext uri="{FF2B5EF4-FFF2-40B4-BE49-F238E27FC236}">
                <a16:creationId xmlns:a16="http://schemas.microsoft.com/office/drawing/2014/main" id="{79182260-EFDF-4692-8862-7D84F8E42DDA}"/>
              </a:ext>
            </a:extLst>
          </xdr:cNvPr>
          <xdr:cNvCxnSpPr/>
        </xdr:nvCxnSpPr>
        <xdr:spPr>
          <a:xfrm flipH="1" flipV="1">
            <a:off x="3676650" y="1428750"/>
            <a:ext cx="1076325" cy="1228725"/>
          </a:xfrm>
          <a:prstGeom prst="straightConnector1">
            <a:avLst/>
          </a:prstGeom>
          <a:ln w="19050">
            <a:solidFill>
              <a:schemeClr val="accent6">
                <a:lumMod val="75000"/>
              </a:schemeClr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ASE%206_Document%20global_essa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x%20des%20correspondances_v1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atabase complete"/>
      <sheetName val="Database synonymes complete"/>
      <sheetName val="Traitement saisie"/>
      <sheetName val="Statuts"/>
      <sheetName val="Communes"/>
      <sheetName val="Correspondances"/>
    </sheetNames>
    <sheetDataSet>
      <sheetData sheetId="0"/>
      <sheetData sheetId="1"/>
      <sheetData sheetId="2"/>
      <sheetData sheetId="3"/>
      <sheetData sheetId="4">
        <row r="1">
          <cell r="AQ1" t="str">
            <v>CODE_NOM_VALIDE</v>
          </cell>
        </row>
        <row r="2">
          <cell r="AQ2" t="str">
            <v>Aaro pube</v>
          </cell>
          <cell r="AR2" t="str">
            <v>Aaro pube</v>
          </cell>
        </row>
        <row r="3">
          <cell r="AQ3" t="str">
            <v>Vici dume</v>
          </cell>
          <cell r="AR3" t="str">
            <v>Abac dume</v>
          </cell>
        </row>
        <row r="4">
          <cell r="AQ4" t="str">
            <v>Vici onob</v>
          </cell>
          <cell r="AR4" t="str">
            <v>Abac onob</v>
          </cell>
        </row>
        <row r="5">
          <cell r="AQ5" t="str">
            <v>Nart ossi</v>
          </cell>
          <cell r="AR5" t="str">
            <v>Abam ossi</v>
          </cell>
        </row>
        <row r="6">
          <cell r="AQ6" t="str">
            <v>Abar gall</v>
          </cell>
          <cell r="AR6" t="str">
            <v>Abar gall</v>
          </cell>
        </row>
        <row r="7">
          <cell r="AQ7" t="str">
            <v>Arab auri</v>
          </cell>
          <cell r="AR7" t="str">
            <v>Abas patu</v>
          </cell>
        </row>
        <row r="8">
          <cell r="AQ8" t="str">
            <v>Trig palu</v>
          </cell>
          <cell r="AR8" t="str">
            <v>Abbo palu</v>
          </cell>
        </row>
        <row r="9">
          <cell r="AQ9" t="str">
            <v>Trig barr</v>
          </cell>
          <cell r="AR9" t="str">
            <v>Abbo pumi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Regroupement"/>
      <sheetName val="Database complete"/>
      <sheetName val="Database synonymes complete"/>
      <sheetName val="Correspondances"/>
      <sheetName val="Feuil1"/>
      <sheetName val="Traitement saisie"/>
      <sheetName val="Statuts"/>
      <sheetName val="Communes"/>
    </sheetNames>
    <sheetDataSet>
      <sheetData sheetId="0">
        <row r="1">
          <cell r="C1" t="str">
            <v>uniquerowid</v>
          </cell>
          <cell r="D1" t="str">
            <v>numero_eture</v>
          </cell>
          <cell r="E1" t="str">
            <v>cortege</v>
          </cell>
          <cell r="F1" t="str">
            <v>autres_infos</v>
          </cell>
          <cell r="G1" t="str">
            <v>date</v>
          </cell>
          <cell r="H1" t="str">
            <v>utilisation</v>
          </cell>
          <cell r="I1" t="str">
            <v>utilisation_1</v>
          </cell>
          <cell r="J1" t="str">
            <v>utilisation_2</v>
          </cell>
          <cell r="K1" t="str">
            <v>utilisation_3</v>
          </cell>
          <cell r="L1" t="str">
            <v>created_date</v>
          </cell>
          <cell r="M1" t="str">
            <v>created_user</v>
          </cell>
          <cell r="N1" t="str">
            <v>last_edited_date</v>
          </cell>
          <cell r="O1" t="str">
            <v>last_edited_user</v>
          </cell>
          <cell r="P1" t="str">
            <v>x</v>
          </cell>
          <cell r="Q1" t="str">
            <v>y</v>
          </cell>
        </row>
        <row r="2">
          <cell r="C2" t="str">
            <v>{C0CB7417-FDFA-4589-B5F1-77411D4B4909}</v>
          </cell>
          <cell r="G2">
            <v>43373.916666666664</v>
          </cell>
          <cell r="L2">
            <v>43374.529166666667</v>
          </cell>
          <cell r="M2" t="str">
            <v>j.bigotte</v>
          </cell>
          <cell r="N2">
            <v>43374.529166666667</v>
          </cell>
          <cell r="O2" t="str">
            <v>j.bigotte</v>
          </cell>
          <cell r="P2">
            <v>3.86625971</v>
          </cell>
          <cell r="Q2">
            <v>43.574222799999902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BCFFA-925F-46B1-AB16-CB99B8506DC7}">
  <sheetPr codeName="Feuil3"/>
  <dimension ref="A1:AP9"/>
  <sheetViews>
    <sheetView workbookViewId="0">
      <selection activeCell="D15" sqref="D15"/>
    </sheetView>
  </sheetViews>
  <sheetFormatPr baseColWidth="10" defaultRowHeight="15" x14ac:dyDescent="0.25"/>
  <cols>
    <col min="6" max="6" width="21.42578125" customWidth="1"/>
    <col min="7" max="7" width="22.5703125" customWidth="1"/>
    <col min="10" max="10" width="9.28515625" customWidth="1"/>
  </cols>
  <sheetData>
    <row r="1" spans="1:42" x14ac:dyDescent="0.2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6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  <c r="R1" s="5" t="s">
        <v>54</v>
      </c>
      <c r="S1" s="5" t="s">
        <v>55</v>
      </c>
      <c r="T1" s="5" t="s">
        <v>56</v>
      </c>
      <c r="U1" s="5" t="s">
        <v>57</v>
      </c>
      <c r="V1" s="5" t="s">
        <v>58</v>
      </c>
      <c r="W1" s="5" t="s">
        <v>59</v>
      </c>
      <c r="X1" s="5" t="s">
        <v>60</v>
      </c>
      <c r="Y1" s="5" t="s">
        <v>61</v>
      </c>
      <c r="Z1" s="5" t="s">
        <v>62</v>
      </c>
      <c r="AA1" s="5" t="s">
        <v>63</v>
      </c>
      <c r="AB1" s="5" t="s">
        <v>64</v>
      </c>
      <c r="AC1" s="5" t="s">
        <v>65</v>
      </c>
      <c r="AD1" s="5" t="s">
        <v>66</v>
      </c>
      <c r="AE1" s="5" t="s">
        <v>67</v>
      </c>
      <c r="AF1" s="5" t="s">
        <v>68</v>
      </c>
      <c r="AG1" s="5" t="s">
        <v>69</v>
      </c>
      <c r="AH1" s="5" t="s">
        <v>70</v>
      </c>
      <c r="AI1" s="5" t="s">
        <v>71</v>
      </c>
      <c r="AJ1" s="5" t="s">
        <v>72</v>
      </c>
      <c r="AK1" s="5" t="s">
        <v>73</v>
      </c>
      <c r="AL1" s="5" t="s">
        <v>74</v>
      </c>
      <c r="AM1" s="5" t="s">
        <v>75</v>
      </c>
      <c r="AN1" s="5" t="s">
        <v>76</v>
      </c>
      <c r="AO1" s="5" t="s">
        <v>77</v>
      </c>
      <c r="AP1" s="5" t="s">
        <v>78</v>
      </c>
    </row>
    <row r="2" spans="1:42" x14ac:dyDescent="0.25">
      <c r="A2" s="4" t="s">
        <v>22</v>
      </c>
      <c r="B2">
        <v>20259</v>
      </c>
      <c r="C2" t="s">
        <v>23</v>
      </c>
      <c r="D2" t="s">
        <v>24</v>
      </c>
      <c r="E2" t="s">
        <v>25</v>
      </c>
      <c r="F2" t="s">
        <v>26</v>
      </c>
      <c r="G2" t="s">
        <v>26</v>
      </c>
      <c r="H2" t="s">
        <v>27</v>
      </c>
      <c r="I2" t="s">
        <v>26</v>
      </c>
      <c r="J2">
        <v>7</v>
      </c>
      <c r="K2" s="4" t="s">
        <v>28</v>
      </c>
      <c r="Q2" t="s">
        <v>29</v>
      </c>
      <c r="T2" t="s">
        <v>29</v>
      </c>
      <c r="U2" t="s">
        <v>29</v>
      </c>
      <c r="W2" t="s">
        <v>29</v>
      </c>
      <c r="X2" t="s">
        <v>29</v>
      </c>
      <c r="AB2" t="s">
        <v>30</v>
      </c>
      <c r="AD2" t="s">
        <v>31</v>
      </c>
      <c r="AE2" t="s">
        <v>32</v>
      </c>
      <c r="AF2" t="s">
        <v>33</v>
      </c>
      <c r="AI2" t="s">
        <v>34</v>
      </c>
      <c r="AJ2" t="s">
        <v>35</v>
      </c>
      <c r="AK2">
        <v>94207</v>
      </c>
      <c r="AL2">
        <v>191518</v>
      </c>
      <c r="AM2">
        <v>191518</v>
      </c>
      <c r="AN2">
        <v>94207</v>
      </c>
      <c r="AO2" t="s">
        <v>36</v>
      </c>
      <c r="AP2" t="str">
        <f t="shared" ref="AP2:AP9" si="0">IF($AO2="SSES","Sous-espèce",IF($AO2="VAR","Variété",IF($AO2="GN","Sans précisions",IF($AO2="ES","Code valide",IF($AO2="SBFM","Sans précisions",IF($AO2="SBCL","Sans précisions",IF($AO2="PH","Sans précisions",IF($AO2="SSTR","Sans précisions",IF($AO2="FM","Sans précisions",IF($AO2="CL","Sans précisions",IF($AO2="IFRG","Sans précisions",IF($AO2="SBOR","Sans précisions",IF($AO2="SPTR","Sans précisions",IF($AO2="SSRG","Sans précisions",IF($AO2="SBDV","Sans précisions",IF($AO2="TR","Sans précisions",IF($AO2="CLAD","Sans précisions",IF($AO2="OR","Sans précisions",IF($AO2="SPOR","Sans précisions","0")))))))))))))))))))</f>
        <v>Code valide</v>
      </c>
    </row>
    <row r="3" spans="1:42" x14ac:dyDescent="0.25">
      <c r="A3" s="4" t="s">
        <v>15</v>
      </c>
      <c r="B3">
        <v>2111</v>
      </c>
      <c r="C3" t="s">
        <v>79</v>
      </c>
      <c r="D3" t="s">
        <v>80</v>
      </c>
      <c r="E3" t="s">
        <v>81</v>
      </c>
      <c r="F3" t="s">
        <v>82</v>
      </c>
      <c r="G3" t="s">
        <v>82</v>
      </c>
      <c r="H3" t="s">
        <v>83</v>
      </c>
      <c r="I3" t="s">
        <v>84</v>
      </c>
      <c r="J3">
        <v>7</v>
      </c>
      <c r="K3" s="4" t="s">
        <v>28</v>
      </c>
      <c r="AB3" t="s">
        <v>30</v>
      </c>
      <c r="AD3" t="s">
        <v>31</v>
      </c>
      <c r="AE3" t="s">
        <v>85</v>
      </c>
      <c r="AF3" t="s">
        <v>86</v>
      </c>
      <c r="AI3" t="s">
        <v>34</v>
      </c>
      <c r="AJ3" t="s">
        <v>35</v>
      </c>
      <c r="AK3">
        <v>86087</v>
      </c>
      <c r="AL3">
        <v>189895</v>
      </c>
      <c r="AM3">
        <v>189895</v>
      </c>
      <c r="AN3">
        <v>86087</v>
      </c>
      <c r="AO3" t="s">
        <v>36</v>
      </c>
      <c r="AP3" t="str">
        <f t="shared" si="0"/>
        <v>Code valide</v>
      </c>
    </row>
    <row r="4" spans="1:42" x14ac:dyDescent="0.25">
      <c r="A4" s="4" t="s">
        <v>16</v>
      </c>
      <c r="B4">
        <v>31138</v>
      </c>
      <c r="C4" t="s">
        <v>87</v>
      </c>
      <c r="D4" t="s">
        <v>88</v>
      </c>
      <c r="E4" t="s">
        <v>89</v>
      </c>
      <c r="F4" t="s">
        <v>90</v>
      </c>
      <c r="G4" t="s">
        <v>90</v>
      </c>
      <c r="H4" t="s">
        <v>91</v>
      </c>
      <c r="I4" t="s">
        <v>92</v>
      </c>
      <c r="J4">
        <v>7</v>
      </c>
      <c r="K4" s="4" t="s">
        <v>28</v>
      </c>
      <c r="AB4" t="s">
        <v>30</v>
      </c>
      <c r="AD4" t="s">
        <v>31</v>
      </c>
      <c r="AE4" t="s">
        <v>32</v>
      </c>
      <c r="AF4" t="s">
        <v>33</v>
      </c>
      <c r="AI4" t="s">
        <v>34</v>
      </c>
      <c r="AJ4" t="s">
        <v>35</v>
      </c>
      <c r="AK4">
        <v>85208</v>
      </c>
      <c r="AL4">
        <v>189678</v>
      </c>
      <c r="AM4">
        <v>189678</v>
      </c>
      <c r="AN4">
        <v>85208</v>
      </c>
      <c r="AO4" t="s">
        <v>36</v>
      </c>
      <c r="AP4" t="str">
        <f t="shared" si="0"/>
        <v>Code valide</v>
      </c>
    </row>
    <row r="5" spans="1:42" x14ac:dyDescent="0.25">
      <c r="A5" s="4" t="s">
        <v>93</v>
      </c>
      <c r="B5">
        <v>8523</v>
      </c>
      <c r="C5" t="s">
        <v>94</v>
      </c>
      <c r="D5" t="s">
        <v>95</v>
      </c>
      <c r="E5" t="s">
        <v>96</v>
      </c>
      <c r="F5" t="s">
        <v>97</v>
      </c>
      <c r="G5" t="s">
        <v>97</v>
      </c>
      <c r="H5" t="s">
        <v>98</v>
      </c>
      <c r="I5" t="s">
        <v>99</v>
      </c>
      <c r="J5">
        <v>7</v>
      </c>
      <c r="K5" s="4" t="s">
        <v>28</v>
      </c>
      <c r="AB5" t="s">
        <v>30</v>
      </c>
      <c r="AD5" t="s">
        <v>31</v>
      </c>
      <c r="AE5" t="s">
        <v>100</v>
      </c>
      <c r="AF5" t="s">
        <v>101</v>
      </c>
      <c r="AI5" t="s">
        <v>34</v>
      </c>
      <c r="AJ5" t="s">
        <v>35</v>
      </c>
      <c r="AK5">
        <v>123705</v>
      </c>
      <c r="AL5">
        <v>197665</v>
      </c>
      <c r="AM5">
        <v>197665</v>
      </c>
      <c r="AN5">
        <v>123705</v>
      </c>
      <c r="AO5" t="s">
        <v>36</v>
      </c>
      <c r="AP5" t="str">
        <f t="shared" si="0"/>
        <v>Code valide</v>
      </c>
    </row>
    <row r="6" spans="1:42" x14ac:dyDescent="0.25">
      <c r="A6" s="4" t="s">
        <v>18</v>
      </c>
      <c r="B6">
        <v>39195</v>
      </c>
      <c r="C6" t="s">
        <v>23</v>
      </c>
      <c r="D6" t="s">
        <v>102</v>
      </c>
      <c r="E6" t="s">
        <v>103</v>
      </c>
      <c r="F6" t="s">
        <v>104</v>
      </c>
      <c r="G6" t="s">
        <v>104</v>
      </c>
      <c r="H6" t="s">
        <v>105</v>
      </c>
      <c r="I6" t="s">
        <v>106</v>
      </c>
      <c r="J6">
        <v>7</v>
      </c>
      <c r="K6" s="4" t="s">
        <v>28</v>
      </c>
      <c r="Q6" t="s">
        <v>29</v>
      </c>
      <c r="U6" t="s">
        <v>29</v>
      </c>
      <c r="W6" t="s">
        <v>29</v>
      </c>
      <c r="AB6" t="s">
        <v>30</v>
      </c>
      <c r="AD6" t="s">
        <v>31</v>
      </c>
      <c r="AE6" t="s">
        <v>32</v>
      </c>
      <c r="AF6" t="s">
        <v>33</v>
      </c>
      <c r="AI6" t="s">
        <v>34</v>
      </c>
      <c r="AJ6" t="s">
        <v>35</v>
      </c>
      <c r="AK6">
        <v>114332</v>
      </c>
      <c r="AL6">
        <v>196467</v>
      </c>
      <c r="AM6">
        <v>196467</v>
      </c>
      <c r="AN6">
        <v>114332</v>
      </c>
      <c r="AO6" t="s">
        <v>36</v>
      </c>
      <c r="AP6" t="str">
        <f t="shared" si="0"/>
        <v>Code valide</v>
      </c>
    </row>
    <row r="7" spans="1:42" x14ac:dyDescent="0.25">
      <c r="A7" s="4" t="s">
        <v>107</v>
      </c>
      <c r="B7">
        <v>7317</v>
      </c>
      <c r="C7" t="s">
        <v>23</v>
      </c>
      <c r="D7" t="s">
        <v>108</v>
      </c>
      <c r="E7" t="s">
        <v>109</v>
      </c>
      <c r="F7" t="s">
        <v>110</v>
      </c>
      <c r="G7" t="s">
        <v>110</v>
      </c>
      <c r="H7" t="s">
        <v>111</v>
      </c>
      <c r="I7" t="s">
        <v>112</v>
      </c>
      <c r="J7">
        <v>7</v>
      </c>
      <c r="K7" s="4" t="s">
        <v>28</v>
      </c>
      <c r="M7" t="s">
        <v>28</v>
      </c>
      <c r="N7" t="s">
        <v>28</v>
      </c>
      <c r="O7" t="s">
        <v>113</v>
      </c>
      <c r="P7" t="s">
        <v>113</v>
      </c>
      <c r="Y7" t="s">
        <v>114</v>
      </c>
      <c r="AB7" t="s">
        <v>30</v>
      </c>
      <c r="AD7" t="s">
        <v>31</v>
      </c>
      <c r="AE7" t="s">
        <v>115</v>
      </c>
      <c r="AF7" t="s">
        <v>116</v>
      </c>
      <c r="AI7" t="s">
        <v>34</v>
      </c>
      <c r="AJ7" t="s">
        <v>35</v>
      </c>
      <c r="AK7">
        <v>123711</v>
      </c>
      <c r="AL7">
        <v>197674</v>
      </c>
      <c r="AM7">
        <v>197674</v>
      </c>
      <c r="AN7">
        <v>123711</v>
      </c>
      <c r="AO7" t="s">
        <v>36</v>
      </c>
      <c r="AP7" t="str">
        <f t="shared" si="0"/>
        <v>Code valide</v>
      </c>
    </row>
    <row r="8" spans="1:42" x14ac:dyDescent="0.25">
      <c r="A8" s="4" t="s">
        <v>117</v>
      </c>
      <c r="B8">
        <v>2308</v>
      </c>
      <c r="C8" t="s">
        <v>23</v>
      </c>
      <c r="D8" t="s">
        <v>118</v>
      </c>
      <c r="E8" t="s">
        <v>119</v>
      </c>
      <c r="F8" t="s">
        <v>120</v>
      </c>
      <c r="G8" t="s">
        <v>120</v>
      </c>
      <c r="H8" t="s">
        <v>121</v>
      </c>
      <c r="I8" t="s">
        <v>122</v>
      </c>
      <c r="J8">
        <v>7</v>
      </c>
      <c r="K8" s="4" t="s">
        <v>28</v>
      </c>
      <c r="AB8" t="s">
        <v>30</v>
      </c>
      <c r="AD8" t="s">
        <v>31</v>
      </c>
      <c r="AE8" t="s">
        <v>115</v>
      </c>
      <c r="AF8" t="s">
        <v>123</v>
      </c>
      <c r="AI8" t="s">
        <v>34</v>
      </c>
      <c r="AJ8" t="s">
        <v>35</v>
      </c>
      <c r="AK8">
        <v>117458</v>
      </c>
      <c r="AL8">
        <v>197080</v>
      </c>
      <c r="AM8">
        <v>197080</v>
      </c>
      <c r="AN8">
        <v>117458</v>
      </c>
      <c r="AO8" t="s">
        <v>36</v>
      </c>
      <c r="AP8" t="str">
        <f t="shared" si="0"/>
        <v>Code valide</v>
      </c>
    </row>
    <row r="9" spans="1:42" x14ac:dyDescent="0.25">
      <c r="A9" s="4" t="s">
        <v>117</v>
      </c>
      <c r="B9">
        <v>38404</v>
      </c>
      <c r="C9" t="s">
        <v>23</v>
      </c>
      <c r="D9" t="s">
        <v>124</v>
      </c>
      <c r="E9" t="s">
        <v>125</v>
      </c>
      <c r="F9" t="s">
        <v>126</v>
      </c>
      <c r="G9" t="s">
        <v>126</v>
      </c>
      <c r="H9" t="s">
        <v>127</v>
      </c>
      <c r="I9" t="s">
        <v>128</v>
      </c>
      <c r="J9">
        <v>7</v>
      </c>
      <c r="K9" s="4" t="s">
        <v>28</v>
      </c>
      <c r="AB9" t="s">
        <v>30</v>
      </c>
      <c r="AD9" t="s">
        <v>31</v>
      </c>
      <c r="AE9" t="s">
        <v>115</v>
      </c>
      <c r="AF9" t="s">
        <v>123</v>
      </c>
      <c r="AI9" t="s">
        <v>34</v>
      </c>
      <c r="AJ9" t="s">
        <v>35</v>
      </c>
      <c r="AK9">
        <v>117459</v>
      </c>
      <c r="AL9">
        <v>197080</v>
      </c>
      <c r="AM9">
        <v>197080</v>
      </c>
      <c r="AN9">
        <v>117459</v>
      </c>
      <c r="AO9" t="s">
        <v>36</v>
      </c>
      <c r="AP9" t="str">
        <f t="shared" si="0"/>
        <v>Code valide</v>
      </c>
    </row>
  </sheetData>
  <conditionalFormatting sqref="A2">
    <cfRule type="duplicateValues" dxfId="10" priority="10"/>
  </conditionalFormatting>
  <conditionalFormatting sqref="H1">
    <cfRule type="duplicateValues" dxfId="9" priority="9"/>
  </conditionalFormatting>
  <conditionalFormatting sqref="G1">
    <cfRule type="duplicateValues" dxfId="8" priority="8"/>
  </conditionalFormatting>
  <conditionalFormatting sqref="A1">
    <cfRule type="duplicateValues" dxfId="7" priority="7"/>
  </conditionalFormatting>
  <conditionalFormatting sqref="A3">
    <cfRule type="duplicateValues" dxfId="6" priority="6"/>
  </conditionalFormatting>
  <conditionalFormatting sqref="A4">
    <cfRule type="duplicateValues" dxfId="5" priority="5"/>
  </conditionalFormatting>
  <conditionalFormatting sqref="A5">
    <cfRule type="duplicateValues" dxfId="4" priority="4"/>
  </conditionalFormatting>
  <conditionalFormatting sqref="A6">
    <cfRule type="duplicateValues" dxfId="3" priority="3"/>
  </conditionalFormatting>
  <conditionalFormatting sqref="A7">
    <cfRule type="duplicateValues" dxfId="2" priority="2"/>
  </conditionalFormatting>
  <conditionalFormatting sqref="A8:A9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B0E0E-6425-42C6-B7DB-F95DA3D42A43}">
  <sheetPr codeName="Feuil6"/>
  <dimension ref="A1:AR9"/>
  <sheetViews>
    <sheetView workbookViewId="0">
      <selection activeCell="E11" sqref="E11"/>
    </sheetView>
  </sheetViews>
  <sheetFormatPr baseColWidth="10" defaultRowHeight="15" x14ac:dyDescent="0.25"/>
  <sheetData>
    <row r="1" spans="1:44" s="5" customFormat="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129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  <c r="AR1" s="5" t="s">
        <v>78</v>
      </c>
    </row>
    <row r="2" spans="1:44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  <c r="AR2" t="str">
        <f>IF('[1]Database synonymes complete'!AQ2&lt;&gt;'[1]Database synonymes complete'!AR2,"Synonyme","Code valide")</f>
        <v>Code valide</v>
      </c>
    </row>
    <row r="3" spans="1:44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  <c r="AR3" t="str">
        <f>IF('[1]Database synonymes complete'!AQ3&lt;&gt;'[1]Database synonymes complete'!AR3,"Synonyme","Code valide")</f>
        <v>Synonyme</v>
      </c>
    </row>
    <row r="4" spans="1:44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  <c r="AR4" t="str">
        <f>IF('[1]Database synonymes complete'!AQ4&lt;&gt;'[1]Database synonymes complete'!AR4,"Synonyme","Code valide")</f>
        <v>Synonyme</v>
      </c>
    </row>
    <row r="5" spans="1:44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  <c r="AR5" t="str">
        <f>IF('[1]Database synonymes complete'!AQ5&lt;&gt;'[1]Database synonymes complete'!AR5,"Synonyme","Code valide")</f>
        <v>Synonyme</v>
      </c>
    </row>
    <row r="6" spans="1:44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  <c r="AR6" t="str">
        <f>IF('[1]Database synonymes complete'!AQ6&lt;&gt;'[1]Database synonymes complete'!AR6,"Synonyme","Code valide")</f>
        <v>Code valide</v>
      </c>
    </row>
    <row r="7" spans="1:44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  <c r="AR7" t="str">
        <f>IF('[1]Database synonymes complete'!AQ7&lt;&gt;'[1]Database synonymes complete'!AR7,"Synonyme","Code valide")</f>
        <v>Synonyme</v>
      </c>
    </row>
    <row r="8" spans="1:44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  <c r="AR8" t="str">
        <f>IF('[1]Database synonymes complete'!AQ8&lt;&gt;'[1]Database synonymes complete'!AR8,"Synonyme","Code valide")</f>
        <v>Synonyme</v>
      </c>
    </row>
    <row r="9" spans="1:44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  <c r="AR9" t="str">
        <f>IF('[1]Database synonymes complete'!AQ9&lt;&gt;'[1]Database synonymes complete'!AR9,"Synonyme","Code valide")</f>
        <v>Synonyme</v>
      </c>
    </row>
  </sheetData>
  <conditionalFormatting sqref="Q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5.8554687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5">
      <c r="A2" t="s">
        <v>12</v>
      </c>
      <c r="B2">
        <v>1234</v>
      </c>
      <c r="C2" t="s">
        <v>13</v>
      </c>
      <c r="D2" t="s">
        <v>21</v>
      </c>
      <c r="E2" t="s">
        <v>14</v>
      </c>
      <c r="G2">
        <v>0</v>
      </c>
      <c r="H2">
        <v>0</v>
      </c>
      <c r="I2">
        <v>3.86625971</v>
      </c>
      <c r="J2">
        <v>43.574222799999902</v>
      </c>
      <c r="K2" s="3">
        <v>43374.529166666667</v>
      </c>
      <c r="L2" t="s">
        <v>20</v>
      </c>
    </row>
    <row r="3" spans="1:15" x14ac:dyDescent="0.25">
      <c r="A3" t="s">
        <v>12</v>
      </c>
      <c r="B3">
        <v>1234</v>
      </c>
      <c r="C3" t="s">
        <v>15</v>
      </c>
      <c r="D3" s="2" t="e">
        <v>#NAME?</v>
      </c>
      <c r="E3">
        <v>0</v>
      </c>
      <c r="G3">
        <v>0</v>
      </c>
      <c r="H3">
        <v>0</v>
      </c>
      <c r="I3">
        <v>3.86625971</v>
      </c>
      <c r="J3">
        <v>43.574222799999902</v>
      </c>
      <c r="K3" s="3">
        <v>43374.529166666667</v>
      </c>
      <c r="L3" t="s">
        <v>20</v>
      </c>
    </row>
    <row r="4" spans="1:15" x14ac:dyDescent="0.25">
      <c r="A4" t="s">
        <v>12</v>
      </c>
      <c r="B4">
        <v>1234</v>
      </c>
      <c r="C4" t="s">
        <v>16</v>
      </c>
      <c r="D4" s="2" t="e">
        <v>#NAME?</v>
      </c>
      <c r="E4">
        <v>0</v>
      </c>
      <c r="G4">
        <v>0</v>
      </c>
      <c r="H4">
        <v>0</v>
      </c>
      <c r="I4">
        <v>3.86625971</v>
      </c>
      <c r="J4">
        <v>43.574222799999902</v>
      </c>
      <c r="K4" s="3">
        <v>43374.529166666667</v>
      </c>
      <c r="L4" t="s">
        <v>20</v>
      </c>
    </row>
    <row r="5" spans="1:15" x14ac:dyDescent="0.25">
      <c r="A5" t="s">
        <v>12</v>
      </c>
      <c r="B5">
        <v>1234</v>
      </c>
      <c r="C5" t="s">
        <v>17</v>
      </c>
      <c r="D5" s="2" t="s">
        <v>21</v>
      </c>
      <c r="E5">
        <v>2</v>
      </c>
      <c r="G5">
        <v>0</v>
      </c>
      <c r="H5">
        <v>0</v>
      </c>
      <c r="I5">
        <v>3.86625971</v>
      </c>
      <c r="J5">
        <v>43.574222799999902</v>
      </c>
      <c r="K5" s="3">
        <v>43374.529166666667</v>
      </c>
      <c r="L5" t="s">
        <v>20</v>
      </c>
    </row>
    <row r="6" spans="1:15" x14ac:dyDescent="0.25">
      <c r="A6" t="s">
        <v>12</v>
      </c>
      <c r="B6">
        <v>1234</v>
      </c>
      <c r="C6" t="s">
        <v>18</v>
      </c>
      <c r="D6" s="2" t="s">
        <v>104</v>
      </c>
      <c r="E6">
        <v>0</v>
      </c>
      <c r="G6">
        <v>0</v>
      </c>
      <c r="H6">
        <v>0</v>
      </c>
      <c r="I6">
        <v>3.86625971</v>
      </c>
      <c r="J6">
        <v>43.574222799999902</v>
      </c>
      <c r="K6" s="3">
        <v>43374.529166666667</v>
      </c>
      <c r="L6" t="s">
        <v>20</v>
      </c>
    </row>
    <row r="7" spans="1:15" x14ac:dyDescent="0.25">
      <c r="A7" t="s">
        <v>12</v>
      </c>
      <c r="B7">
        <v>1234</v>
      </c>
      <c r="C7" t="s">
        <v>19</v>
      </c>
      <c r="D7" s="2" t="s">
        <v>21</v>
      </c>
      <c r="E7">
        <v>0</v>
      </c>
      <c r="G7">
        <v>0</v>
      </c>
      <c r="H7">
        <v>0</v>
      </c>
      <c r="I7">
        <v>3.86625971</v>
      </c>
      <c r="J7">
        <v>43.574222799999902</v>
      </c>
      <c r="K7" s="3">
        <v>43374.529166666667</v>
      </c>
      <c r="L7" t="s">
        <v>20</v>
      </c>
    </row>
    <row r="8" spans="1:15" x14ac:dyDescent="0.25">
      <c r="D8" s="2"/>
      <c r="K8" s="3"/>
    </row>
    <row r="9" spans="1:15" x14ac:dyDescent="0.25">
      <c r="D9" s="2"/>
    </row>
    <row r="12" spans="1:15" x14ac:dyDescent="0.25">
      <c r="O12" s="2"/>
    </row>
    <row r="14" spans="1:15" x14ac:dyDescent="0.25">
      <c r="A14">
        <v>2</v>
      </c>
      <c r="O14" s="2"/>
    </row>
    <row r="15" spans="1:15" x14ac:dyDescent="0.25">
      <c r="O15" s="2"/>
    </row>
  </sheetData>
  <dataValidations disablePrompts="1" count="1">
    <dataValidation type="list" allowBlank="1" showInputMessage="1" showErrorMessage="1" sqref="D2:D9" xr:uid="{35CE90D4-8F4F-4BB9-84F0-0A36FB9B6985}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C8D87-F7CA-42FD-A150-D734FE7342D7}">
  <sheetPr codeName="Feuil2"/>
  <dimension ref="A1:L14"/>
  <sheetViews>
    <sheetView tabSelected="1" topLeftCell="A5" workbookViewId="0">
      <selection activeCell="L14" sqref="L14"/>
    </sheetView>
  </sheetViews>
  <sheetFormatPr baseColWidth="10" defaultRowHeight="15" x14ac:dyDescent="0.25"/>
  <cols>
    <col min="2" max="2" width="13.85546875" customWidth="1"/>
    <col min="4" max="4" width="18.7109375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>
        <v>1234</v>
      </c>
      <c r="C2" t="s">
        <v>22</v>
      </c>
      <c r="D2" t="str">
        <f>IF(COUNTIF('Database complete'!A$2:F$22126,C2)&gt;1,"Codes jumeaux",IF(IFERROR(VLOOKUP(C2,'Database complete'!A$2:F$22126,6,FALSE),IF(IFERROR(VLOOKUP(C2,'Database synonymes complete'!$B:$T,19,FALSE),"Code erroné")="Code erroné","Code erroné",VLOOKUP(C2,'Database synonymes complete'!$B:$T,19,FALSE)))="Code erroné","Code erroné",VLOOKUP(C2,'Database synonymes complete'!$B:$T,19,FALSE)))</f>
        <v>Dactylis glomerata L., 1753</v>
      </c>
      <c r="E2" t="s">
        <v>14</v>
      </c>
      <c r="G2">
        <f>VLOOKUP($A2,'[2]Formulaire bota'!$C:$E,3,FALSE)</f>
        <v>0</v>
      </c>
      <c r="H2">
        <f>VLOOKUP($A2,'[2]Formulaire bota'!$C:$F,4,FALSE)</f>
        <v>0</v>
      </c>
      <c r="I2">
        <f>VLOOKUP($A2,'[2]Formulaire bota'!$C:$P,14,FALSE)</f>
        <v>3.86625971</v>
      </c>
      <c r="J2">
        <f>VLOOKUP($A2,'[2]Formulaire bota'!$C:$Q,15,FALSE)</f>
        <v>43.574222799999902</v>
      </c>
      <c r="K2" s="3">
        <f>VLOOKUP($A2,'[2]Formulaire bota'!$C:$L,10,FALSE)</f>
        <v>43374.529166666667</v>
      </c>
      <c r="L2" t="s">
        <v>20</v>
      </c>
    </row>
    <row r="3" spans="1:12" x14ac:dyDescent="0.25">
      <c r="A3" t="s">
        <v>12</v>
      </c>
      <c r="B3">
        <v>1234</v>
      </c>
      <c r="C3" t="s">
        <v>15</v>
      </c>
      <c r="D3" t="str">
        <f>IF(COUNTIF('Database complete'!A$2:F$22126,C3)&gt;1,"Codes jumeaux",IF(IFERROR(VLOOKUP(C3,'Database complete'!A$2:F$22126,6,FALSE),IF(IFERROR(VLOOKUP(C3,'Database synonymes complete'!$B:$T,19,FALSE),"Code erroné")="Code erroné","Code erroné",VLOOKUP(C3,'Database synonymes complete'!$B:$T,19,FALSE)))="Code erroné","Code erroné",VLOOKUP(C3,'Database synonymes complete'!$B:$T,19,FALSE)))</f>
        <v>Blackstonia perfoliata (L.) Huds., 1762</v>
      </c>
      <c r="E3">
        <v>0</v>
      </c>
      <c r="G3">
        <f>VLOOKUP($A3,'[2]Formulaire bota'!$C:$E,3,FALSE)</f>
        <v>0</v>
      </c>
      <c r="H3">
        <f>VLOOKUP($A3,'[2]Formulaire bota'!$C:$F,4,FALSE)</f>
        <v>0</v>
      </c>
      <c r="I3">
        <f>VLOOKUP($A3,'[2]Formulaire bota'!$C:$P,14,FALSE)</f>
        <v>3.86625971</v>
      </c>
      <c r="J3">
        <f>VLOOKUP($A3,'[2]Formulaire bota'!$C:$Q,15,FALSE)</f>
        <v>43.574222799999902</v>
      </c>
      <c r="K3" s="3">
        <f>VLOOKUP($A3,'[2]Formulaire bota'!$C:$L,10,FALSE)</f>
        <v>43374.529166666667</v>
      </c>
      <c r="L3" t="s">
        <v>20</v>
      </c>
    </row>
    <row r="4" spans="1:12" x14ac:dyDescent="0.25">
      <c r="A4" t="s">
        <v>12</v>
      </c>
      <c r="B4">
        <v>1234</v>
      </c>
      <c r="C4" t="s">
        <v>16</v>
      </c>
      <c r="D4" t="str">
        <f>IF(COUNTIF('Database complete'!A$2:F$22126,C4)&gt;1,"Codes jumeaux",IF(IFERROR(VLOOKUP(C4,'Database complete'!A$2:F$22126,6,FALSE),IF(IFERROR(VLOOKUP(C4,'Database synonymes complete'!$B:$T,19,FALSE),"Code erroné")="Code erroné","Code erroné",VLOOKUP(C4,'Database synonymes complete'!$B:$T,19,FALSE)))="Code erroné","Code erroné",VLOOKUP(C4,'Database synonymes complete'!$B:$T,19,FALSE)))</f>
        <v>Avena barbata Pott ex Link, 1799</v>
      </c>
      <c r="E4">
        <v>0</v>
      </c>
      <c r="G4">
        <f>VLOOKUP($A4,'[2]Formulaire bota'!$C:$E,3,FALSE)</f>
        <v>0</v>
      </c>
      <c r="H4">
        <f>VLOOKUP($A4,'[2]Formulaire bota'!$C:$F,4,FALSE)</f>
        <v>0</v>
      </c>
      <c r="I4">
        <f>VLOOKUP($A4,'[2]Formulaire bota'!$C:$P,14,FALSE)</f>
        <v>3.86625971</v>
      </c>
      <c r="J4">
        <f>VLOOKUP($A4,'[2]Formulaire bota'!$C:$Q,15,FALSE)</f>
        <v>43.574222799999902</v>
      </c>
      <c r="K4" s="3">
        <f>VLOOKUP($A4,'[2]Formulaire bota'!$C:$L,10,FALSE)</f>
        <v>43374.529166666667</v>
      </c>
      <c r="L4" t="s">
        <v>20</v>
      </c>
    </row>
    <row r="5" spans="1:12" x14ac:dyDescent="0.25">
      <c r="A5" t="s">
        <v>12</v>
      </c>
      <c r="B5">
        <v>1234</v>
      </c>
      <c r="C5" t="s">
        <v>17</v>
      </c>
      <c r="D5" s="9" t="str">
        <f>IF(COUNTIF('Database complete'!A$2:F$22126,C5)&gt;1,"Codes jumeaux",IF(IFERROR(VLOOKUP(C5,'Database complete'!A$2:F$22126,6,FALSE),IF(IFERROR(VLOOKUP(C5,'Database synonymes complete'!$B:$T,19,FALSE),"Code erroné")="Code erroné","Code erroné",VLOOKUP(C5,'Database synonymes complete'!$B:$T,19,FALSE)))="Code erroné","Code erroné",VLOOKUP(C5,'Database synonymes complete'!$B:$T,19,FALSE)))</f>
        <v>Code erroné</v>
      </c>
      <c r="E5">
        <v>2</v>
      </c>
      <c r="G5">
        <f>VLOOKUP($A5,'[2]Formulaire bota'!$C:$E,3,FALSE)</f>
        <v>0</v>
      </c>
      <c r="H5">
        <f>VLOOKUP($A5,'[2]Formulaire bota'!$C:$F,4,FALSE)</f>
        <v>0</v>
      </c>
      <c r="I5">
        <f>VLOOKUP($A5,'[2]Formulaire bota'!$C:$P,14,FALSE)</f>
        <v>3.86625971</v>
      </c>
      <c r="J5">
        <f>VLOOKUP($A5,'[2]Formulaire bota'!$C:$Q,15,FALSE)</f>
        <v>43.574222799999902</v>
      </c>
      <c r="K5" s="3">
        <f>VLOOKUP($A5,'[2]Formulaire bota'!$C:$L,10,FALSE)</f>
        <v>43374.529166666667</v>
      </c>
      <c r="L5" t="s">
        <v>20</v>
      </c>
    </row>
    <row r="6" spans="1:12" x14ac:dyDescent="0.25">
      <c r="A6" t="s">
        <v>12</v>
      </c>
      <c r="B6">
        <v>1234</v>
      </c>
      <c r="C6" t="s">
        <v>18</v>
      </c>
      <c r="D6" t="str">
        <f>IF(COUNTIF('Database complete'!A$2:F$22126,C6)&gt;1,"Codes jumeaux",IF(IFERROR(VLOOKUP(C6,'Database complete'!A$2:F$22126,6,FALSE),IF(IFERROR(VLOOKUP(C6,'Database synonymes complete'!$B:$T,19,FALSE),"Code erroné")="Code erroné","Code erroné",VLOOKUP(C6,'Database synonymes complete'!$B:$T,19,FALSE)))="Code erroné","Code erroné",VLOOKUP(C6,'Database synonymes complete'!$B:$T,19,FALSE)))</f>
        <v>Poa pratensis L., 1753</v>
      </c>
      <c r="E6">
        <v>0</v>
      </c>
      <c r="G6">
        <f>VLOOKUP($A6,'[2]Formulaire bota'!$C:$E,3,FALSE)</f>
        <v>0</v>
      </c>
      <c r="H6">
        <f>VLOOKUP($A6,'[2]Formulaire bota'!$C:$F,4,FALSE)</f>
        <v>0</v>
      </c>
      <c r="I6">
        <f>VLOOKUP($A6,'[2]Formulaire bota'!$C:$P,14,FALSE)</f>
        <v>3.86625971</v>
      </c>
      <c r="J6">
        <f>VLOOKUP($A6,'[2]Formulaire bota'!$C:$Q,15,FALSE)</f>
        <v>43.574222799999902</v>
      </c>
      <c r="K6" s="3">
        <f>VLOOKUP($A6,'[2]Formulaire bota'!$C:$L,10,FALSE)</f>
        <v>43374.529166666667</v>
      </c>
      <c r="L6" t="s">
        <v>20</v>
      </c>
    </row>
    <row r="7" spans="1:12" x14ac:dyDescent="0.25">
      <c r="A7" t="s">
        <v>12</v>
      </c>
      <c r="B7">
        <v>1234</v>
      </c>
      <c r="C7" t="s">
        <v>19</v>
      </c>
      <c r="D7" s="9" t="str">
        <f>IF(COUNTIF('Database complete'!A$2:F$22126,C7)&gt;1,"Codes jumeaux",IF(IFERROR(VLOOKUP(C7,'Database complete'!A$2:F$22126,6,FALSE),IF(IFERROR(VLOOKUP(C7,'Database synonymes complete'!$B:$T,19,FALSE),"Code erroné")="Code erroné","Code erroné",VLOOKUP(C7,'Database synonymes complete'!$B:$T,19,FALSE)))="Code erroné","Code erroné",VLOOKUP(C7,'Database synonymes complete'!$B:$T,19,FALSE)))</f>
        <v>Code erroné</v>
      </c>
      <c r="E7">
        <v>0</v>
      </c>
      <c r="G7">
        <f>VLOOKUP($A7,'[2]Formulaire bota'!$C:$E,3,FALSE)</f>
        <v>0</v>
      </c>
      <c r="H7">
        <f>VLOOKUP($A7,'[2]Formulaire bota'!$C:$F,4,FALSE)</f>
        <v>0</v>
      </c>
      <c r="I7">
        <f>VLOOKUP($A7,'[2]Formulaire bota'!$C:$P,14,FALSE)</f>
        <v>3.86625971</v>
      </c>
      <c r="J7">
        <f>VLOOKUP($A7,'[2]Formulaire bota'!$C:$Q,15,FALSE)</f>
        <v>43.574222799999902</v>
      </c>
      <c r="K7" s="3">
        <f>VLOOKUP($A7,'[2]Formulaire bota'!$C:$L,10,FALSE)</f>
        <v>43374.529166666667</v>
      </c>
      <c r="L7" t="s">
        <v>20</v>
      </c>
    </row>
    <row r="8" spans="1:12" x14ac:dyDescent="0.25">
      <c r="A8" t="s">
        <v>12</v>
      </c>
      <c r="B8">
        <v>1234</v>
      </c>
      <c r="C8" t="s">
        <v>117</v>
      </c>
      <c r="D8" s="10" t="str">
        <f>IF(COUNTIF('Database complete'!A$2:F$22126,C8)&gt;1,"Codes jumeaux",IF(IFERROR(VLOOKUP(C8,'Database complete'!A$2:F$22126,6,FALSE),IF(IFERROR(VLOOKUP(C8,'Database synonymes complete'!$B:$T,19,FALSE),"Code erroné")="Code erroné","Code erroné",VLOOKUP(C8,'Database synonymes complete'!$B:$T,19,FALSE)))="Code erroné","Code erroné",VLOOKUP(C8,'Database synonymes complete'!$B:$T,19,FALSE)))</f>
        <v>Codes jumeaux</v>
      </c>
      <c r="E8">
        <v>0</v>
      </c>
      <c r="G8">
        <f>VLOOKUP($A8,'[2]Formulaire bota'!$C:$E,3,FALSE)</f>
        <v>0</v>
      </c>
      <c r="H8">
        <f>VLOOKUP($A8,'[2]Formulaire bota'!$C:$F,4,FALSE)</f>
        <v>0</v>
      </c>
      <c r="I8">
        <f>VLOOKUP($A8,'[2]Formulaire bota'!$C:$P,14,FALSE)</f>
        <v>3.86625971</v>
      </c>
      <c r="J8">
        <f>VLOOKUP($A8,'[2]Formulaire bota'!$C:$Q,15,FALSE)</f>
        <v>43.574222799999902</v>
      </c>
      <c r="K8" s="3">
        <f>VLOOKUP($A8,'[2]Formulaire bota'!$C:$L,10,FALSE)</f>
        <v>43374.529166666667</v>
      </c>
      <c r="L8" t="s">
        <v>20</v>
      </c>
    </row>
    <row r="14" spans="1:12" x14ac:dyDescent="0.25">
      <c r="A14">
        <v>1</v>
      </c>
    </row>
  </sheetData>
  <dataValidations count="1">
    <dataValidation type="list" allowBlank="1" showInputMessage="1" showErrorMessage="1" sqref="D2:D8" xr:uid="{D5F7121D-1131-44F6-B36A-84C7485DF15D}">
      <formula1>Choix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CD392-053A-450E-AA6C-EAA2A9D569FF}">
  <sheetPr codeName="Feuil5"/>
  <dimension ref="A1:G14"/>
  <sheetViews>
    <sheetView workbookViewId="0">
      <selection activeCell="G5" sqref="G5"/>
    </sheetView>
  </sheetViews>
  <sheetFormatPr baseColWidth="10" defaultRowHeight="15" x14ac:dyDescent="0.25"/>
  <sheetData>
    <row r="1" spans="1:7" x14ac:dyDescent="0.25">
      <c r="A1" t="s">
        <v>145</v>
      </c>
      <c r="B1" t="s">
        <v>144</v>
      </c>
    </row>
    <row r="2" spans="1:7" x14ac:dyDescent="0.25">
      <c r="A2" t="s">
        <v>146</v>
      </c>
      <c r="B2" t="str">
        <f ca="1">OFFSET('Database complete'!$F$1, MATCH(Correspondances!$C2,'Database complete'!$A:$A,0)-1, , MATCH(Correspondances!$C2,'Database complete'!$A:$A,0) - MATCH(Correspondances!$C2,'Database complete'!$A:$A,0) +1)</f>
        <v>Dactylis glomerata L., 1753</v>
      </c>
    </row>
    <row r="3" spans="1:7" x14ac:dyDescent="0.25">
      <c r="B3" t="str">
        <f ca="1">OFFSET('Database complete'!$F$1, MATCH(Correspondances!$C3,'Database complete'!$A:$A,0)-1, , MATCH(Correspondances!$C3,'Database complete'!$A:$A,0) - MATCH(Correspondances!$C3,'Database complete'!$A:$A,0) +1)</f>
        <v>Blackstonia perfoliata (L.) Huds., 1762</v>
      </c>
    </row>
    <row r="4" spans="1:7" x14ac:dyDescent="0.25">
      <c r="A4">
        <v>3</v>
      </c>
      <c r="B4" t="str">
        <f ca="1">OFFSET('Database complete'!$F$1, MATCH(Correspondances!$C4,'Database complete'!$A:$A,0)-1, , MATCH(Correspondances!$C4,'Database complete'!$A:$A,0) - MATCH(Correspondances!$C4,'Database complete'!$A:$A,0) +1)</f>
        <v>Avena barbata Pott ex Link, 1799</v>
      </c>
    </row>
    <row r="5" spans="1:7" x14ac:dyDescent="0.25">
      <c r="B5" t="e">
        <f ca="1">OFFSET('Database complete'!$F$1, MATCH(Correspondances!$C5,'Database complete'!$A:$A,0)-1, , MATCH(Correspondances!$C5,'Database complete'!$A:$A,0) - MATCH(Correspondances!$C5,'Database complete'!$A:$A,0) +1)</f>
        <v>#N/A</v>
      </c>
    </row>
    <row r="6" spans="1:7" x14ac:dyDescent="0.25">
      <c r="B6" t="str">
        <f ca="1">OFFSET('Database complete'!$F$1, MATCH(Correspondances!$C6,'Database complete'!$A:$A,0)-1, , MATCH(Correspondances!$C6,'Database complete'!$A:$A,0) - MATCH(Correspondances!$C6,'Database complete'!$A:$A,0) +1)</f>
        <v>Poa pratensis L., 1753</v>
      </c>
    </row>
    <row r="7" spans="1:7" x14ac:dyDescent="0.25">
      <c r="B7" t="e">
        <f ca="1">OFFSET('Database complete'!$F$1, MATCH(Correspondances!$C7,'Database complete'!$A:$A,0)-1, , MATCH(Correspondances!$C7,'Database complete'!$A:$A,0) - MATCH(Correspondances!$C7,'Database complete'!$A:$A,0) +1)</f>
        <v>#N/A</v>
      </c>
    </row>
    <row r="8" spans="1:7" x14ac:dyDescent="0.25">
      <c r="B8" t="str">
        <f ca="1">OFFSET('Database complete'!$F$1, MATCH(Correspondances!$C8,'Database complete'!$A:$A,0)-1, , MATCH(Correspondances!$C8,'Database complete'!$A:$A,0) - MATCH(Correspondances!$C8,'Database complete'!$A:$A,0) +1)</f>
        <v>Reseda lutea L., 1753</v>
      </c>
    </row>
    <row r="9" spans="1:7" x14ac:dyDescent="0.25">
      <c r="B9" t="e">
        <f ca="1">OFFSET('Database complete'!$F$1, MATCH(Correspondances!$C9,'Database complete'!$A:$A,0)-1, , MATCH(Correspondances!$C9,'Database complete'!$A:$A,0) - MATCH(Correspondances!$C9,'Database complete'!$A:$A,0) +1)</f>
        <v>#N/A</v>
      </c>
      <c r="E9" t="e">
        <f ca="1">OFFSET('Database complete'!$G$1, MATCH(Correspondances!$C3,'Database complete'!$A:$A,0)-1, , MATCH(Correspondances!$C3,'Database complete'!$A:$A,1) - MATCH(Correspondances!$C3,'Database complete'!$A:$A,0) +1)</f>
        <v>#VALUE!</v>
      </c>
      <c r="G9" t="s">
        <v>143</v>
      </c>
    </row>
    <row r="10" spans="1:7" x14ac:dyDescent="0.25">
      <c r="E10" t="str">
        <f ca="1">OFFSET('Database complete'!$G$1, MATCH(Correspondances!$C4,'Database complete'!$A:$A,0)-1, , MATCH(Correspondances!$C4,'Database complete'!$A:$A,1) - MATCH(Correspondances!$C4,'Database complete'!$A:$A,0) +1)</f>
        <v>Avena barbata Pott ex Link, 1799</v>
      </c>
    </row>
    <row r="11" spans="1:7" x14ac:dyDescent="0.25">
      <c r="E11" t="e">
        <f ca="1">OFFSET('Database complete'!$G$1, MATCH(Correspondances!$C5,'Database complete'!$A:$A,0)-1, , MATCH(Correspondances!$C5,'Database complete'!$A:$A,1) - MATCH(Correspondances!$C5,'Database complete'!$A:$A,0) +1)</f>
        <v>#N/A</v>
      </c>
    </row>
    <row r="12" spans="1:7" x14ac:dyDescent="0.25">
      <c r="E12" t="str">
        <f ca="1">OFFSET('Database complete'!$G$1, MATCH(Correspondances!$C6,'Database complete'!$A:$A,0)-1, , MATCH(Correspondances!$C6,'Database complete'!$A:$A,1) - MATCH(Correspondances!$C6,'Database complete'!$A:$A,0) +1)</f>
        <v>Poa pratensis L., 1753</v>
      </c>
    </row>
    <row r="13" spans="1:7" x14ac:dyDescent="0.25">
      <c r="E13" t="e">
        <f ca="1">OFFSET('Database complete'!$G$1, MATCH(Correspondances!$C7,'Database complete'!$A:$A,0)-1, , MATCH(Correspondances!$C7,'Database complete'!$A:$A,1) - MATCH(Correspondances!$C7,'Database complete'!$A:$A,0) +1)</f>
        <v>#N/A</v>
      </c>
    </row>
    <row r="14" spans="1:7" x14ac:dyDescent="0.25">
      <c r="E14" t="e">
        <f ca="1">OFFSET('Database complete'!$G$1, MATCH(Correspondances!$C8,'Database complete'!$A:$A,0)-1, , MATCH(Correspondances!$C8,'Database complete'!$A:$A,1) - MATCH(Correspondances!$C8,'Database complete'!$A:$A,0) +1)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Database complete</vt:lpstr>
      <vt:lpstr>Database synonymes complete</vt:lpstr>
      <vt:lpstr>Regroupement</vt:lpstr>
      <vt:lpstr>Correspondances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2019-06-04T14:38:13Z</dcterms:modified>
</cp:coreProperties>
</file>