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ssica\Desktop\"/>
    </mc:Choice>
  </mc:AlternateContent>
  <bookViews>
    <workbookView xWindow="0" yWindow="0" windowWidth="24000" windowHeight="10320"/>
  </bookViews>
  <sheets>
    <sheet name="Planning Perpétuel" sheetId="1" r:id="rId1"/>
    <sheet name="Paramètres_Application" sheetId="5" r:id="rId2"/>
  </sheets>
  <definedNames>
    <definedName name="_DC">Paramètres_Application!$A$2</definedName>
    <definedName name="_P">Paramètres_Application!$I$1:$J$13</definedName>
    <definedName name="_PM">Paramètres_Application!$I$6:$I$13</definedName>
    <definedName name="_SB">Paramètres_Application!$A$3</definedName>
    <definedName name="_T_E">IF(T_PM,EDATE('Planning Perpétuel'!$D1,_VP*(1+INT(((IFERROR(DATEDIF('Planning Perpétuel'!$D1,'Planning Perpétuel'!A$4-1,"Y"),0)*12)+IFERROR(DATEDIF('Planning Perpétuel'!$D1,'Planning Perpétuel'!A$4-1,"YM"),0))/_VP))),'Planning Perpétuel'!$D1+(1+INT(IFERROR(DATEDIF('Planning Perpétuel'!$D1,'Planning Perpétuel'!A$4-1,"D"),0)/_VP))*_VP)</definedName>
    <definedName name="_VP">VLOOKUP('Planning Perpétuel'!$E1,_P,2,0)</definedName>
    <definedName name="Archive">Paramètres_Application!$A$7</definedName>
    <definedName name="Chômés">Paramètres_Application!$B$9</definedName>
    <definedName name="Date_Deb">'Planning Perpétuel'!$P$4</definedName>
    <definedName name="Dernière_Echéance">IF(T_PM,EDATE('Planning Perpétuel'!$D1,_VP*(IF(OR('Planning Perpétuel'!$F1=0,'Planning Perpétuel'!$F1=""),100,'Planning Perpétuel'!$F1-1))),'Planning Perpétuel'!$D1+_VP*(IF(OR('Planning Perpétuel'!$F1=0,'Planning Perpétuel'!$F1=""),10000,'Planning Perpétuel'!$F1-1)))</definedName>
    <definedName name="Fériés">OFFSET(Paramètres_Application!$D$2,,,COUNTA(Paramètres_Application!$D:$D),)</definedName>
    <definedName name="Liste_Fréquences">Paramètres_Application!$I$2:$I$13</definedName>
    <definedName name="Montant">IF(AND('Planning Perpétuel'!$B1&lt;&gt;0,ISNUMBER('Planning Perpétuel'!$B1)),IF('Planning Perpétuel'!$C1="Débit",-1,1)*'Planning Perpétuel'!$B1,IF(OR('Planning Perpétuel'!$B1="",'Planning Perpétuel'!$B1=0)," ",'Planning Perpétuel'!$B1))</definedName>
    <definedName name="Pâq_Année_N">ROUND(DATE(YEAR(Date_Deb),4,1)/7+MOD(19*MOD(YEAR(Date_Deb),19)-7,30)*14/100,0)*7-6</definedName>
    <definedName name="Pâq_Année_N1">ROUND(DATE(YEAR(Date_Deb)+1,4,1)/7+MOD(19*MOD(YEAR(Date_Deb)+1,19)-7,30)*14/100,0)*7-6</definedName>
    <definedName name="Ponts">OFFSET(Paramètres_Application!$G$2,,,COUNTA(Paramètres_Application!$G:$G)-1,)</definedName>
    <definedName name="Prochaine_Echéance">IF(T_PM,EDATE('Planning Perpétuel'!$D1,_VP*(1+INT(((IFERROR(DATEDIF('Planning Perpétuel'!$D1,TODAY()-1,"Y"),0)*12)+IFERROR(DATEDIF('Planning Perpétuel'!$D1,TODAY()-1,"YM"),0))/_VP))),'Planning Perpétuel'!$D1+(1+INT(IFERROR(DATEDIF('Planning Perpétuel'!$D1,TODAY(),"D"),0)/_VP))*_VP)+1</definedName>
    <definedName name="Sens">IF('Planning Perpétuel'!$G1="Avancer",1,-1)</definedName>
    <definedName name="T_PM">IF(OR('Planning Perpétuel'!$E1=_PM),TRUE,FALSE)</definedName>
    <definedName name="T_SE">Paramètres_Application!$L$3</definedName>
    <definedName name="Tout_JF_P">Paramètres_Application!$H$2:$H$45</definedName>
  </definedNames>
  <calcPr calcId="162913"/>
</workbook>
</file>

<file path=xl/calcChain.xml><?xml version="1.0" encoding="utf-8"?>
<calcChain xmlns="http://schemas.openxmlformats.org/spreadsheetml/2006/main">
  <c r="P4" i="1" l="1"/>
  <c r="G4" i="5"/>
  <c r="H17" i="5" s="1"/>
  <c r="G5" i="5"/>
  <c r="H18" i="5" s="1"/>
  <c r="G6" i="5"/>
  <c r="H19" i="5" s="1"/>
  <c r="G7" i="5"/>
  <c r="H20" i="5" s="1"/>
  <c r="G8" i="5"/>
  <c r="H21" i="5" s="1"/>
  <c r="G9" i="5"/>
  <c r="H22" i="5" s="1"/>
  <c r="G10" i="5"/>
  <c r="H23" i="5" s="1"/>
  <c r="G11" i="5"/>
  <c r="H24" i="5" s="1"/>
  <c r="G12" i="5"/>
  <c r="H25" i="5" s="1"/>
  <c r="G13" i="5"/>
  <c r="H26" i="5" s="1"/>
  <c r="G14" i="5"/>
  <c r="H27" i="5" s="1"/>
  <c r="G15" i="5"/>
  <c r="H28" i="5" s="1"/>
  <c r="G16" i="5"/>
  <c r="H29" i="5" s="1"/>
  <c r="G17" i="5"/>
  <c r="H30" i="5" s="1"/>
  <c r="G18" i="5"/>
  <c r="H31" i="5" s="1"/>
  <c r="G19" i="5"/>
  <c r="H32" i="5" s="1"/>
  <c r="G20" i="5"/>
  <c r="H33" i="5" s="1"/>
  <c r="G21" i="5"/>
  <c r="H34" i="5" s="1"/>
  <c r="G22" i="5"/>
  <c r="H35" i="5" s="1"/>
  <c r="G23" i="5"/>
  <c r="H36" i="5" s="1"/>
  <c r="G24" i="5"/>
  <c r="H37" i="5" s="1"/>
  <c r="G25" i="5"/>
  <c r="H38" i="5" s="1"/>
  <c r="G26" i="5"/>
  <c r="H39" i="5" s="1"/>
  <c r="G27" i="5"/>
  <c r="H40" i="5" s="1"/>
  <c r="G28" i="5"/>
  <c r="H41" i="5" s="1"/>
  <c r="G29" i="5"/>
  <c r="H42" i="5" s="1"/>
  <c r="G30" i="5"/>
  <c r="H43" i="5" s="1"/>
  <c r="G31" i="5"/>
  <c r="H44" i="5" s="1"/>
  <c r="L3" i="5"/>
  <c r="D8" i="5" l="1"/>
  <c r="H8" i="5" s="1"/>
  <c r="D6" i="5"/>
  <c r="H6" i="5" s="1"/>
  <c r="D3" i="5"/>
  <c r="H3" i="5" s="1"/>
  <c r="D5" i="5"/>
  <c r="H5" i="5" s="1"/>
  <c r="O4" i="1"/>
  <c r="G32" i="5"/>
  <c r="H45" i="5" s="1"/>
  <c r="G2" i="5"/>
  <c r="H15" i="5" s="1"/>
  <c r="G3" i="5"/>
  <c r="H16" i="5" s="1"/>
  <c r="D2" i="5"/>
  <c r="P2" i="1"/>
  <c r="P1" i="1"/>
  <c r="P3" i="1"/>
  <c r="Q4" i="1"/>
  <c r="D14" i="5"/>
  <c r="H14" i="5" s="1"/>
  <c r="D13" i="5"/>
  <c r="H13" i="5" s="1"/>
  <c r="D12" i="5"/>
  <c r="H12" i="5" s="1"/>
  <c r="D11" i="5"/>
  <c r="H11" i="5" s="1"/>
  <c r="D10" i="5"/>
  <c r="H10" i="5" s="1"/>
  <c r="D9" i="5"/>
  <c r="H9" i="5" s="1"/>
  <c r="D7" i="5"/>
  <c r="H7" i="5" s="1"/>
  <c r="D4" i="5"/>
  <c r="H4" i="5" s="1"/>
  <c r="N4" i="1" l="1"/>
  <c r="O3" i="1"/>
  <c r="H2" i="5"/>
  <c r="Q1" i="1"/>
  <c r="Q2" i="1"/>
  <c r="Q3" i="1"/>
  <c r="R4" i="1"/>
  <c r="B9" i="5"/>
  <c r="H9" i="1" l="1" a="1"/>
  <c r="H9" i="1" s="1"/>
  <c r="H10" i="1" a="1"/>
  <c r="H10" i="1" s="1"/>
  <c r="H8" i="1" a="1"/>
  <c r="H8" i="1" s="1"/>
  <c r="N3" i="1"/>
  <c r="M4" i="1"/>
  <c r="R2" i="1"/>
  <c r="R3" i="1"/>
  <c r="R1" i="1"/>
  <c r="S4" i="1"/>
  <c r="H7" i="1" a="1"/>
  <c r="H6" i="1" a="1"/>
  <c r="H6" i="1" l="1"/>
  <c r="H7" i="1"/>
  <c r="L4" i="1"/>
  <c r="M3" i="1"/>
  <c r="S2" i="1"/>
  <c r="S3" i="1"/>
  <c r="S1" i="1"/>
  <c r="T4" i="1"/>
  <c r="K4" i="1" l="1"/>
  <c r="L3" i="1"/>
  <c r="T2" i="1"/>
  <c r="T3" i="1"/>
  <c r="T1" i="1"/>
  <c r="U4" i="1"/>
  <c r="J4" i="1" l="1"/>
  <c r="K3" i="1"/>
  <c r="U2" i="1"/>
  <c r="U3" i="1"/>
  <c r="U1" i="1"/>
  <c r="V4" i="1"/>
  <c r="I4" i="1" l="1"/>
  <c r="J3" i="1"/>
  <c r="V2" i="1"/>
  <c r="V3" i="1"/>
  <c r="V1" i="1"/>
  <c r="W4" i="1"/>
  <c r="I9" i="1" l="1" a="1"/>
  <c r="I9" i="1" s="1"/>
  <c r="I10" i="1" a="1"/>
  <c r="I10" i="1" s="1"/>
  <c r="J10" i="1" s="1" a="1"/>
  <c r="J10" i="1" s="1"/>
  <c r="K10" i="1" s="1" a="1"/>
  <c r="K10" i="1" s="1"/>
  <c r="L10" i="1" s="1" a="1"/>
  <c r="L10" i="1" s="1"/>
  <c r="M10" i="1" s="1" a="1"/>
  <c r="M10" i="1" s="1"/>
  <c r="N10" i="1" s="1" a="1"/>
  <c r="N10" i="1" s="1"/>
  <c r="O10" i="1" s="1" a="1"/>
  <c r="O10" i="1" s="1"/>
  <c r="P10" i="1" s="1" a="1"/>
  <c r="P10" i="1" s="1"/>
  <c r="Q10" i="1" s="1" a="1"/>
  <c r="Q10" i="1" s="1"/>
  <c r="R10" i="1" s="1" a="1"/>
  <c r="R10" i="1" s="1"/>
  <c r="S10" i="1" s="1" a="1"/>
  <c r="S10" i="1" s="1"/>
  <c r="T10" i="1" s="1" a="1"/>
  <c r="T10" i="1" s="1"/>
  <c r="U10" i="1" s="1" a="1"/>
  <c r="U10" i="1" s="1"/>
  <c r="V10" i="1" s="1" a="1"/>
  <c r="V10" i="1" s="1"/>
  <c r="W10" i="1" s="1" a="1"/>
  <c r="W10" i="1" s="1"/>
  <c r="I7" i="1" a="1"/>
  <c r="I7" i="1" s="1"/>
  <c r="I8" i="1" a="1"/>
  <c r="I8" i="1" s="1"/>
  <c r="I6" i="1" a="1"/>
  <c r="I6" i="1" s="1"/>
  <c r="I3" i="1"/>
  <c r="W2" i="1"/>
  <c r="W3" i="1"/>
  <c r="W1" i="1"/>
  <c r="X4" i="1"/>
  <c r="X10" i="1" l="1" a="1"/>
  <c r="X10" i="1" s="1"/>
  <c r="X2" i="1"/>
  <c r="X3" i="1"/>
  <c r="X1" i="1"/>
  <c r="Y4" i="1"/>
  <c r="Y10" i="1" l="1" a="1"/>
  <c r="Y10" i="1" s="1"/>
  <c r="Y2" i="1"/>
  <c r="Y3" i="1"/>
  <c r="Y1" i="1"/>
  <c r="Z4" i="1"/>
  <c r="Z10" i="1" l="1" a="1"/>
  <c r="Z10" i="1" s="1"/>
  <c r="Z2" i="1"/>
  <c r="Z3" i="1"/>
  <c r="Z1" i="1"/>
  <c r="AA4" i="1"/>
  <c r="AA10" i="1" l="1" a="1"/>
  <c r="AA10" i="1" s="1"/>
  <c r="AA2" i="1"/>
  <c r="AA3" i="1"/>
  <c r="AA1" i="1"/>
  <c r="AB4" i="1"/>
  <c r="AB10" i="1" l="1" a="1"/>
  <c r="AB10" i="1" s="1"/>
  <c r="AB2" i="1"/>
  <c r="AB3" i="1"/>
  <c r="AB1" i="1"/>
  <c r="AC4" i="1"/>
  <c r="AC10" i="1" l="1" a="1"/>
  <c r="AC10" i="1" s="1"/>
  <c r="AC2" i="1"/>
  <c r="AC3" i="1"/>
  <c r="AC1" i="1"/>
  <c r="AD4" i="1"/>
  <c r="AD10" i="1" l="1" a="1"/>
  <c r="AD10" i="1" s="1"/>
  <c r="AD2" i="1"/>
  <c r="AD3" i="1"/>
  <c r="AD1" i="1"/>
  <c r="AE4" i="1"/>
  <c r="AE10" i="1" l="1" a="1"/>
  <c r="AE10" i="1" s="1"/>
  <c r="AE2" i="1"/>
  <c r="AE3" i="1"/>
  <c r="AE1" i="1"/>
  <c r="AF4" i="1"/>
  <c r="AF10" i="1" l="1" a="1"/>
  <c r="AF10" i="1" s="1"/>
  <c r="AF2" i="1"/>
  <c r="AF3" i="1"/>
  <c r="AF1" i="1"/>
  <c r="AG4" i="1"/>
  <c r="AG10" i="1" l="1" a="1"/>
  <c r="AG10" i="1" s="1"/>
  <c r="AG2" i="1"/>
  <c r="AG3" i="1"/>
  <c r="AG1" i="1"/>
  <c r="AH4" i="1"/>
  <c r="AH10" i="1" l="1" a="1"/>
  <c r="AH10" i="1" s="1"/>
  <c r="AH2" i="1"/>
  <c r="AH3" i="1"/>
  <c r="AH1" i="1"/>
  <c r="AI4" i="1"/>
  <c r="AI10" i="1" l="1" a="1"/>
  <c r="AI10" i="1" s="1"/>
  <c r="AI2" i="1"/>
  <c r="AI3" i="1"/>
  <c r="AI1" i="1"/>
  <c r="AJ4" i="1"/>
  <c r="AJ10" i="1" l="1" a="1"/>
  <c r="AJ10" i="1" s="1"/>
  <c r="AJ2" i="1"/>
  <c r="AJ3" i="1"/>
  <c r="AJ1" i="1"/>
  <c r="AK4" i="1"/>
  <c r="AK10" i="1" l="1" a="1"/>
  <c r="AK10" i="1" s="1"/>
  <c r="AK2" i="1"/>
  <c r="AK3" i="1"/>
  <c r="AK1" i="1"/>
  <c r="AL4" i="1"/>
  <c r="AL10" i="1" l="1" a="1"/>
  <c r="AL10" i="1" s="1"/>
  <c r="AL2" i="1"/>
  <c r="AL3" i="1"/>
  <c r="AL1" i="1"/>
  <c r="AM4" i="1"/>
  <c r="AM10" i="1" l="1" a="1"/>
  <c r="AM10" i="1" s="1"/>
  <c r="AM2" i="1"/>
  <c r="AM3" i="1"/>
  <c r="AM1" i="1"/>
  <c r="AN4" i="1"/>
  <c r="AN10" i="1" l="1" a="1"/>
  <c r="AN10" i="1" s="1"/>
  <c r="AN2" i="1"/>
  <c r="AN3" i="1"/>
  <c r="AN1" i="1"/>
  <c r="AO4" i="1"/>
  <c r="AO10" i="1" l="1" a="1"/>
  <c r="AO10" i="1" s="1"/>
  <c r="AO2" i="1"/>
  <c r="AO3" i="1"/>
  <c r="AO1" i="1"/>
  <c r="AP4" i="1"/>
  <c r="AP10" i="1" l="1" a="1"/>
  <c r="AP10" i="1" s="1"/>
  <c r="AP2" i="1"/>
  <c r="AP3" i="1"/>
  <c r="AP1" i="1"/>
  <c r="AQ4" i="1"/>
  <c r="AQ10" i="1" l="1" a="1"/>
  <c r="AQ10" i="1" s="1"/>
  <c r="AQ2" i="1"/>
  <c r="AQ3" i="1"/>
  <c r="AQ1" i="1"/>
  <c r="AR4" i="1"/>
  <c r="AR10" i="1" l="1" a="1"/>
  <c r="AR10" i="1" s="1"/>
  <c r="AR2" i="1"/>
  <c r="AR3" i="1"/>
  <c r="AR1" i="1"/>
  <c r="AS4" i="1"/>
  <c r="AS10" i="1" l="1" a="1"/>
  <c r="AS10" i="1" s="1"/>
  <c r="AS2" i="1"/>
  <c r="AS3" i="1"/>
  <c r="AS1" i="1"/>
  <c r="AT4" i="1"/>
  <c r="AT10" i="1" l="1" a="1"/>
  <c r="AT10" i="1" s="1"/>
  <c r="AT2" i="1"/>
  <c r="AT3" i="1"/>
  <c r="AT1" i="1"/>
  <c r="AU4" i="1"/>
  <c r="AU10" i="1" l="1" a="1"/>
  <c r="AU10" i="1" s="1"/>
  <c r="AU2" i="1"/>
  <c r="AU3" i="1"/>
  <c r="AU1" i="1"/>
  <c r="AV4" i="1"/>
  <c r="AV10" i="1" l="1" a="1"/>
  <c r="AV10" i="1" s="1"/>
  <c r="AV2" i="1"/>
  <c r="AV3" i="1"/>
  <c r="AV1" i="1"/>
  <c r="AW4" i="1"/>
  <c r="AW10" i="1" l="1" a="1"/>
  <c r="AW10" i="1" s="1"/>
  <c r="AW2" i="1"/>
  <c r="AW3" i="1"/>
  <c r="AW1" i="1"/>
  <c r="AX4" i="1"/>
  <c r="AX10" i="1" l="1" a="1"/>
  <c r="AX10" i="1" s="1"/>
  <c r="AX2" i="1"/>
  <c r="AX3" i="1"/>
  <c r="AX1" i="1"/>
  <c r="AY4" i="1"/>
  <c r="AY10" i="1" l="1" a="1"/>
  <c r="AY10" i="1" s="1"/>
  <c r="AY2" i="1"/>
  <c r="AY3" i="1"/>
  <c r="AY1" i="1"/>
  <c r="AZ4" i="1"/>
  <c r="AZ10" i="1" l="1" a="1"/>
  <c r="AZ10" i="1" s="1"/>
  <c r="BA4" i="1"/>
  <c r="AZ1" i="1"/>
  <c r="AZ2" i="1"/>
  <c r="AZ3" i="1"/>
  <c r="BA10" i="1" l="1" a="1"/>
  <c r="BA10" i="1" s="1"/>
  <c r="BA1" i="1"/>
  <c r="BA3" i="1"/>
  <c r="BA2" i="1"/>
  <c r="BB4" i="1"/>
  <c r="BB10" i="1" l="1" a="1"/>
  <c r="BB10" i="1" s="1"/>
  <c r="BB2" i="1"/>
  <c r="BB3" i="1"/>
  <c r="BC4" i="1"/>
  <c r="BB1" i="1"/>
  <c r="BC10" i="1" l="1" a="1"/>
  <c r="BC10" i="1" s="1"/>
  <c r="BC3" i="1"/>
  <c r="BC2" i="1"/>
  <c r="BD4" i="1"/>
  <c r="BC1" i="1"/>
  <c r="BD10" i="1" l="1" a="1"/>
  <c r="BD10" i="1" s="1"/>
  <c r="BE4" i="1"/>
  <c r="BD1" i="1"/>
  <c r="BD2" i="1"/>
  <c r="BD3" i="1"/>
  <c r="BE10" i="1" l="1" a="1"/>
  <c r="BE10" i="1" s="1"/>
  <c r="BE3" i="1"/>
  <c r="BE2" i="1"/>
  <c r="BF4" i="1"/>
  <c r="BE1" i="1"/>
  <c r="BF10" i="1" l="1" a="1"/>
  <c r="BF10" i="1" s="1"/>
  <c r="BF2" i="1"/>
  <c r="BF3" i="1"/>
  <c r="BG4" i="1"/>
  <c r="BF1" i="1"/>
  <c r="BG10" i="1" l="1" a="1"/>
  <c r="BG10" i="1" s="1"/>
  <c r="BG8" i="1" a="1"/>
  <c r="BG8" i="1" s="1"/>
  <c r="BF8" i="1" s="1" a="1"/>
  <c r="BF8" i="1" s="1"/>
  <c r="BE8" i="1" s="1" a="1"/>
  <c r="BE8" i="1" s="1"/>
  <c r="BD8" i="1" s="1" a="1"/>
  <c r="BD8" i="1" s="1"/>
  <c r="BC8" i="1" s="1" a="1"/>
  <c r="BC8" i="1" s="1"/>
  <c r="BB8" i="1" s="1" a="1"/>
  <c r="BB8" i="1" s="1"/>
  <c r="BA8" i="1" s="1" a="1"/>
  <c r="BA8" i="1" s="1"/>
  <c r="AZ8" i="1" s="1" a="1"/>
  <c r="AZ8" i="1" s="1"/>
  <c r="AY8" i="1" s="1" a="1"/>
  <c r="AY8" i="1" s="1"/>
  <c r="AX8" i="1" s="1" a="1"/>
  <c r="AX8" i="1" s="1"/>
  <c r="AW8" i="1" s="1" a="1"/>
  <c r="AW8" i="1" s="1"/>
  <c r="AV8" i="1" s="1" a="1"/>
  <c r="AV8" i="1" s="1"/>
  <c r="AU8" i="1" s="1" a="1"/>
  <c r="AU8" i="1" s="1"/>
  <c r="AT8" i="1" s="1" a="1"/>
  <c r="AT8" i="1" s="1"/>
  <c r="AS8" i="1" s="1" a="1"/>
  <c r="AS8" i="1" s="1"/>
  <c r="AR8" i="1" s="1" a="1"/>
  <c r="AR8" i="1" s="1"/>
  <c r="AQ8" i="1" s="1" a="1"/>
  <c r="AQ8" i="1" s="1"/>
  <c r="AP8" i="1" s="1" a="1"/>
  <c r="AP8" i="1" s="1"/>
  <c r="AO8" i="1" s="1" a="1"/>
  <c r="AO8" i="1" s="1"/>
  <c r="AN8" i="1" s="1" a="1"/>
  <c r="AN8" i="1" s="1"/>
  <c r="AM8" i="1" s="1" a="1"/>
  <c r="AM8" i="1" s="1"/>
  <c r="AL8" i="1" s="1" a="1"/>
  <c r="AL8" i="1" s="1"/>
  <c r="AK8" i="1" s="1" a="1"/>
  <c r="AK8" i="1" s="1"/>
  <c r="AJ8" i="1" s="1" a="1"/>
  <c r="AJ8" i="1" s="1"/>
  <c r="AI8" i="1" s="1" a="1"/>
  <c r="AI8" i="1" s="1"/>
  <c r="AH8" i="1" s="1" a="1"/>
  <c r="AH8" i="1" s="1"/>
  <c r="AG8" i="1" s="1" a="1"/>
  <c r="AG8" i="1" s="1"/>
  <c r="AF8" i="1" s="1" a="1"/>
  <c r="AF8" i="1" s="1"/>
  <c r="AE8" i="1" s="1" a="1"/>
  <c r="AE8" i="1" s="1"/>
  <c r="AD8" i="1" s="1" a="1"/>
  <c r="AD8" i="1" s="1"/>
  <c r="AC8" i="1" s="1" a="1"/>
  <c r="AC8" i="1" s="1"/>
  <c r="AB8" i="1" s="1" a="1"/>
  <c r="AB8" i="1" s="1"/>
  <c r="AA8" i="1" s="1" a="1"/>
  <c r="AA8" i="1" s="1"/>
  <c r="Z8" i="1" s="1" a="1"/>
  <c r="Z8" i="1" s="1"/>
  <c r="Y8" i="1" s="1" a="1"/>
  <c r="Y8" i="1" s="1"/>
  <c r="X8" i="1" s="1" a="1"/>
  <c r="X8" i="1" s="1"/>
  <c r="W8" i="1" s="1" a="1"/>
  <c r="W8" i="1" s="1"/>
  <c r="V8" i="1" s="1" a="1"/>
  <c r="V8" i="1" s="1"/>
  <c r="U8" i="1" s="1" a="1"/>
  <c r="U8" i="1" s="1"/>
  <c r="T8" i="1" s="1" a="1"/>
  <c r="T8" i="1" s="1"/>
  <c r="S8" i="1" s="1" a="1"/>
  <c r="S8" i="1" s="1"/>
  <c r="R8" i="1" s="1" a="1"/>
  <c r="R8" i="1" s="1"/>
  <c r="Q8" i="1" s="1" a="1"/>
  <c r="Q8" i="1" s="1"/>
  <c r="P8" i="1" s="1" a="1"/>
  <c r="P8" i="1" s="1"/>
  <c r="O8" i="1" s="1" a="1"/>
  <c r="O8" i="1" s="1"/>
  <c r="N8" i="1" s="1" a="1"/>
  <c r="N8" i="1" s="1"/>
  <c r="M8" i="1" s="1" a="1"/>
  <c r="M8" i="1" s="1"/>
  <c r="L8" i="1" s="1" a="1"/>
  <c r="L8" i="1" s="1"/>
  <c r="K8" i="1" s="1" a="1"/>
  <c r="K8" i="1" s="1"/>
  <c r="J8" i="1" s="1" a="1"/>
  <c r="J8" i="1" s="1"/>
  <c r="BG9" i="1" a="1"/>
  <c r="BG9" i="1" s="1"/>
  <c r="BF9" i="1" s="1" a="1"/>
  <c r="BF9" i="1" s="1"/>
  <c r="BE9" i="1" s="1" a="1"/>
  <c r="BE9" i="1" s="1"/>
  <c r="BD9" i="1" s="1" a="1"/>
  <c r="BD9" i="1" s="1"/>
  <c r="BC9" i="1" s="1" a="1"/>
  <c r="BC9" i="1" s="1"/>
  <c r="BB9" i="1" s="1" a="1"/>
  <c r="BB9" i="1" s="1"/>
  <c r="BA9" i="1" s="1" a="1"/>
  <c r="BA9" i="1" s="1"/>
  <c r="AZ9" i="1" s="1" a="1"/>
  <c r="AZ9" i="1" s="1"/>
  <c r="AY9" i="1" s="1" a="1"/>
  <c r="AY9" i="1" s="1"/>
  <c r="AX9" i="1" s="1" a="1"/>
  <c r="AX9" i="1" s="1"/>
  <c r="AW9" i="1" s="1" a="1"/>
  <c r="AW9" i="1" s="1"/>
  <c r="AV9" i="1" s="1" a="1"/>
  <c r="AV9" i="1" s="1"/>
  <c r="AU9" i="1" s="1" a="1"/>
  <c r="AU9" i="1" s="1"/>
  <c r="AT9" i="1" s="1" a="1"/>
  <c r="AT9" i="1" s="1"/>
  <c r="AS9" i="1" s="1" a="1"/>
  <c r="AS9" i="1" s="1"/>
  <c r="AR9" i="1" s="1" a="1"/>
  <c r="AR9" i="1" s="1"/>
  <c r="AQ9" i="1" s="1" a="1"/>
  <c r="AQ9" i="1" s="1"/>
  <c r="AP9" i="1" s="1" a="1"/>
  <c r="AP9" i="1" s="1"/>
  <c r="AO9" i="1" s="1" a="1"/>
  <c r="AO9" i="1" s="1"/>
  <c r="AN9" i="1" s="1" a="1"/>
  <c r="AN9" i="1" s="1"/>
  <c r="AM9" i="1" s="1" a="1"/>
  <c r="AM9" i="1" s="1"/>
  <c r="AL9" i="1" s="1" a="1"/>
  <c r="AL9" i="1" s="1"/>
  <c r="AK9" i="1" s="1" a="1"/>
  <c r="AK9" i="1" s="1"/>
  <c r="AJ9" i="1" s="1" a="1"/>
  <c r="AJ9" i="1" s="1"/>
  <c r="AI9" i="1" s="1" a="1"/>
  <c r="AI9" i="1" s="1"/>
  <c r="AH9" i="1" s="1" a="1"/>
  <c r="AH9" i="1" s="1"/>
  <c r="AG9" i="1" s="1" a="1"/>
  <c r="AG9" i="1" s="1"/>
  <c r="AF9" i="1" s="1" a="1"/>
  <c r="AF9" i="1" s="1"/>
  <c r="AE9" i="1" s="1" a="1"/>
  <c r="AE9" i="1" s="1"/>
  <c r="AD9" i="1" s="1" a="1"/>
  <c r="AD9" i="1" s="1"/>
  <c r="AC9" i="1" s="1" a="1"/>
  <c r="AC9" i="1" s="1"/>
  <c r="AB9" i="1" s="1" a="1"/>
  <c r="AB9" i="1" s="1"/>
  <c r="AA9" i="1" s="1" a="1"/>
  <c r="AA9" i="1" s="1"/>
  <c r="Z9" i="1" s="1" a="1"/>
  <c r="Z9" i="1" s="1"/>
  <c r="Y9" i="1" s="1" a="1"/>
  <c r="Y9" i="1" s="1"/>
  <c r="X9" i="1" s="1" a="1"/>
  <c r="X9" i="1" s="1"/>
  <c r="W9" i="1" s="1" a="1"/>
  <c r="W9" i="1" s="1"/>
  <c r="BG7" i="1" a="1"/>
  <c r="BG7" i="1" s="1"/>
  <c r="BF7" i="1" s="1" a="1"/>
  <c r="BG1" i="1"/>
  <c r="BG3" i="1"/>
  <c r="BG2" i="1"/>
  <c r="BF7" i="1" l="1"/>
  <c r="BE7" i="1" s="1" a="1"/>
  <c r="BG6" i="1" a="1"/>
  <c r="BG6" i="1" s="1"/>
  <c r="BF6" i="1" s="1" a="1"/>
  <c r="BF6" i="1" s="1"/>
  <c r="BE6" i="1" s="1" a="1"/>
  <c r="BE6" i="1" s="1"/>
  <c r="BD6" i="1" s="1" a="1"/>
  <c r="BD6" i="1" s="1"/>
  <c r="BC6" i="1" s="1" a="1"/>
  <c r="BC6" i="1" s="1"/>
  <c r="BB6" i="1" s="1" a="1"/>
  <c r="BB6" i="1" s="1"/>
  <c r="BA6" i="1" s="1" a="1"/>
  <c r="BA6" i="1" s="1"/>
  <c r="AZ6" i="1" s="1" a="1"/>
  <c r="AZ6" i="1" s="1"/>
  <c r="AY6" i="1" s="1" a="1"/>
  <c r="AY6" i="1" s="1"/>
  <c r="AX6" i="1" s="1" a="1"/>
  <c r="AX6" i="1" s="1"/>
  <c r="AW6" i="1" s="1" a="1"/>
  <c r="AW6" i="1" s="1"/>
  <c r="AV6" i="1" s="1" a="1"/>
  <c r="AV6" i="1" s="1"/>
  <c r="AU6" i="1" s="1" a="1"/>
  <c r="AU6" i="1" s="1"/>
  <c r="AT6" i="1" s="1" a="1"/>
  <c r="AT6" i="1" s="1"/>
  <c r="AS6" i="1" s="1" a="1"/>
  <c r="AS6" i="1" s="1"/>
  <c r="AR6" i="1" s="1" a="1"/>
  <c r="AR6" i="1" s="1"/>
  <c r="AQ6" i="1" s="1" a="1"/>
  <c r="AQ6" i="1" s="1"/>
  <c r="AP6" i="1" s="1" a="1"/>
  <c r="AP6" i="1" s="1"/>
  <c r="AO6" i="1" s="1" a="1"/>
  <c r="AO6" i="1" s="1"/>
  <c r="AN6" i="1" s="1" a="1"/>
  <c r="AN6" i="1" s="1"/>
  <c r="AM6" i="1" s="1" a="1"/>
  <c r="AM6" i="1" s="1"/>
  <c r="AL6" i="1" s="1" a="1"/>
  <c r="AL6" i="1" s="1"/>
  <c r="AK6" i="1" s="1" a="1"/>
  <c r="AK6" i="1" s="1"/>
  <c r="AJ6" i="1" s="1" a="1"/>
  <c r="AJ6" i="1" s="1"/>
  <c r="AI6" i="1" s="1" a="1"/>
  <c r="AI6" i="1" s="1"/>
  <c r="AH6" i="1" s="1" a="1"/>
  <c r="AH6" i="1" s="1"/>
  <c r="AG6" i="1" s="1" a="1"/>
  <c r="AG6" i="1" s="1"/>
  <c r="AF6" i="1" s="1" a="1"/>
  <c r="AF6" i="1" s="1"/>
  <c r="AE6" i="1" s="1" a="1"/>
  <c r="AE6" i="1" s="1"/>
  <c r="AD6" i="1" s="1" a="1"/>
  <c r="AD6" i="1" s="1"/>
  <c r="AC6" i="1" s="1" a="1"/>
  <c r="AC6" i="1" s="1"/>
  <c r="AB6" i="1" s="1" a="1"/>
  <c r="AB6" i="1" s="1"/>
  <c r="AA6" i="1" s="1" a="1"/>
  <c r="AA6" i="1" s="1"/>
  <c r="Z6" i="1" s="1" a="1"/>
  <c r="Z6" i="1" s="1"/>
  <c r="Y6" i="1" s="1" a="1"/>
  <c r="Y6" i="1" s="1"/>
  <c r="X6" i="1" s="1" a="1"/>
  <c r="X6" i="1" s="1"/>
  <c r="W6" i="1" s="1" a="1"/>
  <c r="W6" i="1" s="1"/>
  <c r="V6" i="1" s="1" a="1"/>
  <c r="V6" i="1" s="1"/>
  <c r="U6" i="1" s="1" a="1"/>
  <c r="U6" i="1" s="1"/>
  <c r="T6" i="1" s="1" a="1"/>
  <c r="T6" i="1" s="1"/>
  <c r="S6" i="1" s="1" a="1"/>
  <c r="S6" i="1" s="1"/>
  <c r="R6" i="1" s="1" a="1"/>
  <c r="R6" i="1" s="1"/>
  <c r="Q6" i="1" s="1" a="1"/>
  <c r="Q6" i="1" s="1"/>
  <c r="P6" i="1" s="1" a="1"/>
  <c r="P6" i="1" s="1"/>
  <c r="O6" i="1" s="1" a="1"/>
  <c r="O6" i="1" s="1"/>
  <c r="N6" i="1" s="1" a="1"/>
  <c r="N6" i="1" s="1"/>
  <c r="M6" i="1" s="1" a="1"/>
  <c r="M6" i="1" s="1"/>
  <c r="L6" i="1" s="1" a="1"/>
  <c r="L6" i="1" s="1"/>
  <c r="K6" i="1" s="1" a="1"/>
  <c r="K6" i="1" s="1"/>
  <c r="J6" i="1" s="1" a="1"/>
  <c r="J6" i="1" s="1"/>
  <c r="BE7" i="1" l="1"/>
  <c r="BD7" i="1" s="1" a="1"/>
  <c r="BD7" i="1" l="1"/>
  <c r="BC7" i="1" s="1" a="1"/>
  <c r="BC7" i="1" l="1"/>
  <c r="BB7" i="1" s="1" a="1"/>
  <c r="BB7" i="1" l="1"/>
  <c r="BA7" i="1" s="1" a="1"/>
  <c r="BA7" i="1" l="1"/>
  <c r="AZ7" i="1" s="1" a="1"/>
  <c r="AZ7" i="1" l="1"/>
  <c r="AY7" i="1" a="1"/>
  <c r="AY7" i="1" l="1"/>
  <c r="AX7" i="1" a="1"/>
  <c r="AX7" i="1" l="1"/>
  <c r="AW7" i="1" a="1"/>
  <c r="AW7" i="1" l="1"/>
  <c r="AV7" i="1" a="1"/>
  <c r="AV7" i="1" l="1"/>
  <c r="AU7" i="1" s="1" a="1"/>
  <c r="AU7" i="1" l="1"/>
  <c r="AT7" i="1" a="1"/>
  <c r="AT7" i="1" l="1"/>
  <c r="AS7" i="1" a="1"/>
  <c r="AS7" i="1" l="1"/>
  <c r="AR7" i="1" s="1" a="1"/>
  <c r="AR7" i="1" l="1"/>
  <c r="AQ7" i="1" s="1" a="1"/>
  <c r="AQ7" i="1" l="1"/>
  <c r="AP7" i="1" s="1" a="1"/>
  <c r="AP7" i="1" l="1"/>
  <c r="AO7" i="1" a="1"/>
  <c r="AO7" i="1" l="1"/>
  <c r="AN7" i="1" a="1"/>
  <c r="AN7" i="1" l="1"/>
  <c r="AM7" i="1" s="1" a="1"/>
  <c r="AM7" i="1" l="1"/>
  <c r="AL7" i="1" a="1"/>
  <c r="AL7" i="1" l="1"/>
  <c r="AK7" i="1" a="1"/>
  <c r="AK7" i="1" l="1"/>
  <c r="AJ7" i="1" s="1" a="1"/>
  <c r="AJ7" i="1" l="1"/>
  <c r="AI7" i="1" s="1" a="1"/>
  <c r="AI7" i="1" l="1"/>
  <c r="AH7" i="1" s="1" a="1"/>
  <c r="AH7" i="1" l="1"/>
  <c r="AG7" i="1" s="1" a="1"/>
  <c r="AG7" i="1" s="1"/>
  <c r="AF7" i="1" s="1" a="1"/>
  <c r="AF7" i="1" s="1"/>
  <c r="AE7" i="1" s="1" a="1"/>
  <c r="AE7" i="1" s="1"/>
  <c r="AD7" i="1" s="1" a="1"/>
  <c r="AD7" i="1" s="1"/>
  <c r="AC7" i="1" s="1" a="1"/>
  <c r="AC7" i="1" s="1"/>
  <c r="AB7" i="1" s="1" a="1"/>
  <c r="AB7" i="1" s="1"/>
  <c r="AA7" i="1" s="1" a="1"/>
  <c r="AA7" i="1" s="1"/>
  <c r="Z7" i="1" s="1" a="1"/>
  <c r="Z7" i="1" s="1"/>
  <c r="Y7" i="1" s="1" a="1"/>
  <c r="Y7" i="1" s="1"/>
  <c r="X7" i="1" s="1" a="1"/>
  <c r="X7" i="1" s="1"/>
  <c r="W7" i="1" s="1" a="1"/>
  <c r="W7" i="1" s="1"/>
  <c r="V7" i="1" s="1" a="1"/>
  <c r="V7" i="1" s="1"/>
  <c r="U7" i="1" s="1" a="1"/>
  <c r="U7" i="1" s="1"/>
  <c r="T7" i="1" s="1" a="1"/>
  <c r="T7" i="1" s="1"/>
  <c r="S7" i="1" s="1" a="1"/>
  <c r="S7" i="1" s="1"/>
  <c r="R7" i="1" s="1" a="1"/>
  <c r="R7" i="1" s="1"/>
  <c r="Q7" i="1" s="1" a="1"/>
  <c r="Q7" i="1" s="1"/>
  <c r="P7" i="1" s="1" a="1"/>
  <c r="P7" i="1" s="1"/>
  <c r="O7" i="1" s="1" a="1"/>
  <c r="O7" i="1" s="1"/>
  <c r="N7" i="1" s="1" a="1"/>
  <c r="N7" i="1" s="1"/>
  <c r="M7" i="1" s="1" a="1"/>
  <c r="M7" i="1" s="1"/>
  <c r="L7" i="1" s="1" a="1"/>
  <c r="L7" i="1" s="1"/>
  <c r="K7" i="1" s="1" a="1"/>
  <c r="K7" i="1" s="1"/>
  <c r="J7" i="1" s="1" a="1"/>
  <c r="J7" i="1" s="1"/>
  <c r="V9" i="1" a="1"/>
  <c r="V9" i="1" s="1"/>
  <c r="U9" i="1" s="1" a="1"/>
  <c r="U9" i="1" s="1"/>
  <c r="T9" i="1" s="1" a="1"/>
  <c r="T9" i="1" s="1"/>
  <c r="S9" i="1" s="1" a="1"/>
  <c r="S9" i="1" s="1"/>
  <c r="R9" i="1" s="1" a="1"/>
  <c r="R9" i="1" s="1"/>
  <c r="Q9" i="1" s="1" a="1"/>
  <c r="Q9" i="1" s="1"/>
  <c r="P9" i="1" s="1" a="1"/>
  <c r="P9" i="1" s="1"/>
  <c r="O9" i="1" s="1" a="1"/>
  <c r="O9" i="1" s="1"/>
  <c r="N9" i="1" s="1" a="1"/>
  <c r="N9" i="1" s="1"/>
  <c r="M9" i="1" s="1" a="1"/>
  <c r="M9" i="1" s="1"/>
  <c r="L9" i="1" s="1" a="1"/>
  <c r="L9" i="1" s="1"/>
  <c r="K9" i="1" s="1" a="1"/>
  <c r="K9" i="1" s="1"/>
  <c r="J9" i="1" s="1" a="1"/>
  <c r="J9" i="1" s="1"/>
</calcChain>
</file>

<file path=xl/sharedStrings.xml><?xml version="1.0" encoding="utf-8"?>
<sst xmlns="http://schemas.openxmlformats.org/spreadsheetml/2006/main" count="121" uniqueCount="112">
  <si>
    <t>Décalage d'affichage du Planning</t>
  </si>
  <si>
    <t>Sélection des
jours fériés</t>
  </si>
  <si>
    <t>Sélection des
jours chômés</t>
  </si>
  <si>
    <t>Indications des dates chômées supplémentaires</t>
  </si>
  <si>
    <t>Nombre de jours</t>
  </si>
  <si>
    <t>d'archive sur</t>
  </si>
  <si>
    <t>"Aujourd'hui"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</si>
  <si>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</si>
  <si>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</si>
  <si>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</si>
  <si>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</si>
  <si>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</si>
  <si>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</si>
  <si>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</si>
  <si>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</si>
  <si>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</si>
  <si>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</si>
  <si>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</si>
  <si>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</si>
  <si>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</si>
  <si>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</si>
  <si>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</si>
  <si>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</si>
  <si>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</si>
  <si>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</si>
  <si>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</si>
  <si>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</si>
  <si>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</si>
  <si>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</si>
  <si>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</si>
  <si>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</si>
  <si>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</si>
  <si>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</si>
  <si>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</si>
  <si>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</si>
  <si>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</si>
  <si>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</si>
  <si>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</si>
  <si>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</si>
  <si>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</si>
  <si>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</si>
  <si>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</si>
  <si>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</si>
  <si>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</si>
  <si>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 xml:space="preserve"> </t>
  </si>
  <si>
    <t>Lundi</t>
  </si>
  <si>
    <t>Répétitif ?</t>
  </si>
  <si>
    <t>Dates calculées</t>
  </si>
  <si>
    <t>Périodicité</t>
  </si>
  <si>
    <t>Hebdo</t>
  </si>
  <si>
    <t>Débit
Crédit</t>
  </si>
  <si>
    <t>Journalière</t>
  </si>
  <si>
    <t>Mensuelle</t>
  </si>
  <si>
    <t>Bimestrielle</t>
  </si>
  <si>
    <t>Trimestrielle</t>
  </si>
  <si>
    <t>Quadrimestrielle</t>
  </si>
  <si>
    <t>Semestrielle</t>
  </si>
  <si>
    <t>Annuelle</t>
  </si>
  <si>
    <t>Bisannuelle</t>
  </si>
  <si>
    <t>Observations</t>
  </si>
  <si>
    <t>2 semaines</t>
  </si>
  <si>
    <t>4 semaines</t>
  </si>
  <si>
    <t>toutes les semaines</t>
  </si>
  <si>
    <t>toutes les deux semaines</t>
  </si>
  <si>
    <t>toutes les 4 semaines</t>
  </si>
  <si>
    <t>une fois par mois - pas 2</t>
  </si>
  <si>
    <t>une fois tous les 2 mois</t>
  </si>
  <si>
    <t>une fois toutes les 3 mois</t>
  </si>
  <si>
    <t>une fois tous les 4 mois</t>
  </si>
  <si>
    <t>une fois tous les 6 mois</t>
  </si>
  <si>
    <t>une fois par an</t>
  </si>
  <si>
    <t>une fois tous les 2 ans</t>
  </si>
  <si>
    <t>Tout les jours fériés et ponts</t>
  </si>
  <si>
    <t>Premier
jour de la
semaine</t>
  </si>
  <si>
    <t>Nb
d'échéance</t>
  </si>
  <si>
    <t>Colonne372</t>
  </si>
  <si>
    <t>Colonne373</t>
  </si>
  <si>
    <t>Colonne374</t>
  </si>
  <si>
    <t>Colonne375</t>
  </si>
  <si>
    <t>Colonne376</t>
  </si>
  <si>
    <t>Colonne377</t>
  </si>
  <si>
    <t>Colonne378</t>
  </si>
  <si>
    <t>Colonne38</t>
  </si>
  <si>
    <t>Colonne39</t>
  </si>
  <si>
    <t>Colonne382</t>
  </si>
  <si>
    <t>Colonne383</t>
  </si>
  <si>
    <t>Colonne384</t>
  </si>
  <si>
    <t>Colonne385</t>
  </si>
  <si>
    <t>Colonne386</t>
  </si>
  <si>
    <t>Sens</t>
  </si>
  <si>
    <t>Avancer</t>
  </si>
  <si>
    <t>18 mois</t>
  </si>
  <si>
    <t>une fois tous les 18 mois</t>
  </si>
  <si>
    <r>
      <rPr>
        <b/>
        <sz val="11"/>
        <color rgb="FF92D050"/>
        <rFont val="Calibri"/>
        <family val="2"/>
        <scheme val="minor"/>
      </rPr>
      <t>Jours</t>
    </r>
    <r>
      <rPr>
        <b/>
        <sz val="11"/>
        <color theme="0"/>
        <rFont val="Calibri"/>
        <family val="2"/>
        <scheme val="minor"/>
      </rPr>
      <t xml:space="preserve">
</t>
    </r>
    <r>
      <rPr>
        <b/>
        <sz val="11"/>
        <color rgb="FFFFFF00"/>
        <rFont val="Calibri"/>
        <family val="2"/>
        <scheme val="minor"/>
      </rPr>
      <t>Mois</t>
    </r>
    <r>
      <rPr>
        <b/>
        <sz val="11"/>
        <color theme="0"/>
        <rFont val="Calibri"/>
        <family val="2"/>
        <scheme val="minor"/>
      </rPr>
      <t/>
    </r>
  </si>
  <si>
    <t>Machine</t>
  </si>
  <si>
    <t>Date de première intervention</t>
  </si>
  <si>
    <t>Périodicité de l'opération</t>
  </si>
  <si>
    <t>Date de la
prochaine
opération</t>
  </si>
  <si>
    <t>Code
Opération</t>
  </si>
  <si>
    <t>Planning Maintenance Préventive</t>
  </si>
  <si>
    <r>
      <rPr>
        <u/>
        <sz val="16"/>
        <color theme="1"/>
        <rFont val="Calibri"/>
        <family val="2"/>
        <scheme val="minor"/>
      </rPr>
      <t>Code des opérations :</t>
    </r>
    <r>
      <rPr>
        <sz val="16"/>
        <color theme="1"/>
        <rFont val="Calibri"/>
        <family val="2"/>
        <scheme val="minor"/>
      </rPr>
      <t xml:space="preserve">
</t>
    </r>
    <r>
      <rPr>
        <sz val="9"/>
        <color theme="1"/>
        <rFont val="Calibri"/>
        <family val="2"/>
        <scheme val="minor"/>
      </rPr>
      <t xml:space="preserve">          VH - Visite Hebdomadaire
          VM - Visite Mensuelle
          VS - Visite Semestrielle
          VA - Visite Annuelle
          ER - Entretient Régulier
</t>
    </r>
  </si>
  <si>
    <t>tous les jours sauf weekend, fériés et ponts</t>
  </si>
  <si>
    <t>machine 1</t>
  </si>
  <si>
    <t>vh</t>
  </si>
  <si>
    <t>machine 2</t>
  </si>
  <si>
    <t>ER</t>
  </si>
  <si>
    <t>machine 3</t>
  </si>
  <si>
    <t>va</t>
  </si>
  <si>
    <t>machine 4</t>
  </si>
  <si>
    <t>vs</t>
  </si>
  <si>
    <t>sat5</t>
  </si>
  <si>
    <t>Reculer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</si>
</sst>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"/>
    <numFmt numFmtId="165" formatCode="#,##0.00\ &quot;€&quot;"/>
    <numFmt numFmtId="166" formatCode="#,##0\ &quot;€&quot;"/>
  </numFmts>
  <fonts count="20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1"/>
      <color theme="7" tint="0.7999816888943144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4" fillId="3" borderId="2" xfId="0" applyFont="1" applyFill="1" applyBorder="1" applyAlignment="1">
      <alignment horizontal="center"/>
    </xf>
    <xf numFmtId="0" fontId="4" fillId="3" borderId="2" xfId="0" applyFont="1" applyFill="1" applyBorder="1"/>
    <xf numFmtId="0" fontId="5" fillId="2" borderId="2" xfId="0" applyFont="1" applyFill="1" applyBorder="1"/>
    <xf numFmtId="16" fontId="5" fillId="2" borderId="2" xfId="0" applyNumberFormat="1" applyFont="1" applyFill="1" applyBorder="1"/>
    <xf numFmtId="14" fontId="5" fillId="2" borderId="4" xfId="0" applyNumberFormat="1" applyFont="1" applyFill="1" applyBorder="1"/>
    <xf numFmtId="0" fontId="0" fillId="0" borderId="0" xfId="0" applyFill="1"/>
    <xf numFmtId="0" fontId="3" fillId="4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6" fillId="2" borderId="2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 textRotation="90"/>
    </xf>
    <xf numFmtId="0" fontId="8" fillId="2" borderId="4" xfId="0" applyFont="1" applyFill="1" applyBorder="1" applyAlignment="1">
      <alignment horizontal="center" vertical="center" textRotation="90"/>
    </xf>
    <xf numFmtId="0" fontId="8" fillId="2" borderId="3" xfId="0" applyFont="1" applyFill="1" applyBorder="1" applyAlignment="1">
      <alignment horizontal="center" vertical="center" textRotation="90"/>
    </xf>
    <xf numFmtId="164" fontId="6" fillId="0" borderId="5" xfId="0" applyNumberFormat="1" applyFont="1" applyFill="1" applyBorder="1" applyAlignment="1">
      <alignment horizontal="center" vertical="center"/>
    </xf>
    <xf numFmtId="0" fontId="4" fillId="3" borderId="0" xfId="0" applyFont="1" applyFill="1"/>
    <xf numFmtId="0" fontId="0" fillId="3" borderId="11" xfId="0" applyFill="1" applyBorder="1"/>
    <xf numFmtId="0" fontId="0" fillId="3" borderId="10" xfId="0" applyFill="1" applyBorder="1"/>
    <xf numFmtId="0" fontId="9" fillId="3" borderId="7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5" fillId="3" borderId="3" xfId="0" applyFont="1" applyFill="1" applyBorder="1"/>
    <xf numFmtId="0" fontId="7" fillId="0" borderId="3" xfId="0" applyFont="1" applyBorder="1" applyAlignment="1">
      <alignment horizontal="center" vertical="center"/>
    </xf>
    <xf numFmtId="164" fontId="6" fillId="0" borderId="12" xfId="0" applyNumberFormat="1" applyFont="1" applyFill="1" applyBorder="1" applyAlignment="1">
      <alignment horizontal="center"/>
    </xf>
    <xf numFmtId="0" fontId="2" fillId="3" borderId="8" xfId="0" applyFont="1" applyFill="1" applyBorder="1"/>
    <xf numFmtId="0" fontId="2" fillId="3" borderId="13" xfId="0" applyFont="1" applyFill="1" applyBorder="1"/>
    <xf numFmtId="0" fontId="4" fillId="3" borderId="4" xfId="0" applyFont="1" applyFill="1" applyBorder="1"/>
    <xf numFmtId="0" fontId="4" fillId="3" borderId="3" xfId="0" applyFont="1" applyFill="1" applyBorder="1"/>
    <xf numFmtId="14" fontId="3" fillId="4" borderId="1" xfId="0" applyNumberFormat="1" applyFont="1" applyFill="1" applyBorder="1" applyAlignment="1">
      <alignment horizontal="left" vertical="center" indent="1"/>
    </xf>
    <xf numFmtId="14" fontId="3" fillId="2" borderId="1" xfId="0" applyNumberFormat="1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Continuous" vertical="center" wrapText="1"/>
    </xf>
    <xf numFmtId="0" fontId="10" fillId="0" borderId="0" xfId="0" applyFont="1" applyAlignment="1">
      <alignment horizontal="center" vertical="center"/>
    </xf>
    <xf numFmtId="0" fontId="9" fillId="3" borderId="14" xfId="0" applyFont="1" applyFill="1" applyBorder="1" applyAlignment="1">
      <alignment horizontal="center" vertical="center" wrapText="1"/>
    </xf>
    <xf numFmtId="0" fontId="2" fillId="3" borderId="0" xfId="0" applyFont="1" applyFill="1" applyBorder="1"/>
    <xf numFmtId="14" fontId="3" fillId="2" borderId="2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65" fontId="10" fillId="0" borderId="0" xfId="0" applyNumberFormat="1" applyFont="1" applyAlignment="1">
      <alignment horizontal="center" vertical="center"/>
    </xf>
    <xf numFmtId="0" fontId="0" fillId="4" borderId="1" xfId="0" applyNumberForma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 wrapText="1"/>
    </xf>
    <xf numFmtId="166" fontId="10" fillId="0" borderId="0" xfId="0" applyNumberFormat="1" applyFont="1" applyAlignment="1">
      <alignment horizontal="center" vertical="center"/>
    </xf>
    <xf numFmtId="0" fontId="11" fillId="5" borderId="10" xfId="0" applyFont="1" applyFill="1" applyBorder="1" applyAlignment="1">
      <alignment horizontal="center" vertical="center" wrapText="1"/>
    </xf>
    <xf numFmtId="0" fontId="11" fillId="5" borderId="13" xfId="0" applyFont="1" applyFill="1" applyBorder="1" applyAlignment="1">
      <alignment horizontal="center" vertical="center" wrapText="1"/>
    </xf>
    <xf numFmtId="0" fontId="4" fillId="3" borderId="15" xfId="0" applyFont="1" applyFill="1" applyBorder="1"/>
    <xf numFmtId="0" fontId="12" fillId="0" borderId="0" xfId="0" applyFont="1" applyAlignment="1">
      <alignment horizontal="center" vertical="center"/>
    </xf>
    <xf numFmtId="0" fontId="13" fillId="3" borderId="0" xfId="0" applyFont="1" applyFill="1" applyAlignment="1">
      <alignment horizontal="center" vertical="top" wrapText="1"/>
    </xf>
    <xf numFmtId="14" fontId="16" fillId="0" borderId="0" xfId="0" applyNumberFormat="1" applyFont="1" applyAlignment="1">
      <alignment horizontal="center" vertical="center"/>
    </xf>
    <xf numFmtId="0" fontId="10" fillId="0" borderId="0" xfId="0" applyNumberFormat="1" applyFont="1" applyAlignment="1">
      <alignment horizontal="center" vertical="center"/>
    </xf>
    <xf numFmtId="0" fontId="13" fillId="3" borderId="0" xfId="0" applyFont="1" applyFill="1" applyAlignment="1">
      <alignment horizontal="center" vertical="center" wrapText="1"/>
    </xf>
    <xf numFmtId="0" fontId="16" fillId="0" borderId="1" xfId="0" applyFont="1" applyBorder="1" applyAlignment="1">
      <alignment horizontal="right" vertical="center" indent="1"/>
    </xf>
    <xf numFmtId="0" fontId="16" fillId="0" borderId="5" xfId="0" applyFont="1" applyBorder="1" applyAlignment="1">
      <alignment horizontal="right" vertical="center" indent="1"/>
    </xf>
    <xf numFmtId="0" fontId="16" fillId="7" borderId="1" xfId="0" applyFont="1" applyFill="1" applyBorder="1" applyAlignment="1">
      <alignment horizontal="center" vertical="center"/>
    </xf>
    <xf numFmtId="0" fontId="16" fillId="6" borderId="1" xfId="0" applyFont="1" applyFill="1" applyBorder="1" applyAlignment="1">
      <alignment horizontal="center" vertical="center"/>
    </xf>
    <xf numFmtId="0" fontId="16" fillId="6" borderId="5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left" vertical="center" indent="1"/>
    </xf>
    <xf numFmtId="0" fontId="16" fillId="0" borderId="5" xfId="0" applyFont="1" applyFill="1" applyBorder="1" applyAlignment="1">
      <alignment horizontal="left" vertical="center" indent="1"/>
    </xf>
    <xf numFmtId="0" fontId="17" fillId="3" borderId="2" xfId="0" applyFont="1" applyFill="1" applyBorder="1" applyAlignment="1">
      <alignment horizontal="right" vertical="center" wrapText="1" indent="5"/>
    </xf>
    <xf numFmtId="0" fontId="17" fillId="3" borderId="4" xfId="0" applyFont="1" applyFill="1" applyBorder="1" applyAlignment="1">
      <alignment horizontal="right" vertical="center" wrapText="1" indent="5"/>
    </xf>
    <xf numFmtId="0" fontId="17" fillId="3" borderId="3" xfId="0" applyFont="1" applyFill="1" applyBorder="1" applyAlignment="1">
      <alignment horizontal="right" vertical="center" wrapText="1" indent="5"/>
    </xf>
    <xf numFmtId="0" fontId="18" fillId="5" borderId="2" xfId="0" applyFont="1" applyFill="1" applyBorder="1" applyAlignment="1">
      <alignment horizontal="left" vertical="top" wrapText="1"/>
    </xf>
    <xf numFmtId="0" fontId="18" fillId="5" borderId="4" xfId="0" applyFont="1" applyFill="1" applyBorder="1" applyAlignment="1">
      <alignment horizontal="left" vertical="top" wrapText="1"/>
    </xf>
    <xf numFmtId="0" fontId="18" fillId="5" borderId="3" xfId="0" applyFont="1" applyFill="1" applyBorder="1" applyAlignment="1">
      <alignment horizontal="left" vertical="top" wrapText="1"/>
    </xf>
    <xf numFmtId="0" fontId="9" fillId="3" borderId="8" xfId="0" applyFont="1" applyFill="1" applyBorder="1" applyAlignment="1">
      <alignment horizontal="center" vertical="center" wrapText="1"/>
    </xf>
    <xf numFmtId="0" fontId="9" fillId="3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92"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5" formatCode="#,##0.0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5" formatCode="#,##0.00\ &quot;€&quot;"/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ill>
        <patternFill patternType="solid">
          <fgColor indexed="64"/>
          <bgColor theme="7" tint="-0.499984740745262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00FF00"/>
        </patternFill>
      </fill>
    </dxf>
    <dxf>
      <font>
        <color auto="1"/>
      </font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ill>
        <patternFill>
          <bgColor theme="7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1" pivot="0" count="2">
      <tableStyleElement type="wholeTable" dxfId="91"/>
      <tableStyleElement type="headerRow" dxfId="90"/>
    </tableStyle>
  </tableStyles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CheckBox" fmlaLink="B2" lockText="1" noThreeD="1"/>
</file>

<file path=xl/ctrlProps/ctrlProp2.xml><?xml version="1.0" encoding="utf-8"?>
<formControlPr xmlns="http://schemas.microsoft.com/office/spreadsheetml/2009/9/main" objectType="CheckBox" fmlaLink="B3" lockText="1" noThreeD="1"/>
</file>

<file path=xl/ctrlProps/ctrlProp3.xml><?xml version="1.0" encoding="utf-8"?>
<formControlPr xmlns="http://schemas.microsoft.com/office/spreadsheetml/2009/9/main" objectType="CheckBox" fmlaLink="B4" lockText="1" noThreeD="1"/>
</file>

<file path=xl/ctrlProps/ctrlProp4.xml><?xml version="1.0" encoding="utf-8"?>
<formControlPr xmlns="http://schemas.microsoft.com/office/spreadsheetml/2009/9/main" objectType="CheckBox" fmlaLink="B5" lockText="1" noThreeD="1"/>
</file>

<file path=xl/ctrlProps/ctrlProp5.xml><?xml version="1.0" encoding="utf-8"?>
<formControlPr xmlns="http://schemas.microsoft.com/office/spreadsheetml/2009/9/main" objectType="CheckBox" fmlaLink="B6" lockText="1" noThreeD="1"/>
</file>

<file path=xl/ctrlProps/ctrlProp6.xml><?xml version="1.0" encoding="utf-8"?>
<formControlPr xmlns="http://schemas.microsoft.com/office/spreadsheetml/2009/9/main" objectType="CheckBox" checked="Checked" fmlaLink="B7" lockText="1" noThreeD="1"/>
</file>

<file path=xl/ctrlProps/ctrlProp7.xml><?xml version="1.0" encoding="utf-8"?>
<formControlPr xmlns="http://schemas.microsoft.com/office/spreadsheetml/2009/9/main" objectType="CheckBox" checked="Checked" fmlaLink="B8" lockText="1" noThreeD="1"/>
</file>

<file path=xl/ctrlProps/ctrlProp8.xml><?xml version="1.0" encoding="utf-8"?>
<formControlPr xmlns="http://schemas.microsoft.com/office/spreadsheetml/2009/9/main" objectType="CheckBox" checked="Checked" fmlaLink="C2" lockText="1" noThreeD="1"/>
</file>

<file path=xl/ctrlProps/ctrlProp9.xml><?xml version="1.0" encoding="utf-8"?>
<formControlPr xmlns="http://schemas.microsoft.com/office/spreadsheetml/2009/9/main" objectType="CheckBox" checked="Checked" fmlaLink="C3" lockText="1" noThreeD="1"/>
</file>

<file path=xl/ctrlProps/ctrlProp10.xml><?xml version="1.0" encoding="utf-8"?>
<formControlPr xmlns="http://schemas.microsoft.com/office/spreadsheetml/2009/9/main" objectType="CheckBox" checked="Checked" fmlaLink="C4" lockText="1" noThreeD="1"/>
</file>

<file path=xl/ctrlProps/ctrlProp11.xml><?xml version="1.0" encoding="utf-8"?>
<formControlPr xmlns="http://schemas.microsoft.com/office/spreadsheetml/2009/9/main" objectType="CheckBox" checked="Checked" fmlaLink="C5" lockText="1" noThreeD="1"/>
</file>

<file path=xl/ctrlProps/ctrlProp12.xml><?xml version="1.0" encoding="utf-8"?>
<formControlPr xmlns="http://schemas.microsoft.com/office/spreadsheetml/2009/9/main" objectType="CheckBox" checked="Checked" fmlaLink="C7" lockText="1" noThreeD="1"/>
</file>

<file path=xl/ctrlProps/ctrlProp13.xml><?xml version="1.0" encoding="utf-8"?>
<formControlPr xmlns="http://schemas.microsoft.com/office/spreadsheetml/2009/9/main" objectType="CheckBox" checked="Checked" fmlaLink="C8" lockText="1" noThreeD="1"/>
</file>

<file path=xl/ctrlProps/ctrlProp14.xml><?xml version="1.0" encoding="utf-8"?>
<formControlPr xmlns="http://schemas.microsoft.com/office/spreadsheetml/2009/9/main" objectType="CheckBox" checked="Checked" fmlaLink="C9" lockText="1" noThreeD="1"/>
</file>

<file path=xl/ctrlProps/ctrlProp15.xml><?xml version="1.0" encoding="utf-8"?>
<formControlPr xmlns="http://schemas.microsoft.com/office/spreadsheetml/2009/9/main" objectType="CheckBox" checked="Checked" fmlaLink="C10" lockText="1" noThreeD="1"/>
</file>

<file path=xl/ctrlProps/ctrlProp16.xml><?xml version="1.0" encoding="utf-8"?>
<formControlPr xmlns="http://schemas.microsoft.com/office/spreadsheetml/2009/9/main" objectType="CheckBox" checked="Checked" fmlaLink="C11" lockText="1" noThreeD="1"/>
</file>

<file path=xl/ctrlProps/ctrlProp17.xml><?xml version="1.0" encoding="utf-8"?>
<formControlPr xmlns="http://schemas.microsoft.com/office/spreadsheetml/2009/9/main" objectType="CheckBox" checked="Checked" fmlaLink="C12" lockText="1" noThreeD="1"/>
</file>

<file path=xl/ctrlProps/ctrlProp18.xml><?xml version="1.0" encoding="utf-8"?>
<formControlPr xmlns="http://schemas.microsoft.com/office/spreadsheetml/2009/9/main" objectType="CheckBox" fmlaLink="C6" lockText="1" noThreeD="1"/>
</file>

<file path=xl/ctrlProps/ctrlProp19.xml><?xml version="1.0" encoding="utf-8"?>
<formControlPr xmlns="http://schemas.microsoft.com/office/spreadsheetml/2009/9/main" objectType="CheckBox" checked="Checked" fmlaLink="C13" lockText="1" noThreeD="1"/>
</file>

<file path=xl/ctrlProps/ctrlProp20.xml><?xml version="1.0" encoding="utf-8"?>
<formControlPr xmlns="http://schemas.microsoft.com/office/spreadsheetml/2009/9/main" objectType="CheckBox" fmlaLink="C14" lockText="1" noThreeD="1"/>
</file>

<file path=xl/ctrlProps/ctrlProp21.xml><?xml version="1.0" encoding="utf-8"?>
<formControlPr xmlns="http://schemas.microsoft.com/office/spreadsheetml/2009/9/main" objectType="CheckBox" fmlaLink="F2" lockText="1" noThreeD="1"/>
</file>

<file path=xl/ctrlProps/ctrlProp22.xml><?xml version="1.0" encoding="utf-8"?>
<formControlPr xmlns="http://schemas.microsoft.com/office/spreadsheetml/2009/9/main" objectType="CheckBox" fmlaLink="F3" lockText="1" noThreeD="1"/>
</file>

<file path=xl/ctrlProps/ctrlProp23.xml><?xml version="1.0" encoding="utf-8"?>
<formControlPr xmlns="http://schemas.microsoft.com/office/spreadsheetml/2009/9/main" objectType="CheckBox" fmlaLink="F4" lockText="1" noThreeD="1"/>
</file>

<file path=xl/ctrlProps/ctrlProp24.xml><?xml version="1.0" encoding="utf-8"?>
<formControlPr xmlns="http://schemas.microsoft.com/office/spreadsheetml/2009/9/main" objectType="CheckBox" fmlaLink="F5" lockText="1" noThreeD="1"/>
</file>

<file path=xl/ctrlProps/ctrlProp25.xml><?xml version="1.0" encoding="utf-8"?>
<formControlPr xmlns="http://schemas.microsoft.com/office/spreadsheetml/2009/9/main" objectType="CheckBox" fmlaLink="F6" lockText="1" noThreeD="1"/>
</file>

<file path=xl/ctrlProps/ctrlProp26.xml><?xml version="1.0" encoding="utf-8"?>
<formControlPr xmlns="http://schemas.microsoft.com/office/spreadsheetml/2009/9/main" objectType="CheckBox" fmlaLink="F7" lockText="1" noThreeD="1"/>
</file>

<file path=xl/ctrlProps/ctrlProp27.xml><?xml version="1.0" encoding="utf-8"?>
<formControlPr xmlns="http://schemas.microsoft.com/office/spreadsheetml/2009/9/main" objectType="CheckBox" fmlaLink="F8" lockText="1" noThreeD="1"/>
</file>

<file path=xl/ctrlProps/ctrlProp28.xml><?xml version="1.0" encoding="utf-8"?>
<formControlPr xmlns="http://schemas.microsoft.com/office/spreadsheetml/2009/9/main" objectType="CheckBox" fmlaLink="F9" lockText="1" noThreeD="1"/>
</file>

<file path=xl/ctrlProps/ctrlProp29.xml><?xml version="1.0" encoding="utf-8"?>
<formControlPr xmlns="http://schemas.microsoft.com/office/spreadsheetml/2009/9/main" objectType="CheckBox" fmlaLink="F10" lockText="1" noThreeD="1"/>
</file>

<file path=xl/ctrlProps/ctrlProp30.xml><?xml version="1.0" encoding="utf-8"?>
<formControlPr xmlns="http://schemas.microsoft.com/office/spreadsheetml/2009/9/main" objectType="CheckBox" fmlaLink="F11" lockText="1" noThreeD="1"/>
</file>

<file path=xl/ctrlProps/ctrlProp31.xml><?xml version="1.0" encoding="utf-8"?>
<formControlPr xmlns="http://schemas.microsoft.com/office/spreadsheetml/2009/9/main" objectType="CheckBox" fmlaLink="F12" lockText="1" noThreeD="1"/>
</file>

<file path=xl/ctrlProps/ctrlProp32.xml><?xml version="1.0" encoding="utf-8"?>
<formControlPr xmlns="http://schemas.microsoft.com/office/spreadsheetml/2009/9/main" objectType="CheckBox" fmlaLink="F13" lockText="1" noThreeD="1"/>
</file>

<file path=xl/ctrlProps/ctrlProp33.xml><?xml version="1.0" encoding="utf-8"?>
<formControlPr xmlns="http://schemas.microsoft.com/office/spreadsheetml/2009/9/main" objectType="CheckBox" fmlaLink="F14" lockText="1" noThreeD="1"/>
</file>

<file path=xl/ctrlProps/ctrlProp34.xml><?xml version="1.0" encoding="utf-8"?>
<formControlPr xmlns="http://schemas.microsoft.com/office/spreadsheetml/2009/9/main" objectType="CheckBox" fmlaLink="F15" lockText="1" noThreeD="1"/>
</file>

<file path=xl/ctrlProps/ctrlProp35.xml><?xml version="1.0" encoding="utf-8"?>
<formControlPr xmlns="http://schemas.microsoft.com/office/spreadsheetml/2009/9/main" objectType="CheckBox" fmlaLink="F16" lockText="1" noThreeD="1"/>
</file>

<file path=xl/ctrlProps/ctrlProp36.xml><?xml version="1.0" encoding="utf-8"?>
<formControlPr xmlns="http://schemas.microsoft.com/office/spreadsheetml/2009/9/main" objectType="CheckBox" fmlaLink="F17" lockText="1" noThreeD="1"/>
</file>

<file path=xl/ctrlProps/ctrlProp37.xml><?xml version="1.0" encoding="utf-8"?>
<formControlPr xmlns="http://schemas.microsoft.com/office/spreadsheetml/2009/9/main" objectType="CheckBox" fmlaLink="F18" lockText="1" noThreeD="1"/>
</file>

<file path=xl/ctrlProps/ctrlProp38.xml><?xml version="1.0" encoding="utf-8"?>
<formControlPr xmlns="http://schemas.microsoft.com/office/spreadsheetml/2009/9/main" objectType="CheckBox" fmlaLink="F19" lockText="1" noThreeD="1"/>
</file>

<file path=xl/ctrlProps/ctrlProp39.xml><?xml version="1.0" encoding="utf-8"?>
<formControlPr xmlns="http://schemas.microsoft.com/office/spreadsheetml/2009/9/main" objectType="CheckBox" fmlaLink="F20" lockText="1" noThreeD="1"/>
</file>

<file path=xl/ctrlProps/ctrlProp40.xml><?xml version="1.0" encoding="utf-8"?>
<formControlPr xmlns="http://schemas.microsoft.com/office/spreadsheetml/2009/9/main" objectType="CheckBox" fmlaLink="F21" lockText="1" noThreeD="1"/>
</file>

<file path=xl/ctrlProps/ctrlProp41.xml><?xml version="1.0" encoding="utf-8"?>
<formControlPr xmlns="http://schemas.microsoft.com/office/spreadsheetml/2009/9/main" objectType="CheckBox" fmlaLink="F22" lockText="1" noThreeD="1"/>
</file>

<file path=xl/ctrlProps/ctrlProp42.xml><?xml version="1.0" encoding="utf-8"?>
<formControlPr xmlns="http://schemas.microsoft.com/office/spreadsheetml/2009/9/main" objectType="CheckBox" fmlaLink="F23" lockText="1" noThreeD="1"/>
</file>

<file path=xl/ctrlProps/ctrlProp43.xml><?xml version="1.0" encoding="utf-8"?>
<formControlPr xmlns="http://schemas.microsoft.com/office/spreadsheetml/2009/9/main" objectType="CheckBox" fmlaLink="F24" lockText="1" noThreeD="1"/>
</file>

<file path=xl/ctrlProps/ctrlProp44.xml><?xml version="1.0" encoding="utf-8"?>
<formControlPr xmlns="http://schemas.microsoft.com/office/spreadsheetml/2009/9/main" objectType="CheckBox" fmlaLink="F25" lockText="1" noThreeD="1"/>
</file>

<file path=xl/ctrlProps/ctrlProp45.xml><?xml version="1.0" encoding="utf-8"?>
<formControlPr xmlns="http://schemas.microsoft.com/office/spreadsheetml/2009/9/main" objectType="CheckBox" fmlaLink="F26" lockText="1" noThreeD="1"/>
</file>

<file path=xl/ctrlProps/ctrlProp46.xml><?xml version="1.0" encoding="utf-8"?>
<formControlPr xmlns="http://schemas.microsoft.com/office/spreadsheetml/2009/9/main" objectType="CheckBox" fmlaLink="F27" lockText="1" noThreeD="1"/>
</file>

<file path=xl/ctrlProps/ctrlProp47.xml><?xml version="1.0" encoding="utf-8"?>
<formControlPr xmlns="http://schemas.microsoft.com/office/spreadsheetml/2009/9/main" objectType="CheckBox" fmlaLink="F28" lockText="1" noThreeD="1"/>
</file>

<file path=xl/ctrlProps/ctrlProp48.xml><?xml version="1.0" encoding="utf-8"?>
<formControlPr xmlns="http://schemas.microsoft.com/office/spreadsheetml/2009/9/main" objectType="CheckBox" fmlaLink="F29" lockText="1" noThreeD="1"/>
</file>

<file path=xl/ctrlProps/ctrlProp49.xml><?xml version="1.0" encoding="utf-8"?>
<formControlPr xmlns="http://schemas.microsoft.com/office/spreadsheetml/2009/9/main" objectType="CheckBox" fmlaLink="F30" lockText="1" noThreeD="1"/>
</file>

<file path=xl/ctrlProps/ctrlProp50.xml><?xml version="1.0" encoding="utf-8"?>
<formControlPr xmlns="http://schemas.microsoft.com/office/spreadsheetml/2009/9/main" objectType="CheckBox" fmlaLink="F31" lockText="1" noThreeD="1"/>
</file>

<file path=xl/ctrlProps/ctrlProp51.xml><?xml version="1.0" encoding="utf-8"?>
<formControlPr xmlns="http://schemas.microsoft.com/office/spreadsheetml/2009/9/main" objectType="CheckBox" fmlaLink="F32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1</xdr:row>
      <xdr:rowOff>28575</xdr:rowOff>
    </xdr:from>
    <xdr:to>
      <xdr:col>2</xdr:col>
      <xdr:colOff>95250</xdr:colOff>
      <xdr:row>1</xdr:row>
      <xdr:rowOff>228600</xdr:rowOff>
    </xdr:to>
    <xdr:sp macro="[0]!Planning.Ce_Jour" textlink="">
      <xdr:nvSpPr>
        <xdr:cNvPr id="2" name="Rectangle à coins arrondis 1"/>
        <xdr:cNvSpPr/>
      </xdr:nvSpPr>
      <xdr:spPr>
        <a:xfrm>
          <a:off x="190500" y="1562100"/>
          <a:ext cx="1200150" cy="2000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352425</xdr:colOff>
          <xdr:row>2</xdr:row>
          <xdr:rowOff>19050</xdr:rowOff>
        </xdr:from>
        <xdr:to>
          <xdr:col>8</xdr:col>
          <xdr:colOff>0</xdr:colOff>
          <xdr:row>4</xdr:row>
          <xdr:rowOff>0</xdr:rowOff>
        </xdr:to>
        <xdr:sp macro="" textlink="">
          <xdr:nvSpPr>
            <xdr:cNvPr id="1028" name="ScrollBar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</xdr:row>
          <xdr:rowOff>19050</xdr:rowOff>
        </xdr:from>
        <xdr:to>
          <xdr:col>0</xdr:col>
          <xdr:colOff>342900</xdr:colOff>
          <xdr:row>4</xdr:row>
          <xdr:rowOff>0</xdr:rowOff>
        </xdr:to>
        <xdr:sp macro="" textlink="">
          <xdr:nvSpPr>
            <xdr:cNvPr id="1029" name="Spin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561975</xdr:rowOff>
        </xdr:from>
        <xdr:to>
          <xdr:col>1</xdr:col>
          <xdr:colOff>742950</xdr:colOff>
          <xdr:row>2</xdr:row>
          <xdr:rowOff>9525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</xdr:row>
          <xdr:rowOff>180975</xdr:rowOff>
        </xdr:from>
        <xdr:to>
          <xdr:col>1</xdr:col>
          <xdr:colOff>742950</xdr:colOff>
          <xdr:row>3</xdr:row>
          <xdr:rowOff>9525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Mardi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</xdr:row>
          <xdr:rowOff>180975</xdr:rowOff>
        </xdr:from>
        <xdr:to>
          <xdr:col>1</xdr:col>
          <xdr:colOff>742950</xdr:colOff>
          <xdr:row>4</xdr:row>
          <xdr:rowOff>9525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Mercredi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3</xdr:row>
          <xdr:rowOff>180975</xdr:rowOff>
        </xdr:from>
        <xdr:to>
          <xdr:col>1</xdr:col>
          <xdr:colOff>742950</xdr:colOff>
          <xdr:row>5</xdr:row>
          <xdr:rowOff>9525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4</xdr:row>
          <xdr:rowOff>180975</xdr:rowOff>
        </xdr:from>
        <xdr:to>
          <xdr:col>1</xdr:col>
          <xdr:colOff>742950</xdr:colOff>
          <xdr:row>6</xdr:row>
          <xdr:rowOff>9525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5</xdr:row>
          <xdr:rowOff>180975</xdr:rowOff>
        </xdr:from>
        <xdr:to>
          <xdr:col>1</xdr:col>
          <xdr:colOff>742950</xdr:colOff>
          <xdr:row>7</xdr:row>
          <xdr:rowOff>9525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6</xdr:row>
          <xdr:rowOff>180975</xdr:rowOff>
        </xdr:from>
        <xdr:to>
          <xdr:col>1</xdr:col>
          <xdr:colOff>742950</xdr:colOff>
          <xdr:row>8</xdr:row>
          <xdr:rowOff>9525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Dimanche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0</xdr:row>
          <xdr:rowOff>561975</xdr:rowOff>
        </xdr:from>
        <xdr:to>
          <xdr:col>3</xdr:col>
          <xdr:colOff>733425</xdr:colOff>
          <xdr:row>2</xdr:row>
          <xdr:rowOff>9525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 de l'an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0</xdr:rowOff>
        </xdr:from>
        <xdr:to>
          <xdr:col>3</xdr:col>
          <xdr:colOff>733425</xdr:colOff>
          <xdr:row>3</xdr:row>
          <xdr:rowOff>19050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180975</xdr:rowOff>
        </xdr:from>
        <xdr:to>
          <xdr:col>3</xdr:col>
          <xdr:colOff>733425</xdr:colOff>
          <xdr:row>4</xdr:row>
          <xdr:rowOff>9525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du travail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</xdr:row>
          <xdr:rowOff>161925</xdr:rowOff>
        </xdr:from>
        <xdr:to>
          <xdr:col>4</xdr:col>
          <xdr:colOff>123825</xdr:colOff>
          <xdr:row>5</xdr:row>
          <xdr:rowOff>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 de l'ascension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</xdr:row>
          <xdr:rowOff>180975</xdr:rowOff>
        </xdr:from>
        <xdr:to>
          <xdr:col>3</xdr:col>
          <xdr:colOff>733425</xdr:colOff>
          <xdr:row>7</xdr:row>
          <xdr:rowOff>9525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Victoire 1945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7</xdr:row>
          <xdr:rowOff>0</xdr:rowOff>
        </xdr:from>
        <xdr:to>
          <xdr:col>3</xdr:col>
          <xdr:colOff>733425</xdr:colOff>
          <xdr:row>8</xdr:row>
          <xdr:rowOff>19050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7</xdr:row>
          <xdr:rowOff>180975</xdr:rowOff>
        </xdr:from>
        <xdr:to>
          <xdr:col>3</xdr:col>
          <xdr:colOff>733425</xdr:colOff>
          <xdr:row>9</xdr:row>
          <xdr:rowOff>9525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Nationale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</xdr:row>
          <xdr:rowOff>171450</xdr:rowOff>
        </xdr:from>
        <xdr:to>
          <xdr:col>3</xdr:col>
          <xdr:colOff>733425</xdr:colOff>
          <xdr:row>10</xdr:row>
          <xdr:rowOff>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L'Assomption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</xdr:row>
          <xdr:rowOff>171450</xdr:rowOff>
        </xdr:from>
        <xdr:to>
          <xdr:col>3</xdr:col>
          <xdr:colOff>733425</xdr:colOff>
          <xdr:row>11</xdr:row>
          <xdr:rowOff>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Toussaint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</xdr:row>
          <xdr:rowOff>180975</xdr:rowOff>
        </xdr:from>
        <xdr:to>
          <xdr:col>4</xdr:col>
          <xdr:colOff>304800</xdr:colOff>
          <xdr:row>12</xdr:row>
          <xdr:rowOff>0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Armistice 1918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</xdr:row>
          <xdr:rowOff>180975</xdr:rowOff>
        </xdr:from>
        <xdr:to>
          <xdr:col>3</xdr:col>
          <xdr:colOff>733425</xdr:colOff>
          <xdr:row>6</xdr:row>
          <xdr:rowOff>9525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 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</xdr:row>
          <xdr:rowOff>180975</xdr:rowOff>
        </xdr:from>
        <xdr:to>
          <xdr:col>3</xdr:col>
          <xdr:colOff>733425</xdr:colOff>
          <xdr:row>13</xdr:row>
          <xdr:rowOff>9525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Noël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12</xdr:row>
          <xdr:rowOff>180975</xdr:rowOff>
        </xdr:from>
        <xdr:to>
          <xdr:col>3</xdr:col>
          <xdr:colOff>733425</xdr:colOff>
          <xdr:row>14</xdr:row>
          <xdr:rowOff>9525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Saint Etienne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0</xdr:row>
          <xdr:rowOff>552450</xdr:rowOff>
        </xdr:from>
        <xdr:to>
          <xdr:col>8</xdr:col>
          <xdr:colOff>66675</xdr:colOff>
          <xdr:row>2</xdr:row>
          <xdr:rowOff>9525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</xdr:row>
          <xdr:rowOff>171450</xdr:rowOff>
        </xdr:from>
        <xdr:to>
          <xdr:col>8</xdr:col>
          <xdr:colOff>66675</xdr:colOff>
          <xdr:row>3</xdr:row>
          <xdr:rowOff>9525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</xdr:row>
          <xdr:rowOff>171450</xdr:rowOff>
        </xdr:from>
        <xdr:to>
          <xdr:col>8</xdr:col>
          <xdr:colOff>66675</xdr:colOff>
          <xdr:row>4</xdr:row>
          <xdr:rowOff>9525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3</xdr:row>
          <xdr:rowOff>171450</xdr:rowOff>
        </xdr:from>
        <xdr:to>
          <xdr:col>8</xdr:col>
          <xdr:colOff>66675</xdr:colOff>
          <xdr:row>5</xdr:row>
          <xdr:rowOff>9525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4</xdr:row>
          <xdr:rowOff>171450</xdr:rowOff>
        </xdr:from>
        <xdr:to>
          <xdr:col>8</xdr:col>
          <xdr:colOff>66675</xdr:colOff>
          <xdr:row>6</xdr:row>
          <xdr:rowOff>9525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5</xdr:row>
          <xdr:rowOff>171450</xdr:rowOff>
        </xdr:from>
        <xdr:to>
          <xdr:col>8</xdr:col>
          <xdr:colOff>66675</xdr:colOff>
          <xdr:row>7</xdr:row>
          <xdr:rowOff>9525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6</xdr:row>
          <xdr:rowOff>171450</xdr:rowOff>
        </xdr:from>
        <xdr:to>
          <xdr:col>8</xdr:col>
          <xdr:colOff>66675</xdr:colOff>
          <xdr:row>8</xdr:row>
          <xdr:rowOff>9525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7</xdr:row>
          <xdr:rowOff>171450</xdr:rowOff>
        </xdr:from>
        <xdr:to>
          <xdr:col>8</xdr:col>
          <xdr:colOff>66675</xdr:colOff>
          <xdr:row>9</xdr:row>
          <xdr:rowOff>9525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8</xdr:row>
          <xdr:rowOff>171450</xdr:rowOff>
        </xdr:from>
        <xdr:to>
          <xdr:col>8</xdr:col>
          <xdr:colOff>66675</xdr:colOff>
          <xdr:row>10</xdr:row>
          <xdr:rowOff>9525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9</xdr:row>
          <xdr:rowOff>171450</xdr:rowOff>
        </xdr:from>
        <xdr:to>
          <xdr:col>8</xdr:col>
          <xdr:colOff>66675</xdr:colOff>
          <xdr:row>11</xdr:row>
          <xdr:rowOff>9525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10</xdr:row>
          <xdr:rowOff>171450</xdr:rowOff>
        </xdr:from>
        <xdr:to>
          <xdr:col>8</xdr:col>
          <xdr:colOff>66675</xdr:colOff>
          <xdr:row>12</xdr:row>
          <xdr:rowOff>9525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11</xdr:row>
          <xdr:rowOff>171450</xdr:rowOff>
        </xdr:from>
        <xdr:to>
          <xdr:col>8</xdr:col>
          <xdr:colOff>66675</xdr:colOff>
          <xdr:row>13</xdr:row>
          <xdr:rowOff>9525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12</xdr:row>
          <xdr:rowOff>171450</xdr:rowOff>
        </xdr:from>
        <xdr:to>
          <xdr:col>8</xdr:col>
          <xdr:colOff>66675</xdr:colOff>
          <xdr:row>14</xdr:row>
          <xdr:rowOff>9525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13</xdr:row>
          <xdr:rowOff>171450</xdr:rowOff>
        </xdr:from>
        <xdr:to>
          <xdr:col>8</xdr:col>
          <xdr:colOff>66675</xdr:colOff>
          <xdr:row>15</xdr:row>
          <xdr:rowOff>9525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14</xdr:row>
          <xdr:rowOff>171450</xdr:rowOff>
        </xdr:from>
        <xdr:to>
          <xdr:col>8</xdr:col>
          <xdr:colOff>66675</xdr:colOff>
          <xdr:row>16</xdr:row>
          <xdr:rowOff>9525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15</xdr:row>
          <xdr:rowOff>171450</xdr:rowOff>
        </xdr:from>
        <xdr:to>
          <xdr:col>8</xdr:col>
          <xdr:colOff>66675</xdr:colOff>
          <xdr:row>17</xdr:row>
          <xdr:rowOff>9525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16</xdr:row>
          <xdr:rowOff>171450</xdr:rowOff>
        </xdr:from>
        <xdr:to>
          <xdr:col>8</xdr:col>
          <xdr:colOff>66675</xdr:colOff>
          <xdr:row>18</xdr:row>
          <xdr:rowOff>9525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17</xdr:row>
          <xdr:rowOff>171450</xdr:rowOff>
        </xdr:from>
        <xdr:to>
          <xdr:col>8</xdr:col>
          <xdr:colOff>66675</xdr:colOff>
          <xdr:row>19</xdr:row>
          <xdr:rowOff>9525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18</xdr:row>
          <xdr:rowOff>171450</xdr:rowOff>
        </xdr:from>
        <xdr:to>
          <xdr:col>8</xdr:col>
          <xdr:colOff>66675</xdr:colOff>
          <xdr:row>20</xdr:row>
          <xdr:rowOff>9525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19</xdr:row>
          <xdr:rowOff>171450</xdr:rowOff>
        </xdr:from>
        <xdr:to>
          <xdr:col>8</xdr:col>
          <xdr:colOff>66675</xdr:colOff>
          <xdr:row>21</xdr:row>
          <xdr:rowOff>9525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20</xdr:row>
          <xdr:rowOff>171450</xdr:rowOff>
        </xdr:from>
        <xdr:to>
          <xdr:col>8</xdr:col>
          <xdr:colOff>66675</xdr:colOff>
          <xdr:row>22</xdr:row>
          <xdr:rowOff>9525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21</xdr:row>
          <xdr:rowOff>171450</xdr:rowOff>
        </xdr:from>
        <xdr:to>
          <xdr:col>8</xdr:col>
          <xdr:colOff>66675</xdr:colOff>
          <xdr:row>23</xdr:row>
          <xdr:rowOff>9525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22</xdr:row>
          <xdr:rowOff>171450</xdr:rowOff>
        </xdr:from>
        <xdr:to>
          <xdr:col>8</xdr:col>
          <xdr:colOff>66675</xdr:colOff>
          <xdr:row>24</xdr:row>
          <xdr:rowOff>9525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23</xdr:row>
          <xdr:rowOff>171450</xdr:rowOff>
        </xdr:from>
        <xdr:to>
          <xdr:col>8</xdr:col>
          <xdr:colOff>66675</xdr:colOff>
          <xdr:row>25</xdr:row>
          <xdr:rowOff>9525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24</xdr:row>
          <xdr:rowOff>171450</xdr:rowOff>
        </xdr:from>
        <xdr:to>
          <xdr:col>8</xdr:col>
          <xdr:colOff>66675</xdr:colOff>
          <xdr:row>26</xdr:row>
          <xdr:rowOff>9525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25</xdr:row>
          <xdr:rowOff>171450</xdr:rowOff>
        </xdr:from>
        <xdr:to>
          <xdr:col>8</xdr:col>
          <xdr:colOff>66675</xdr:colOff>
          <xdr:row>27</xdr:row>
          <xdr:rowOff>9525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26</xdr:row>
          <xdr:rowOff>171450</xdr:rowOff>
        </xdr:from>
        <xdr:to>
          <xdr:col>8</xdr:col>
          <xdr:colOff>66675</xdr:colOff>
          <xdr:row>28</xdr:row>
          <xdr:rowOff>9525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27</xdr:row>
          <xdr:rowOff>171450</xdr:rowOff>
        </xdr:from>
        <xdr:to>
          <xdr:col>8</xdr:col>
          <xdr:colOff>66675</xdr:colOff>
          <xdr:row>29</xdr:row>
          <xdr:rowOff>9525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28</xdr:row>
          <xdr:rowOff>171450</xdr:rowOff>
        </xdr:from>
        <xdr:to>
          <xdr:col>8</xdr:col>
          <xdr:colOff>66675</xdr:colOff>
          <xdr:row>30</xdr:row>
          <xdr:rowOff>9525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29</xdr:row>
          <xdr:rowOff>171450</xdr:rowOff>
        </xdr:from>
        <xdr:to>
          <xdr:col>8</xdr:col>
          <xdr:colOff>66675</xdr:colOff>
          <xdr:row>31</xdr:row>
          <xdr:rowOff>9525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30</xdr:row>
          <xdr:rowOff>171450</xdr:rowOff>
        </xdr:from>
        <xdr:to>
          <xdr:col>8</xdr:col>
          <xdr:colOff>66675</xdr:colOff>
          <xdr:row>32</xdr:row>
          <xdr:rowOff>9525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1</xdr:row>
          <xdr:rowOff>19050</xdr:rowOff>
        </xdr:from>
        <xdr:to>
          <xdr:col>1</xdr:col>
          <xdr:colOff>0</xdr:colOff>
          <xdr:row>1</xdr:row>
          <xdr:rowOff>180975</xdr:rowOff>
        </xdr:to>
        <xdr:sp macro="" textlink="">
          <xdr:nvSpPr>
            <xdr:cNvPr id="3154" name="Label1" hidden="1">
              <a:extLst>
                <a:ext uri="{63B3BB69-23CF-44E3-9099-C40C66FF867C}">
                  <a14:compatExt spid="_x0000_s3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</xdr:row>
          <xdr:rowOff>19050</xdr:rowOff>
        </xdr:from>
        <xdr:to>
          <xdr:col>1</xdr:col>
          <xdr:colOff>0</xdr:colOff>
          <xdr:row>3</xdr:row>
          <xdr:rowOff>0</xdr:rowOff>
        </xdr:to>
        <xdr:sp macro="" textlink="">
          <xdr:nvSpPr>
            <xdr:cNvPr id="3155" name="Label2" hidden="1">
              <a:extLst>
                <a:ext uri="{63B3BB69-23CF-44E3-9099-C40C66FF867C}">
                  <a14:compatExt spid="_x0000_s3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_Résa" displayName="Tab_Résa" ref="A5:BG10" totalsRowShown="0" headerRowDxfId="72" dataDxfId="71" tableBorderDxfId="70">
  <autoFilter ref="A5:BG10"/>
  <tableColumns count="59">
    <tableColumn id="1" name="Machine" dataDxfId="69"/>
    <tableColumn id="2" name="Code_x000a_Opération" dataDxfId="68"/>
    <tableColumn id="44" name="Débit_x000a_Crédit" dataDxfId="67"/>
    <tableColumn id="3" name="Date de première intervention" dataDxfId="66"/>
    <tableColumn id="4" name="Périodicité de l'opération" dataDxfId="65"/>
    <tableColumn id="5" name="Nb_x000a_d'échéance" dataDxfId="64"/>
    <tableColumn id="61" name="Sens" dataDxfId="63"/>
    <tableColumn id="6" name="Date de la_x000a_prochaine_x000a_opération" dataDxfId="62">
      <calculatedColumnFormula array="1">IF(AND($F6&gt;0,Dernière_Echéance&lt;TODAY()),"Terminé",IFERROR(WORKDAY.INTL(
IF($D6&gt;=TODAY(),$D6,Prochaine_Echéance),IF(OR(Prochaine_Echéance=Tout_JF_P,WEEKDAY(Prochaine_Echéance,2)&gt;5),0,-Sens),Chômés,Tout_JF_P),$D6))</calculatedColumnFormula>
    </tableColumn>
    <tableColumn id="52" name="Colonne38" dataDxfId="61">
      <calculatedColumnFormula array="1">IF(I$4&lt;$D6,"",
IF(I$4&gt;Dernière_Echéance,"",
IF(I$4=$D6,Montant,
IF(_T_E=I$4,Montant,
""))))</calculatedColumnFormula>
    </tableColumn>
    <tableColumn id="58" name="Colonne386" dataDxfId="60">
      <calculatedColumnFormula array="1">IF(J$4&lt;$D6,"",
IF(J$4&gt;Dernière_Echéance,"",
IF(J$4=$D6,IF(OR(J$4=Tout_JF_P,NOT(NETWORKDAYS.INTL(J$4,J$4,Chômés))),0,Montant),
IF(_T_E=J$4,IF(OR(J$4=Tout_JF_P,NOT(NETWORKDAYS.INTL(J$4,J$4,Chômés))),0,Montant),
IF(AND(OFFSET(J6,,Sens)&lt;&gt;"",OR(OFFSET(J$4,,Sens)=Tout_JF_P,NOT(NETWORKDAYS.INTL(OFFSET(J$4,,Sens),OFFSET(J$4,,Sens),Chômés)))),IF(OR(J$4=Tout_JF_P,NOT(NETWORKDAYS.INTL(J$4,J$4,Chômés))),0,Montant),
"")))))</calculatedColumnFormula>
    </tableColumn>
    <tableColumn id="57" name="Colonne385" dataDxfId="59">
      <calculatedColumnFormula array="1">IF(K$4&lt;$D6,"",
IF(K$4&gt;Dernière_Echéance,"",
IF(K$4=$D6,IF(OR(K$4=Tout_JF_P,NOT(NETWORKDAYS.INTL(K$4,K$4,Chômés))),0,Montant),
IF(_T_E=K$4,IF(OR(K$4=Tout_JF_P,NOT(NETWORKDAYS.INTL(K$4,K$4,Chômés))),0,Montant),
IF(AND(OFFSET(K6,,Sens)&lt;&gt;"",OR(OFFSET(K$4,,Sens)=Tout_JF_P,NOT(NETWORKDAYS.INTL(OFFSET(K$4,,Sens),OFFSET(K$4,,Sens),Chômés)))),IF(OR(K$4=Tout_JF_P,NOT(NETWORKDAYS.INTL(K$4,K$4,Chômés))),0,Montant),
"")))))</calculatedColumnFormula>
    </tableColumn>
    <tableColumn id="56" name="Colonne384" dataDxfId="58">
      <calculatedColumnFormula array="1">IF(L$4&lt;$D6,"",
IF(L$4&gt;Dernière_Echéance,"",
IF(L$4=$D6,IF(OR(L$4=Tout_JF_P,NOT(NETWORKDAYS.INTL(L$4,L$4,Chômés))),0,Montant),
IF(_T_E=L$4,IF(OR(L$4=Tout_JF_P,NOT(NETWORKDAYS.INTL(L$4,L$4,Chômés))),0,Montant),
IF(AND(OFFSET(L6,,Sens)&lt;&gt;"",OR(OFFSET(L$4,,Sens)=Tout_JF_P,NOT(NETWORKDAYS.INTL(OFFSET(L$4,,Sens),OFFSET(L$4,,Sens),Chômés)))),IF(OR(L$4=Tout_JF_P,NOT(NETWORKDAYS.INTL(L$4,L$4,Chômés))),0,Montant),
"")))))</calculatedColumnFormula>
    </tableColumn>
    <tableColumn id="55" name="Colonne383" dataDxfId="57">
      <calculatedColumnFormula array="1">IF(M$4&lt;$D6,"",
IF(M$4&gt;Dernière_Echéance,"",
IF(M$4=$D6,IF(OR(M$4=Tout_JF_P,NOT(NETWORKDAYS.INTL(M$4,M$4,Chômés))),0,Montant),
IF(_T_E=M$4,IF(OR(M$4=Tout_JF_P,NOT(NETWORKDAYS.INTL(M$4,M$4,Chômés))),0,Montant),
IF(AND(OFFSET(M6,,Sens)&lt;&gt;"",OR(OFFSET(M$4,,Sens)=Tout_JF_P,NOT(NETWORKDAYS.INTL(OFFSET(M$4,,Sens),OFFSET(M$4,,Sens),Chômés)))),IF(OR(M$4=Tout_JF_P,NOT(NETWORKDAYS.INTL(M$4,M$4,Chômés))),0,Montant),
"")))))</calculatedColumnFormula>
    </tableColumn>
    <tableColumn id="54" name="Colonne382" dataDxfId="56">
      <calculatedColumnFormula array="1">IF(N$4&lt;$D6,"",
IF(N$4&gt;Dernière_Echéance,"",
IF(N$4=$D6,IF(OR(N$4=Tout_JF_P,NOT(NETWORKDAYS.INTL(N$4,N$4,Chômés))),0,Montant),
IF(_T_E=N$4,IF(OR(N$4=Tout_JF_P,NOT(NETWORKDAYS.INTL(N$4,N$4,Chômés))),0,Montant),
IF(AND(OFFSET(N6,,Sens)&lt;&gt;"",OR(OFFSET(N$4,,Sens)=Tout_JF_P,NOT(NETWORKDAYS.INTL(OFFSET(N$4,,Sens),OFFSET(N$4,,Sens),Chômés)))),IF(OR(N$4=Tout_JF_P,NOT(NETWORKDAYS.INTL(N$4,N$4,Chômés))),0,Montant),
"")))))</calculatedColumnFormula>
    </tableColumn>
    <tableColumn id="53" name="Colonne39" dataDxfId="55">
      <calculatedColumnFormula array="1">IF(O$4&lt;$D6,"",
IF(O$4&gt;Dernière_Echéance,"",
IF(O$4=$D6,IF(OR(O$4=Tout_JF_P,NOT(NETWORKDAYS.INTL(O$4,O$4,Chômés))),0,Montant),
IF(_T_E=O$4,IF(OR(O$4=Tout_JF_P,NOT(NETWORKDAYS.INTL(O$4,O$4,Chômés))),0,Montant),
IF(AND(OFFSET(O6,,Sens)&lt;&gt;"",OR(OFFSET(O$4,,Sens)=Tout_JF_P,NOT(NETWORKDAYS.INTL(OFFSET(O$4,,Sens),OFFSET(O$4,,Sens),Chômés)))),IF(OR(O$4=Tout_JF_P,NOT(NETWORKDAYS.INTL(O$4,O$4,Chômés))),0,Montant),
"")))))</calculatedColumnFormula>
    </tableColumn>
    <tableColumn id="7" name="Colonne1" dataDxfId="54">
      <calculatedColumnFormula array="1">IF(P$4&lt;$D6,"",
IF(P$4&gt;Dernière_Echéance,"",
IF(P$4=$D6,IF(OR(P$4=Tout_JF_P,NOT(NETWORKDAYS.INTL(P$4,P$4,Chômés))),0,Montant),
IF(_T_E=P$4,IF(OR(P$4=Tout_JF_P,NOT(NETWORKDAYS.INTL(P$4,P$4,Chômés))),0,Montant),
IF(AND(OFFSET(P6,,Sens)&lt;&gt;"",OR(OFFSET(P$4,,Sens)=Tout_JF_P,NOT(NETWORKDAYS.INTL(OFFSET(P$4,,Sens),OFFSET(P$4,,Sens),Chômés)))),IF(OR(P$4=Tout_JF_P,NOT(NETWORKDAYS.INTL(P$4,P$4,Chômés))),0,Montant),
"")))))</calculatedColumnFormula>
    </tableColumn>
    <tableColumn id="8" name="Colonne2" dataDxfId="53">
      <calculatedColumnFormula array="1">IF(Q$4&lt;$D6,"",
IF(Q$4&gt;WORKDAY.INTL(Dernière_Echéance,IF($G6="Reculer",IF(OR(Prochaine_Echéance=Tout_JF_P,WEEKDAY(Prochaine_Echéance,2)&gt;5),0,-Sens),IF(OR(Prochaine_Echéance=Tout_JF_P,WEEKDAY(Prochaine_Echéance,2)&gt;5),-Sens,0)),Chômés,Tout_JF_P),"",
IF(Q$4=$D6,IF(OR(Q$4=Tout_JF_P,NOT(NETWORKDAYS.INTL(Q$4,Q$4,Chômés))),0,Montant),
IF(_T_E=Q$4,IF(OR(Q$4=Tout_JF_P,NOT(NETWORKDAYS.INTL(Q$4,Q$4,Chômés))),0,Montant),
IF(AND(OFFSET(Q6,,Sens)&lt;&gt;"",OR(OFFSET(Q$4,,Sens)=Tout_JF_P,NOT(NETWORKDAYS.INTL(OFFSET(Q$4,,Sens),OFFSET(Q$4,,Sens),Chômés)))),IF(OR(Q$4=Tout_JF_P,NOT(NETWORKDAYS.INTL(Q$4,Q$4,Chômés))),0,Montant),
"")))))</calculatedColumnFormula>
    </tableColumn>
    <tableColumn id="9" name="Colonne3" dataDxfId="52">
      <calculatedColumnFormula array="1">IF(R$4&lt;$D6,"",
IF(R$4&gt;WORKDAY.INTL(Dernière_Echéance,IF($G6="Reculer",IF(OR(Prochaine_Echéance=Tout_JF_P,WEEKDAY(Prochaine_Echéance,2)&gt;5),0,-Sens),IF(OR(Prochaine_Echéance=Tout_JF_P,WEEKDAY(Prochaine_Echéance,2)&gt;5),-Sens,0)),Chômés,Tout_JF_P),"",
IF(R$4=$D6,IF(OR(R$4=Tout_JF_P,NOT(NETWORKDAYS.INTL(R$4,R$4,Chômés))),0,Montant),
IF(_T_E=R$4,IF(OR(R$4=Tout_JF_P,NOT(NETWORKDAYS.INTL(R$4,R$4,Chômés))),0,Montant),
IF(AND(OFFSET(R6,,Sens)&lt;&gt;"",OR(OFFSET(R$4,,Sens)=Tout_JF_P,NOT(NETWORKDAYS.INTL(OFFSET(R$4,,Sens),OFFSET(R$4,,Sens),Chômés)))),IF(OR(R$4=Tout_JF_P,NOT(NETWORKDAYS.INTL(R$4,R$4,Chômés))),0,Montant),
"")))))</calculatedColumnFormula>
    </tableColumn>
    <tableColumn id="10" name="Colonne4" dataDxfId="51">
      <calculatedColumnFormula array="1">IF(S$4&lt;$D6,"",
IF(S$4&gt;WORKDAY.INTL(Dernière_Echéance,IF($G6="Reculer",IF(OR(Prochaine_Echéance=Tout_JF_P,WEEKDAY(Prochaine_Echéance,2)&gt;5),0,-Sens),IF(OR(Prochaine_Echéance=Tout_JF_P,WEEKDAY(Prochaine_Echéance,2)&gt;5),-Sens,0)),Chômés,Tout_JF_P),"",
IF(S$4=$D6,IF(OR(S$4=Tout_JF_P,NOT(NETWORKDAYS.INTL(S$4,S$4,Chômés))),0,Montant),
IF(_T_E=S$4,IF(OR(S$4=Tout_JF_P,NOT(NETWORKDAYS.INTL(S$4,S$4,Chômés))),0,Montant),
IF(AND(OFFSET(S6,,Sens)&lt;&gt;"",OR(OFFSET(S$4,,Sens)=Tout_JF_P,NOT(NETWORKDAYS.INTL(OFFSET(S$4,,Sens),OFFSET(S$4,,Sens),Chômés)))),IF(OR(S$4=Tout_JF_P,NOT(NETWORKDAYS.INTL(S$4,S$4,Chômés))),0,Montant),
"")))))</calculatedColumnFormula>
    </tableColumn>
    <tableColumn id="11" name="Colonne5" dataDxfId="50">
      <calculatedColumnFormula array="1">IF(T$4&lt;$D6,"",
IF(T$4&gt;WORKDAY.INTL(Dernière_Echéance,IF($G6="Reculer",IF(OR(Prochaine_Echéance=Tout_JF_P,WEEKDAY(Prochaine_Echéance,2)&gt;5),0,-Sens),IF(OR(Prochaine_Echéance=Tout_JF_P,WEEKDAY(Prochaine_Echéance,2)&gt;5),-Sens,0)),Chômés,Tout_JF_P),"",
IF(T$4=$D6,IF(OR(T$4=Tout_JF_P,NOT(NETWORKDAYS.INTL(T$4,T$4,Chômés))),0,Montant),
IF(_T_E=T$4,IF(OR(T$4=Tout_JF_P,NOT(NETWORKDAYS.INTL(T$4,T$4,Chômés))),0,Montant),
IF(AND(OFFSET(T6,,Sens)&lt;&gt;"",OR(OFFSET(T$4,,Sens)=Tout_JF_P,NOT(NETWORKDAYS.INTL(OFFSET(T$4,,Sens),OFFSET(T$4,,Sens),Chômés)))),IF(OR(T$4=Tout_JF_P,NOT(NETWORKDAYS.INTL(T$4,T$4,Chômés))),0,Montant),
"")))))</calculatedColumnFormula>
    </tableColumn>
    <tableColumn id="12" name="Colonne6" dataDxfId="49">
      <calculatedColumnFormula array="1">IF(U$4&lt;$D6,"",
IF(U$4&gt;WORKDAY.INTL(Dernière_Echéance,IF($G6="Reculer",IF(OR(Prochaine_Echéance=Tout_JF_P,WEEKDAY(Prochaine_Echéance,2)&gt;5),0,-Sens),IF(OR(Prochaine_Echéance=Tout_JF_P,WEEKDAY(Prochaine_Echéance,2)&gt;5),-Sens,0)),Chômés,Tout_JF_P),"",
IF(U$4=$D6,IF(OR(U$4=Tout_JF_P,NOT(NETWORKDAYS.INTL(U$4,U$4,Chômés))),0,Montant),
IF(_T_E=U$4,IF(OR(U$4=Tout_JF_P,NOT(NETWORKDAYS.INTL(U$4,U$4,Chômés))),0,Montant),
IF(AND(OFFSET(U6,,Sens)&lt;&gt;"",OR(OFFSET(U$4,,Sens)=Tout_JF_P,NOT(NETWORKDAYS.INTL(OFFSET(U$4,,Sens),OFFSET(U$4,,Sens),Chômés)))),IF(OR(U$4=Tout_JF_P,NOT(NETWORKDAYS.INTL(U$4,U$4,Chômés))),0,Montant),
"")))))</calculatedColumnFormula>
    </tableColumn>
    <tableColumn id="13" name="Colonne7" dataDxfId="48">
      <calculatedColumnFormula array="1">IF(V$4&lt;$D6,"",
IF(V$4&gt;WORKDAY.INTL(Dernière_Echéance,IF($G6="Reculer",IF(OR(Prochaine_Echéance=Tout_JF_P,WEEKDAY(Prochaine_Echéance,2)&gt;5),0,-Sens),IF(OR(Prochaine_Echéance=Tout_JF_P,WEEKDAY(Prochaine_Echéance,2)&gt;5),-Sens,0)),Chômés,Tout_JF_P),"",
IF(V$4=$D6,IF(OR(V$4=Tout_JF_P,NOT(NETWORKDAYS.INTL(V$4,V$4,Chômés))),0,Montant),
IF(_T_E=V$4,IF(OR(V$4=Tout_JF_P,NOT(NETWORKDAYS.INTL(V$4,V$4,Chômés))),0,Montant),
IF(AND(OFFSET(V6,,Sens)&lt;&gt;"",OR(OFFSET(V$4,,Sens)=Tout_JF_P,NOT(NETWORKDAYS.INTL(OFFSET(V$4,,Sens),OFFSET(V$4,,Sens),Chômés)))),IF(OR(V$4=Tout_JF_P,NOT(NETWORKDAYS.INTL(V$4,V$4,Chômés))),0,Montant),
"")))))</calculatedColumnFormula>
    </tableColumn>
    <tableColumn id="14" name="Colonne8" dataDxfId="47">
      <calculatedColumnFormula array="1">IF(W$4&lt;$D6,"",
IF(W$4&gt;WORKDAY.INTL(Dernière_Echéance,IF($G6="Reculer",IF(OR(Prochaine_Echéance=Tout_JF_P,WEEKDAY(Prochaine_Echéance,2)&gt;5),0,-Sens),IF(OR(Prochaine_Echéance=Tout_JF_P,WEEKDAY(Prochaine_Echéance,2)&gt;5),-Sens,0)),Chômés,Tout_JF_P),"",
IF(W$4=$D6,IF(OR(W$4=Tout_JF_P,NOT(NETWORKDAYS.INTL(W$4,W$4,Chômés))),0,Montant),
IF(_T_E=W$4,IF(OR(W$4=Tout_JF_P,NOT(NETWORKDAYS.INTL(W$4,W$4,Chômés))),0,Montant),
IF(AND(OFFSET(W6,,Sens)&lt;&gt;"",OR(OFFSET(W$4,,Sens)=Tout_JF_P,NOT(NETWORKDAYS.INTL(OFFSET(W$4,,Sens),OFFSET(W$4,,Sens),Chômés)))),IF(OR(W$4=Tout_JF_P,NOT(NETWORKDAYS.INTL(W$4,W$4,Chômés))),0,Montant),
"")))))</calculatedColumnFormula>
    </tableColumn>
    <tableColumn id="15" name="Colonne9" dataDxfId="46">
      <calculatedColumnFormula array="1">IF(X$4&lt;$D6,"",
IF(X$4&gt;WORKDAY.INTL(Dernière_Echéance,IF($G6="Reculer",IF(OR(Prochaine_Echéance=Tout_JF_P,WEEKDAY(Prochaine_Echéance,2)&gt;5),0,-Sens),IF(OR(Prochaine_Echéance=Tout_JF_P,WEEKDAY(Prochaine_Echéance,2)&gt;5),-Sens,0)),Chômés,Tout_JF_P),"",
IF(X$4=$D6,IF(OR(X$4=Tout_JF_P,NOT(NETWORKDAYS.INTL(X$4,X$4,Chômés))),0,Montant),
IF(_T_E=X$4,IF(OR(X$4=Tout_JF_P,NOT(NETWORKDAYS.INTL(X$4,X$4,Chômés))),0,Montant),
IF(AND(OFFSET(X6,,Sens)&lt;&gt;"",OR(OFFSET(X$4,,Sens)=Tout_JF_P,NOT(NETWORKDAYS.INTL(OFFSET(X$4,,Sens),OFFSET(X$4,,Sens),Chômés)))),IF(OR(X$4=Tout_JF_P,NOT(NETWORKDAYS.INTL(X$4,X$4,Chômés))),0,Montant),
"")))))</calculatedColumnFormula>
    </tableColumn>
    <tableColumn id="16" name="Colonne10" dataDxfId="45">
      <calculatedColumnFormula array="1">IF(Y$4&lt;$D6,"",
IF(Y$4&gt;WORKDAY.INTL(Dernière_Echéance,IF($G6="Reculer",IF(OR(Prochaine_Echéance=Tout_JF_P,WEEKDAY(Prochaine_Echéance,2)&gt;5),0,-Sens),IF(OR(Prochaine_Echéance=Tout_JF_P,WEEKDAY(Prochaine_Echéance,2)&gt;5),-Sens,0)),Chômés,Tout_JF_P),"",
IF(Y$4=$D6,IF(OR(Y$4=Tout_JF_P,NOT(NETWORKDAYS.INTL(Y$4,Y$4,Chômés))),0,Montant),
IF(_T_E=Y$4,IF(OR(Y$4=Tout_JF_P,NOT(NETWORKDAYS.INTL(Y$4,Y$4,Chômés))),0,Montant),
IF(AND(OFFSET(Y6,,Sens)&lt;&gt;"",OR(OFFSET(Y$4,,Sens)=Tout_JF_P,NOT(NETWORKDAYS.INTL(OFFSET(Y$4,,Sens),OFFSET(Y$4,,Sens),Chômés)))),IF(OR(Y$4=Tout_JF_P,NOT(NETWORKDAYS.INTL(Y$4,Y$4,Chômés))),0,Montant),
"")))))</calculatedColumnFormula>
    </tableColumn>
    <tableColumn id="17" name="Colonne11" dataDxfId="44">
      <calculatedColumnFormula array="1">IF(Z$4&lt;$D6,"",
IF(Z$4&gt;WORKDAY.INTL(Dernière_Echéance,IF($G6="Reculer",IF(OR(Prochaine_Echéance=Tout_JF_P,WEEKDAY(Prochaine_Echéance,2)&gt;5),0,-Sens),IF(OR(Prochaine_Echéance=Tout_JF_P,WEEKDAY(Prochaine_Echéance,2)&gt;5),-Sens,0)),Chômés,Tout_JF_P),"",
IF(Z$4=$D6,IF(OR(Z$4=Tout_JF_P,NOT(NETWORKDAYS.INTL(Z$4,Z$4,Chômés))),0,Montant),
IF(_T_E=Z$4,IF(OR(Z$4=Tout_JF_P,NOT(NETWORKDAYS.INTL(Z$4,Z$4,Chômés))),0,Montant),
IF(AND(OFFSET(Z6,,Sens)&lt;&gt;"",OR(OFFSET(Z$4,,Sens)=Tout_JF_P,NOT(NETWORKDAYS.INTL(OFFSET(Z$4,,Sens),OFFSET(Z$4,,Sens),Chômés)))),IF(OR(Z$4=Tout_JF_P,NOT(NETWORKDAYS.INTL(Z$4,Z$4,Chômés))),0,Montant),
"")))))</calculatedColumnFormula>
    </tableColumn>
    <tableColumn id="18" name="Colonne12" dataDxfId="43">
      <calculatedColumnFormula array="1">IF(AA$4&lt;$D6,"",
IF(AA$4&gt;WORKDAY.INTL(Dernière_Echéance,IF($G6="Reculer",IF(OR(Prochaine_Echéance=Tout_JF_P,WEEKDAY(Prochaine_Echéance,2)&gt;5),0,-Sens),IF(OR(Prochaine_Echéance=Tout_JF_P,WEEKDAY(Prochaine_Echéance,2)&gt;5),-Sens,0)),Chômés,Tout_JF_P),"",
IF(AA$4=$D6,IF(OR(AA$4=Tout_JF_P,NOT(NETWORKDAYS.INTL(AA$4,AA$4,Chômés))),0,Montant),
IF(_T_E=AA$4,IF(OR(AA$4=Tout_JF_P,NOT(NETWORKDAYS.INTL(AA$4,AA$4,Chômés))),0,Montant),
IF(AND(OFFSET(AA6,,Sens)&lt;&gt;"",OR(OFFSET(AA$4,,Sens)=Tout_JF_P,NOT(NETWORKDAYS.INTL(OFFSET(AA$4,,Sens),OFFSET(AA$4,,Sens),Chômés)))),IF(OR(AA$4=Tout_JF_P,NOT(NETWORKDAYS.INTL(AA$4,AA$4,Chômés))),0,Montant),
"")))))</calculatedColumnFormula>
    </tableColumn>
    <tableColumn id="19" name="Colonne13" dataDxfId="42">
      <calculatedColumnFormula array="1">IF(AB$4&lt;$D6,"",
IF(AB$4&gt;WORKDAY.INTL(Dernière_Echéance,IF($G6="Reculer",IF(OR(Prochaine_Echéance=Tout_JF_P,WEEKDAY(Prochaine_Echéance,2)&gt;5),0,-Sens),IF(OR(Prochaine_Echéance=Tout_JF_P,WEEKDAY(Prochaine_Echéance,2)&gt;5),-Sens,0)),Chômés,Tout_JF_P),"",
IF(AB$4=$D6,IF(OR(AB$4=Tout_JF_P,NOT(NETWORKDAYS.INTL(AB$4,AB$4,Chômés))),0,Montant),
IF(_T_E=AB$4,IF(OR(AB$4=Tout_JF_P,NOT(NETWORKDAYS.INTL(AB$4,AB$4,Chômés))),0,Montant),
IF(AND(OFFSET(AB6,,Sens)&lt;&gt;"",OR(OFFSET(AB$4,,Sens)=Tout_JF_P,NOT(NETWORKDAYS.INTL(OFFSET(AB$4,,Sens),OFFSET(AB$4,,Sens),Chômés)))),IF(OR(AB$4=Tout_JF_P,NOT(NETWORKDAYS.INTL(AB$4,AB$4,Chômés))),0,Montant),
"")))))</calculatedColumnFormula>
    </tableColumn>
    <tableColumn id="20" name="Colonne14" dataDxfId="41">
      <calculatedColumnFormula array="1">IF(AC$4&lt;$D6,"",
IF(AC$4&gt;WORKDAY.INTL(Dernière_Echéance,IF($G6="Reculer",IF(OR(Prochaine_Echéance=Tout_JF_P,WEEKDAY(Prochaine_Echéance,2)&gt;5),0,-Sens),IF(OR(Prochaine_Echéance=Tout_JF_P,WEEKDAY(Prochaine_Echéance,2)&gt;5),-Sens,0)),Chômés,Tout_JF_P),"",
IF(AC$4=$D6,IF(OR(AC$4=Tout_JF_P,NOT(NETWORKDAYS.INTL(AC$4,AC$4,Chômés))),0,Montant),
IF(_T_E=AC$4,IF(OR(AC$4=Tout_JF_P,NOT(NETWORKDAYS.INTL(AC$4,AC$4,Chômés))),0,Montant),
IF(AND(OFFSET(AC6,,Sens)&lt;&gt;"",OR(OFFSET(AC$4,,Sens)=Tout_JF_P,NOT(NETWORKDAYS.INTL(OFFSET(AC$4,,Sens),OFFSET(AC$4,,Sens),Chômés)))),IF(OR(AC$4=Tout_JF_P,NOT(NETWORKDAYS.INTL(AC$4,AC$4,Chômés))),0,Montant),
"")))))</calculatedColumnFormula>
    </tableColumn>
    <tableColumn id="21" name="Colonne15" dataDxfId="40">
      <calculatedColumnFormula array="1">IF(AD$4&lt;$D6,"",
IF(AD$4&gt;WORKDAY.INTL(Dernière_Echéance,IF($G6="Reculer",IF(OR(Prochaine_Echéance=Tout_JF_P,WEEKDAY(Prochaine_Echéance,2)&gt;5),0,-Sens),IF(OR(Prochaine_Echéance=Tout_JF_P,WEEKDAY(Prochaine_Echéance,2)&gt;5),-Sens,0)),Chômés,Tout_JF_P),"",
IF(AD$4=$D6,IF(OR(AD$4=Tout_JF_P,NOT(NETWORKDAYS.INTL(AD$4,AD$4,Chômés))),0,Montant),
IF(_T_E=AD$4,IF(OR(AD$4=Tout_JF_P,NOT(NETWORKDAYS.INTL(AD$4,AD$4,Chômés))),0,Montant),
IF(AND(OFFSET(AD6,,Sens)&lt;&gt;"",OR(OFFSET(AD$4,,Sens)=Tout_JF_P,NOT(NETWORKDAYS.INTL(OFFSET(AD$4,,Sens),OFFSET(AD$4,,Sens),Chômés)))),IF(OR(AD$4=Tout_JF_P,NOT(NETWORKDAYS.INTL(AD$4,AD$4,Chômés))),0,Montant),
"")))))</calculatedColumnFormula>
    </tableColumn>
    <tableColumn id="22" name="Colonne16" dataDxfId="39">
      <calculatedColumnFormula array="1">IF(AE$4&lt;$D6,"",
IF(AE$4&gt;WORKDAY.INTL(Dernière_Echéance,IF($G6="Reculer",IF(OR(Prochaine_Echéance=Tout_JF_P,WEEKDAY(Prochaine_Echéance,2)&gt;5),0,-Sens),IF(OR(Prochaine_Echéance=Tout_JF_P,WEEKDAY(Prochaine_Echéance,2)&gt;5),-Sens,0)),Chômés,Tout_JF_P),"",
IF(AE$4=$D6,IF(OR(AE$4=Tout_JF_P,NOT(NETWORKDAYS.INTL(AE$4,AE$4,Chômés))),0,Montant),
IF(_T_E=AE$4,IF(OR(AE$4=Tout_JF_P,NOT(NETWORKDAYS.INTL(AE$4,AE$4,Chômés))),0,Montant),
IF(AND(OFFSET(AE6,,Sens)&lt;&gt;"",OR(OFFSET(AE$4,,Sens)=Tout_JF_P,NOT(NETWORKDAYS.INTL(OFFSET(AE$4,,Sens),OFFSET(AE$4,,Sens),Chômés)))),IF(OR(AE$4=Tout_JF_P,NOT(NETWORKDAYS.INTL(AE$4,AE$4,Chômés))),0,Montant),
"")))))</calculatedColumnFormula>
    </tableColumn>
    <tableColumn id="23" name="Colonne17" dataDxfId="38">
      <calculatedColumnFormula array="1">IF(AF$4&lt;$D6,"",
IF(AF$4&gt;WORKDAY.INTL(Dernière_Echéance,IF($G6="Reculer",IF(OR(Prochaine_Echéance=Tout_JF_P,WEEKDAY(Prochaine_Echéance,2)&gt;5),0,-Sens),IF(OR(Prochaine_Echéance=Tout_JF_P,WEEKDAY(Prochaine_Echéance,2)&gt;5),-Sens,0)),Chômés,Tout_JF_P),"",
IF(AF$4=$D6,IF(OR(AF$4=Tout_JF_P,NOT(NETWORKDAYS.INTL(AF$4,AF$4,Chômés))),0,Montant),
IF(_T_E=AF$4,IF(OR(AF$4=Tout_JF_P,NOT(NETWORKDAYS.INTL(AF$4,AF$4,Chômés))),0,Montant),
IF(AND(OFFSET(AF6,,Sens)&lt;&gt;"",OR(OFFSET(AF$4,,Sens)=Tout_JF_P,NOT(NETWORKDAYS.INTL(OFFSET(AF$4,,Sens),OFFSET(AF$4,,Sens),Chômés)))),IF(OR(AF$4=Tout_JF_P,NOT(NETWORKDAYS.INTL(AF$4,AF$4,Chômés))),0,Montant),
"")))))</calculatedColumnFormula>
    </tableColumn>
    <tableColumn id="24" name="Colonne18" dataDxfId="37">
      <calculatedColumnFormula array="1">IF(AG$4&lt;$D6,"",
IF(AG$4&gt;WORKDAY.INTL(Dernière_Echéance,IF($G6="Reculer",IF(OR(Prochaine_Echéance=Tout_JF_P,WEEKDAY(Prochaine_Echéance,2)&gt;5),0,-Sens),IF(OR(Prochaine_Echéance=Tout_JF_P,WEEKDAY(Prochaine_Echéance,2)&gt;5),-Sens,0)),Chômés,Tout_JF_P),"",
IF(AG$4=$D6,IF(OR(AG$4=Tout_JF_P,NOT(NETWORKDAYS.INTL(AG$4,AG$4,Chômés))),0,Montant),
IF(_T_E=AG$4,IF(OR(AG$4=Tout_JF_P,NOT(NETWORKDAYS.INTL(AG$4,AG$4,Chômés))),0,Montant),
IF(AND(OFFSET(AG6,,Sens)&lt;&gt;"",OR(OFFSET(AG$4,,Sens)=Tout_JF_P,NOT(NETWORKDAYS.INTL(OFFSET(AG$4,,Sens),OFFSET(AG$4,,Sens),Chômés)))),IF(OR(AG$4=Tout_JF_P,NOT(NETWORKDAYS.INTL(AG$4,AG$4,Chômés))),0,Montant),
"")))))</calculatedColumnFormula>
    </tableColumn>
    <tableColumn id="25" name="Colonne19" dataDxfId="36">
      <calculatedColumnFormula array="1">IF(AH$4&lt;$D6,"",
IF(AH$4&gt;WORKDAY.INTL(Dernière_Echéance,IF($G6="Reculer",IF(OR(Prochaine_Echéance=Tout_JF_P,WEEKDAY(Prochaine_Echéance,2)&gt;5),0,-Sens),IF(OR(Prochaine_Echéance=Tout_JF_P,WEEKDAY(Prochaine_Echéance,2)&gt;5),-Sens,0)),Chômés,Tout_JF_P),"",
IF(AH$4=$D6,IF(OR(AH$4=Tout_JF_P,NOT(NETWORKDAYS.INTL(AH$4,AH$4,Chômés))),0,Montant),
IF(_T_E=AH$4,IF(OR(AH$4=Tout_JF_P,NOT(NETWORKDAYS.INTL(AH$4,AH$4,Chômés))),0,Montant),
IF(AND(OFFSET(AH6,,Sens)&lt;&gt;"",OR(OFFSET(AH$4,,Sens)=Tout_JF_P,NOT(NETWORKDAYS.INTL(OFFSET(AH$4,,Sens),OFFSET(AH$4,,Sens),Chômés)))),IF(OR(AH$4=Tout_JF_P,NOT(NETWORKDAYS.INTL(AH$4,AH$4,Chômés))),0,Montant),
"")))))</calculatedColumnFormula>
    </tableColumn>
    <tableColumn id="26" name="Colonne20" dataDxfId="35">
      <calculatedColumnFormula array="1">IF(AI$4&lt;$D6,"",
IF(AI$4&gt;WORKDAY.INTL(Dernière_Echéance,IF($G6="Reculer",IF(OR(Prochaine_Echéance=Tout_JF_P,WEEKDAY(Prochaine_Echéance,2)&gt;5),0,-Sens),IF(OR(Prochaine_Echéance=Tout_JF_P,WEEKDAY(Prochaine_Echéance,2)&gt;5),-Sens,0)),Chômés,Tout_JF_P),"",
IF(AI$4=$D6,IF(OR(AI$4=Tout_JF_P,NOT(NETWORKDAYS.INTL(AI$4,AI$4,Chômés))),0,Montant),
IF(_T_E=AI$4,IF(OR(AI$4=Tout_JF_P,NOT(NETWORKDAYS.INTL(AI$4,AI$4,Chômés))),0,Montant),
IF(AND(OFFSET(AI6,,Sens)&lt;&gt;"",OR(OFFSET(AI$4,,Sens)=Tout_JF_P,NOT(NETWORKDAYS.INTL(OFFSET(AI$4,,Sens),OFFSET(AI$4,,Sens),Chômés)))),IF(OR(AI$4=Tout_JF_P,NOT(NETWORKDAYS.INTL(AI$4,AI$4,Chômés))),0,Montant),
"")))))</calculatedColumnFormula>
    </tableColumn>
    <tableColumn id="27" name="Colonne21" dataDxfId="34">
      <calculatedColumnFormula array="1">IF(AJ$4&lt;$D6,"",
IF(AJ$4&gt;WORKDAY.INTL(Dernière_Echéance,IF($G6="Reculer",IF(OR(Prochaine_Echéance=Tout_JF_P,WEEKDAY(Prochaine_Echéance,2)&gt;5),0,-Sens),IF(OR(Prochaine_Echéance=Tout_JF_P,WEEKDAY(Prochaine_Echéance,2)&gt;5),-Sens,0)),Chômés,Tout_JF_P),"",
IF(AJ$4=$D6,IF(OR(AJ$4=Tout_JF_P,NOT(NETWORKDAYS.INTL(AJ$4,AJ$4,Chômés))),0,Montant),
IF(_T_E=AJ$4,IF(OR(AJ$4=Tout_JF_P,NOT(NETWORKDAYS.INTL(AJ$4,AJ$4,Chômés))),0,Montant),
IF(AND(OFFSET(AJ6,,Sens)&lt;&gt;"",OR(OFFSET(AJ$4,,Sens)=Tout_JF_P,NOT(NETWORKDAYS.INTL(OFFSET(AJ$4,,Sens),OFFSET(AJ$4,,Sens),Chômés)))),IF(OR(AJ$4=Tout_JF_P,NOT(NETWORKDAYS.INTL(AJ$4,AJ$4,Chômés))),0,Montant),
"")))))</calculatedColumnFormula>
    </tableColumn>
    <tableColumn id="28" name="Colonne22" dataDxfId="33">
      <calculatedColumnFormula array="1">IF(AK$4&lt;$D6,"",
IF(AK$4&gt;WORKDAY.INTL(Dernière_Echéance,IF($G6="Reculer",IF(OR(Prochaine_Echéance=Tout_JF_P,WEEKDAY(Prochaine_Echéance,2)&gt;5),0,-Sens),IF(OR(Prochaine_Echéance=Tout_JF_P,WEEKDAY(Prochaine_Echéance,2)&gt;5),-Sens,0)),Chômés,Tout_JF_P),"",
IF(AK$4=$D6,IF(OR(AK$4=Tout_JF_P,NOT(NETWORKDAYS.INTL(AK$4,AK$4,Chômés))),0,Montant),
IF(_T_E=AK$4,IF(OR(AK$4=Tout_JF_P,NOT(NETWORKDAYS.INTL(AK$4,AK$4,Chômés))),0,Montant),
IF(AND(OFFSET(AK6,,Sens)&lt;&gt;"",OR(OFFSET(AK$4,,Sens)=Tout_JF_P,NOT(NETWORKDAYS.INTL(OFFSET(AK$4,,Sens),OFFSET(AK$4,,Sens),Chômés)))),IF(OR(AK$4=Tout_JF_P,NOT(NETWORKDAYS.INTL(AK$4,AK$4,Chômés))),0,Montant),
"")))))</calculatedColumnFormula>
    </tableColumn>
    <tableColumn id="29" name="Colonne23" dataDxfId="32">
      <calculatedColumnFormula array="1">IF(AL$4&lt;$D6,"",
IF(AL$4&gt;WORKDAY.INTL(Dernière_Echéance,IF($G6="Reculer",IF(OR(Prochaine_Echéance=Tout_JF_P,WEEKDAY(Prochaine_Echéance,2)&gt;5),0,-Sens),IF(OR(Prochaine_Echéance=Tout_JF_P,WEEKDAY(Prochaine_Echéance,2)&gt;5),-Sens,0)),Chômés,Tout_JF_P),"",
IF(AL$4=$D6,IF(OR(AL$4=Tout_JF_P,NOT(NETWORKDAYS.INTL(AL$4,AL$4,Chômés))),0,Montant),
IF(_T_E=AL$4,IF(OR(AL$4=Tout_JF_P,NOT(NETWORKDAYS.INTL(AL$4,AL$4,Chômés))),0,Montant),
IF(AND(OFFSET(AL6,,Sens)&lt;&gt;"",OR(OFFSET(AL$4,,Sens)=Tout_JF_P,NOT(NETWORKDAYS.INTL(OFFSET(AL$4,,Sens),OFFSET(AL$4,,Sens),Chômés)))),IF(OR(AL$4=Tout_JF_P,NOT(NETWORKDAYS.INTL(AL$4,AL$4,Chômés))),0,Montant),
"")))))</calculatedColumnFormula>
    </tableColumn>
    <tableColumn id="30" name="Colonne24" dataDxfId="31">
      <calculatedColumnFormula array="1">IF(AM$4&lt;$D6,"",
IF(AM$4&gt;WORKDAY.INTL(Dernière_Echéance,IF($G6="Reculer",IF(OR(Prochaine_Echéance=Tout_JF_P,WEEKDAY(Prochaine_Echéance,2)&gt;5),0,-Sens),IF(OR(Prochaine_Echéance=Tout_JF_P,WEEKDAY(Prochaine_Echéance,2)&gt;5),-Sens,0)),Chômés,Tout_JF_P),"",
IF(AM$4=$D6,IF(OR(AM$4=Tout_JF_P,NOT(NETWORKDAYS.INTL(AM$4,AM$4,Chômés))),0,Montant),
IF(_T_E=AM$4,IF(OR(AM$4=Tout_JF_P,NOT(NETWORKDAYS.INTL(AM$4,AM$4,Chômés))),0,Montant),
IF(AND(OFFSET(AM6,,Sens)&lt;&gt;"",OR(OFFSET(AM$4,,Sens)=Tout_JF_P,NOT(NETWORKDAYS.INTL(OFFSET(AM$4,,Sens),OFFSET(AM$4,,Sens),Chômés)))),IF(OR(AM$4=Tout_JF_P,NOT(NETWORKDAYS.INTL(AM$4,AM$4,Chômés))),0,Montant),
"")))))</calculatedColumnFormula>
    </tableColumn>
    <tableColumn id="31" name="Colonne25" dataDxfId="30">
      <calculatedColumnFormula array="1">IF(AN$4&lt;$D6,"",
IF(AN$4&gt;WORKDAY.INTL(Dernière_Echéance,IF($G6="Reculer",IF(OR(Prochaine_Echéance=Tout_JF_P,WEEKDAY(Prochaine_Echéance,2)&gt;5),0,-Sens),IF(OR(Prochaine_Echéance=Tout_JF_P,WEEKDAY(Prochaine_Echéance,2)&gt;5),-Sens,0)),Chômés,Tout_JF_P),"",
IF(AN$4=$D6,IF(OR(AN$4=Tout_JF_P,NOT(NETWORKDAYS.INTL(AN$4,AN$4,Chômés))),0,Montant),
IF(_T_E=AN$4,IF(OR(AN$4=Tout_JF_P,NOT(NETWORKDAYS.INTL(AN$4,AN$4,Chômés))),0,Montant),
IF(AND(OFFSET(AN6,,Sens)&lt;&gt;"",OR(OFFSET(AN$4,,Sens)=Tout_JF_P,NOT(NETWORKDAYS.INTL(OFFSET(AN$4,,Sens),OFFSET(AN$4,,Sens),Chômés)))),IF(OR(AN$4=Tout_JF_P,NOT(NETWORKDAYS.INTL(AN$4,AN$4,Chômés))),0,Montant),
"")))))</calculatedColumnFormula>
    </tableColumn>
    <tableColumn id="32" name="Colonne26" dataDxfId="29">
      <calculatedColumnFormula array="1">IF(AO$4&lt;$D6,"",
IF(AO$4&gt;WORKDAY.INTL(Dernière_Echéance,IF($G6="Reculer",IF(OR(Prochaine_Echéance=Tout_JF_P,WEEKDAY(Prochaine_Echéance,2)&gt;5),0,-Sens),IF(OR(Prochaine_Echéance=Tout_JF_P,WEEKDAY(Prochaine_Echéance,2)&gt;5),-Sens,0)),Chômés,Tout_JF_P),"",
IF(AO$4=$D6,IF(OR(AO$4=Tout_JF_P,NOT(NETWORKDAYS.INTL(AO$4,AO$4,Chômés))),0,Montant),
IF(_T_E=AO$4,IF(OR(AO$4=Tout_JF_P,NOT(NETWORKDAYS.INTL(AO$4,AO$4,Chômés))),0,Montant),
IF(AND(OFFSET(AO6,,Sens)&lt;&gt;"",OR(OFFSET(AO$4,,Sens)=Tout_JF_P,NOT(NETWORKDAYS.INTL(OFFSET(AO$4,,Sens),OFFSET(AO$4,,Sens),Chômés)))),IF(OR(AO$4=Tout_JF_P,NOT(NETWORKDAYS.INTL(AO$4,AO$4,Chômés))),0,Montant),
"")))))</calculatedColumnFormula>
    </tableColumn>
    <tableColumn id="33" name="Colonne27" dataDxfId="28">
      <calculatedColumnFormula array="1">IF(AP$4&lt;$D6,"",
IF(AP$4&gt;WORKDAY.INTL(Dernière_Echéance,IF($G6="Reculer",IF(OR(Prochaine_Echéance=Tout_JF_P,WEEKDAY(Prochaine_Echéance,2)&gt;5),0,-Sens),IF(OR(Prochaine_Echéance=Tout_JF_P,WEEKDAY(Prochaine_Echéance,2)&gt;5),-Sens,0)),Chômés,Tout_JF_P),"",
IF(AP$4=$D6,IF(OR(AP$4=Tout_JF_P,NOT(NETWORKDAYS.INTL(AP$4,AP$4,Chômés))),0,Montant),
IF(_T_E=AP$4,IF(OR(AP$4=Tout_JF_P,NOT(NETWORKDAYS.INTL(AP$4,AP$4,Chômés))),0,Montant),
IF(AND(OFFSET(AP6,,Sens)&lt;&gt;"",OR(OFFSET(AP$4,,Sens)=Tout_JF_P,NOT(NETWORKDAYS.INTL(OFFSET(AP$4,,Sens),OFFSET(AP$4,,Sens),Chômés)))),IF(OR(AP$4=Tout_JF_P,NOT(NETWORKDAYS.INTL(AP$4,AP$4,Chômés))),0,Montant),
"")))))</calculatedColumnFormula>
    </tableColumn>
    <tableColumn id="34" name="Colonne28" dataDxfId="27">
      <calculatedColumnFormula array="1">IF(AQ$4&lt;$D6,"",
IF(AQ$4&gt;WORKDAY.INTL(Dernière_Echéance,IF($G6="Reculer",IF(OR(Prochaine_Echéance=Tout_JF_P,WEEKDAY(Prochaine_Echéance,2)&gt;5),0,-Sens),IF(OR(Prochaine_Echéance=Tout_JF_P,WEEKDAY(Prochaine_Echéance,2)&gt;5),-Sens,0)),Chômés,Tout_JF_P),"",
IF(AQ$4=$D6,IF(OR(AQ$4=Tout_JF_P,NOT(NETWORKDAYS.INTL(AQ$4,AQ$4,Chômés))),0,Montant),
IF(_T_E=AQ$4,IF(OR(AQ$4=Tout_JF_P,NOT(NETWORKDAYS.INTL(AQ$4,AQ$4,Chômés))),0,Montant),
IF(AND(OFFSET(AQ6,,Sens)&lt;&gt;"",OR(OFFSET(AQ$4,,Sens)=Tout_JF_P,NOT(NETWORKDAYS.INTL(OFFSET(AQ$4,,Sens),OFFSET(AQ$4,,Sens),Chômés)))),IF(OR(AQ$4=Tout_JF_P,NOT(NETWORKDAYS.INTL(AQ$4,AQ$4,Chômés))),0,Montant),
"")))))</calculatedColumnFormula>
    </tableColumn>
    <tableColumn id="35" name="Colonne29" dataDxfId="26">
      <calculatedColumnFormula array="1">IF(AR$4&lt;$D6,"",
IF(AR$4&gt;WORKDAY.INTL(Dernière_Echéance,IF($G6="Reculer",IF(OR(Prochaine_Echéance=Tout_JF_P,WEEKDAY(Prochaine_Echéance,2)&gt;5),0,-Sens),IF(OR(Prochaine_Echéance=Tout_JF_P,WEEKDAY(Prochaine_Echéance,2)&gt;5),-Sens,0)),Chômés,Tout_JF_P),"",
IF(AR$4=$D6,IF(OR(AR$4=Tout_JF_P,NOT(NETWORKDAYS.INTL(AR$4,AR$4,Chômés))),0,Montant),
IF(_T_E=AR$4,IF(OR(AR$4=Tout_JF_P,NOT(NETWORKDAYS.INTL(AR$4,AR$4,Chômés))),0,Montant),
IF(AND(OFFSET(AR6,,Sens)&lt;&gt;"",OR(OFFSET(AR$4,,Sens)=Tout_JF_P,NOT(NETWORKDAYS.INTL(OFFSET(AR$4,,Sens),OFFSET(AR$4,,Sens),Chômés)))),IF(OR(AR$4=Tout_JF_P,NOT(NETWORKDAYS.INTL(AR$4,AR$4,Chômés))),0,Montant),
"")))))</calculatedColumnFormula>
    </tableColumn>
    <tableColumn id="36" name="Colonne30" dataDxfId="25">
      <calculatedColumnFormula array="1">IF(AS$4&lt;$D6,"",
IF(AS$4&gt;WORKDAY.INTL(Dernière_Echéance,IF($G6="Reculer",IF(OR(Prochaine_Echéance=Tout_JF_P,WEEKDAY(Prochaine_Echéance,2)&gt;5),0,-Sens),IF(OR(Prochaine_Echéance=Tout_JF_P,WEEKDAY(Prochaine_Echéance,2)&gt;5),-Sens,0)),Chômés,Tout_JF_P),"",
IF(AS$4=$D6,IF(OR(AS$4=Tout_JF_P,NOT(NETWORKDAYS.INTL(AS$4,AS$4,Chômés))),0,Montant),
IF(_T_E=AS$4,IF(OR(AS$4=Tout_JF_P,NOT(NETWORKDAYS.INTL(AS$4,AS$4,Chômés))),0,Montant),
IF(AND(OFFSET(AS6,,Sens)&lt;&gt;"",OR(OFFSET(AS$4,,Sens)=Tout_JF_P,NOT(NETWORKDAYS.INTL(OFFSET(AS$4,,Sens),OFFSET(AS$4,,Sens),Chômés)))),IF(OR(AS$4=Tout_JF_P,NOT(NETWORKDAYS.INTL(AS$4,AS$4,Chômés))),0,Montant),
"")))))</calculatedColumnFormula>
    </tableColumn>
    <tableColumn id="37" name="Colonne31" dataDxfId="24">
      <calculatedColumnFormula array="1">IF(AT$4&lt;$D6,"",
IF(AT$4&gt;WORKDAY.INTL(Dernière_Echéance,IF($G6="Reculer",IF(OR(Prochaine_Echéance=Tout_JF_P,WEEKDAY(Prochaine_Echéance,2)&gt;5),0,-Sens),IF(OR(Prochaine_Echéance=Tout_JF_P,WEEKDAY(Prochaine_Echéance,2)&gt;5),-Sens,0)),Chômés,Tout_JF_P),"",
IF(AT$4=$D6,IF(OR(AT$4=Tout_JF_P,NOT(NETWORKDAYS.INTL(AT$4,AT$4,Chômés))),0,Montant),
IF(_T_E=AT$4,IF(OR(AT$4=Tout_JF_P,NOT(NETWORKDAYS.INTL(AT$4,AT$4,Chômés))),0,Montant),
IF(AND(OFFSET(AT6,,Sens)&lt;&gt;"",OR(OFFSET(AT$4,,Sens)=Tout_JF_P,NOT(NETWORKDAYS.INTL(OFFSET(AT$4,,Sens),OFFSET(AT$4,,Sens),Chômés)))),IF(OR(AT$4=Tout_JF_P,NOT(NETWORKDAYS.INTL(AT$4,AT$4,Chômés))),0,Montant),
"")))))</calculatedColumnFormula>
    </tableColumn>
    <tableColumn id="38" name="Colonne32" dataDxfId="23">
      <calculatedColumnFormula array="1">IF(AU$4&lt;$D6,"",
IF(AU$4&gt;WORKDAY.INTL(Dernière_Echéance,IF($G6="Reculer",IF(OR(Prochaine_Echéance=Tout_JF_P,WEEKDAY(Prochaine_Echéance,2)&gt;5),0,-Sens),IF(OR(Prochaine_Echéance=Tout_JF_P,WEEKDAY(Prochaine_Echéance,2)&gt;5),-Sens,0)),Chômés,Tout_JF_P),"",
IF(AU$4=$D6,IF(OR(AU$4=Tout_JF_P,NOT(NETWORKDAYS.INTL(AU$4,AU$4,Chômés))),0,Montant),
IF(_T_E=AU$4,IF(OR(AU$4=Tout_JF_P,NOT(NETWORKDAYS.INTL(AU$4,AU$4,Chômés))),0,Montant),
IF(AND(OFFSET(AU6,,Sens)&lt;&gt;"",OR(OFFSET(AU$4,,Sens)=Tout_JF_P,NOT(NETWORKDAYS.INTL(OFFSET(AU$4,,Sens),OFFSET(AU$4,,Sens),Chômés)))),IF(OR(AU$4=Tout_JF_P,NOT(NETWORKDAYS.INTL(AU$4,AU$4,Chômés))),0,Montant),
"")))))</calculatedColumnFormula>
    </tableColumn>
    <tableColumn id="39" name="Colonne33" dataDxfId="22">
      <calculatedColumnFormula array="1">IF(AV$4&lt;$D6,"",
IF(AV$4&gt;WORKDAY.INTL(Dernière_Echéance,IF($G6="Reculer",IF(OR(Prochaine_Echéance=Tout_JF_P,WEEKDAY(Prochaine_Echéance,2)&gt;5),0,-Sens),IF(OR(Prochaine_Echéance=Tout_JF_P,WEEKDAY(Prochaine_Echéance,2)&gt;5),-Sens,0)),Chômés,Tout_JF_P),"",
IF(AV$4=$D6,IF(OR(AV$4=Tout_JF_P,NOT(NETWORKDAYS.INTL(AV$4,AV$4,Chômés))),0,Montant),
IF(_T_E=AV$4,IF(OR(AV$4=Tout_JF_P,NOT(NETWORKDAYS.INTL(AV$4,AV$4,Chômés))),0,Montant),
IF(AND(OFFSET(AV6,,Sens)&lt;&gt;"",OR(OFFSET(AV$4,,Sens)=Tout_JF_P,NOT(NETWORKDAYS.INTL(OFFSET(AV$4,,Sens),OFFSET(AV$4,,Sens),Chômés)))),IF(OR(AV$4=Tout_JF_P,NOT(NETWORKDAYS.INTL(AV$4,AV$4,Chômés))),0,Montant),
"")))))</calculatedColumnFormula>
    </tableColumn>
    <tableColumn id="40" name="Colonne34" dataDxfId="21">
      <calculatedColumnFormula array="1">IF(AW$4&lt;$D6,"",
IF(AW$4&gt;WORKDAY.INTL(Dernière_Echéance,IF($G6="Reculer",IF(OR(Prochaine_Echéance=Tout_JF_P,WEEKDAY(Prochaine_Echéance,2)&gt;5),0,-Sens),IF(OR(Prochaine_Echéance=Tout_JF_P,WEEKDAY(Prochaine_Echéance,2)&gt;5),-Sens,0)),Chômés,Tout_JF_P),"",
IF(AW$4=$D6,IF(OR(AW$4=Tout_JF_P,NOT(NETWORKDAYS.INTL(AW$4,AW$4,Chômés))),0,Montant),
IF(_T_E=AW$4,IF(OR(AW$4=Tout_JF_P,NOT(NETWORKDAYS.INTL(AW$4,AW$4,Chômés))),0,Montant),
IF(AND(OFFSET(AW6,,Sens)&lt;&gt;"",OR(OFFSET(AW$4,,Sens)=Tout_JF_P,NOT(NETWORKDAYS.INTL(OFFSET(AW$4,,Sens),OFFSET(AW$4,,Sens),Chômés)))),IF(OR(AW$4=Tout_JF_P,NOT(NETWORKDAYS.INTL(AW$4,AW$4,Chômés))),0,Montant),
"")))))</calculatedColumnFormula>
    </tableColumn>
    <tableColumn id="41" name="Colonne35" dataDxfId="20">
      <calculatedColumnFormula array="1">IF(AX$4&lt;$D6,"",
IF(AX$4&gt;WORKDAY.INTL(Dernière_Echéance,IF($G6="Reculer",IF(OR(Prochaine_Echéance=Tout_JF_P,WEEKDAY(Prochaine_Echéance,2)&gt;5),0,-Sens),IF(OR(Prochaine_Echéance=Tout_JF_P,WEEKDAY(Prochaine_Echéance,2)&gt;5),-Sens,0)),Chômés,Tout_JF_P),"",
IF(AX$4=$D6,IF(OR(AX$4=Tout_JF_P,NOT(NETWORKDAYS.INTL(AX$4,AX$4,Chômés))),0,Montant),
IF(_T_E=AX$4,IF(OR(AX$4=Tout_JF_P,NOT(NETWORKDAYS.INTL(AX$4,AX$4,Chômés))),0,Montant),
IF(AND(OFFSET(AX6,,Sens)&lt;&gt;"",OR(OFFSET(AX$4,,Sens)=Tout_JF_P,NOT(NETWORKDAYS.INTL(OFFSET(AX$4,,Sens),OFFSET(AX$4,,Sens),Chômés)))),IF(OR(AX$4=Tout_JF_P,NOT(NETWORKDAYS.INTL(AX$4,AX$4,Chômés))),0,Montant),
"")))))</calculatedColumnFormula>
    </tableColumn>
    <tableColumn id="42" name="Colonne36" dataDxfId="19">
      <calculatedColumnFormula array="1">IF(AY$4&lt;$D6,"",
IF(AY$4&gt;WORKDAY.INTL(Dernière_Echéance,IF($G6="Reculer",IF(OR(Prochaine_Echéance=Tout_JF_P,WEEKDAY(Prochaine_Echéance,2)&gt;5),0,-Sens),IF(OR(Prochaine_Echéance=Tout_JF_P,WEEKDAY(Prochaine_Echéance,2)&gt;5),-Sens,0)),Chômés,Tout_JF_P),"",
IF(AY$4=$D6,IF(OR(AY$4=Tout_JF_P,NOT(NETWORKDAYS.INTL(AY$4,AY$4,Chômés))),0,Montant),
IF(_T_E=AY$4,IF(OR(AY$4=Tout_JF_P,NOT(NETWORKDAYS.INTL(AY$4,AY$4,Chômés))),0,Montant),
IF(AND(OFFSET(AY6,,Sens)&lt;&gt;"",OR(OFFSET(AY$4,,Sens)=Tout_JF_P,NOT(NETWORKDAYS.INTL(OFFSET(AY$4,,Sens),OFFSET(AY$4,,Sens),Chômés)))),IF(OR(AY$4=Tout_JF_P,NOT(NETWORKDAYS.INTL(AY$4,AY$4,Chômés))),0,Montant),
"")))))</calculatedColumnFormula>
    </tableColumn>
    <tableColumn id="43" name="Colonne37" dataDxfId="18">
      <calculatedColumnFormula array="1">IF(AZ$4&lt;$D6,"",
IF(AZ$4&gt;WORKDAY.INTL(Dernière_Echéance,IF($G6="Reculer",IF(OR(Prochaine_Echéance=Tout_JF_P,WEEKDAY(Prochaine_Echéance,2)&gt;5),0,-Sens),IF(OR(Prochaine_Echéance=Tout_JF_P,WEEKDAY(Prochaine_Echéance,2)&gt;5),-Sens,0)),Chômés,Tout_JF_P),"",
IF(AZ$4=$D6,IF(OR(AZ$4=Tout_JF_P,NOT(NETWORKDAYS.INTL(AZ$4,AZ$4,Chômés))),0,Montant),
IF(_T_E=AZ$4,IF(OR(AZ$4=Tout_JF_P,NOT(NETWORKDAYS.INTL(AZ$4,AZ$4,Chômés))),0,Montant),
IF(AND(OFFSET(AZ6,,Sens)&lt;&gt;"",OR(OFFSET(AZ$4,,Sens)=Tout_JF_P,NOT(NETWORKDAYS.INTL(OFFSET(AZ$4,,Sens),OFFSET(AZ$4,,Sens),Chômés)))),IF(OR(AZ$4=Tout_JF_P,NOT(NETWORKDAYS.INTL(AZ$4,AZ$4,Chômés))),0,Montant),
"")))))</calculatedColumnFormula>
    </tableColumn>
    <tableColumn id="45" name="Colonne372" dataDxfId="17">
      <calculatedColumnFormula array="1">IF(BA$4&lt;$D6,"",
IF(BA$4&gt;Dernière_Echéance,"",
IF(BA$4=$D6,IF(OR(BA$4=Tout_JF_P,NOT(NETWORKDAYS.INTL(BA$4,BA$4,Chômés))),0,Montant),
IF(_T_E=BA$4,IF(OR(BA$4=Tout_JF_P,NOT(NETWORKDAYS.INTL(BA$4,BA$4,Chômés))),0,Montant),
IF(AND(OFFSET(BA6,,Sens)&lt;&gt;"",OR(OFFSET(BA$4,,Sens)=Tout_JF_P,NOT(NETWORKDAYS.INTL(OFFSET(BA$4,,Sens),OFFSET(BA$4,,Sens),Chômés)))),IF(OR(BA$4=Tout_JF_P,NOT(NETWORKDAYS.INTL(BA$4,BA$4,Chômés))),0,Montant),
"")))))</calculatedColumnFormula>
    </tableColumn>
    <tableColumn id="46" name="Colonne373" dataDxfId="16">
      <calculatedColumnFormula array="1">IF(BB$4&lt;$D6,"",
IF(BB$4&gt;Dernière_Echéance,"",
IF(BB$4=$D6,IF(OR(BB$4=Tout_JF_P,NOT(NETWORKDAYS.INTL(BB$4,BB$4,Chômés))),0,Montant),
IF(_T_E=BB$4,IF(OR(BB$4=Tout_JF_P,NOT(NETWORKDAYS.INTL(BB$4,BB$4,Chômés))),0,Montant),
IF(AND(OFFSET(BB6,,Sens)&lt;&gt;"",OR(OFFSET(BB$4,,Sens)=Tout_JF_P,NOT(NETWORKDAYS.INTL(OFFSET(BB$4,,Sens),OFFSET(BB$4,,Sens),Chômés)))),IF(OR(BB$4=Tout_JF_P,NOT(NETWORKDAYS.INTL(BB$4,BB$4,Chômés))),0,Montant),
"")))))</calculatedColumnFormula>
    </tableColumn>
    <tableColumn id="47" name="Colonne374" dataDxfId="15">
      <calculatedColumnFormula array="1">IF(BC$4&lt;$D6,"",
IF(BC$4&gt;Dernière_Echéance,"",
IF(BC$4=$D6,IF(OR(BC$4=Tout_JF_P,NOT(NETWORKDAYS.INTL(BC$4,BC$4,Chômés))),0,Montant),
IF(_T_E=BC$4,IF(OR(BC$4=Tout_JF_P,NOT(NETWORKDAYS.INTL(BC$4,BC$4,Chômés))),0,Montant),
IF(AND(OFFSET(BC6,,Sens)&lt;&gt;"",OR(OFFSET(BC$4,,Sens)=Tout_JF_P,NOT(NETWORKDAYS.INTL(OFFSET(BC$4,,Sens),OFFSET(BC$4,,Sens),Chômés)))),IF(OR(BC$4=Tout_JF_P,NOT(NETWORKDAYS.INTL(BC$4,BC$4,Chômés))),0,Montant),
"")))))</calculatedColumnFormula>
    </tableColumn>
    <tableColumn id="48" name="Colonne375" dataDxfId="14">
      <calculatedColumnFormula array="1">IF(BD$4&lt;$D6,"",
IF(BD$4&gt;Dernière_Echéance,"",
IF(BD$4=$D6,IF(OR(BD$4=Tout_JF_P,NOT(NETWORKDAYS.INTL(BD$4,BD$4,Chômés))),0,Montant),
IF(_T_E=BD$4,IF(OR(BD$4=Tout_JF_P,NOT(NETWORKDAYS.INTL(BD$4,BD$4,Chômés))),0,Montant),
IF(AND(OFFSET(BD6,,Sens)&lt;&gt;"",OR(OFFSET(BD$4,,Sens)=Tout_JF_P,NOT(NETWORKDAYS.INTL(OFFSET(BD$4,,Sens),OFFSET(BD$4,,Sens),Chômés)))),IF(OR(BD$4=Tout_JF_P,NOT(NETWORKDAYS.INTL(BD$4,BD$4,Chômés))),0,Montant),
"")))))</calculatedColumnFormula>
    </tableColumn>
    <tableColumn id="49" name="Colonne376" dataDxfId="13">
      <calculatedColumnFormula array="1">IF(BE$4&lt;$D6,"",
IF(BE$4&gt;Dernière_Echéance,"",
IF(BE$4=$D6,IF(OR(BE$4=Tout_JF_P,NOT(NETWORKDAYS.INTL(BE$4,BE$4,Chômés))),0,Montant),
IF(_T_E=BE$4,IF(OR(BE$4=Tout_JF_P,NOT(NETWORKDAYS.INTL(BE$4,BE$4,Chômés))),0,Montant),
IF(AND(OFFSET(BE6,,Sens)&lt;&gt;"",OR(OFFSET(BE$4,,Sens)=Tout_JF_P,NOT(NETWORKDAYS.INTL(OFFSET(BE$4,,Sens),OFFSET(BE$4,,Sens),Chômés)))),IF(OR(BE$4=Tout_JF_P,NOT(NETWORKDAYS.INTL(BE$4,BE$4,Chômés))),0,Montant),
"")))))</calculatedColumnFormula>
    </tableColumn>
    <tableColumn id="50" name="Colonne377" dataDxfId="12">
      <calculatedColumnFormula array="1">IF(BF$4&lt;$D6,"",
IF(BF$4&gt;Dernière_Echéance,"",
IF(BF$4=$D6,IF(OR(BF$4=Tout_JF_P,NOT(NETWORKDAYS.INTL(BF$4,BF$4,Chômés))),0,Montant),
IF(_T_E=BF$4,IF(OR(BF$4=Tout_JF_P,NOT(NETWORKDAYS.INTL(BF$4,BF$4,Chômés))),0,Montant),
IF(AND(OFFSET(BF6,,Sens)&lt;&gt;"",OR(OFFSET(BF$4,,Sens)=Tout_JF_P,NOT(NETWORKDAYS.INTL(OFFSET(BF$4,,Sens),OFFSET(BF$4,,Sens),Chômés)))),IF(OR(BF$4=Tout_JF_P,NOT(NETWORKDAYS.INTL(BF$4,BF$4,Chômés))),0,Montant),
"")))))</calculatedColumnFormula>
    </tableColumn>
    <tableColumn id="51" name="Colonne378" dataDxfId="11">
      <calculatedColumnFormula array="1">IF(BG$4&lt;$D6,"",
IF(BG$4&gt;Dernière_Echéance,"",
IF(BG$4=$D6,IF(OR(BG$4=Tout_JF_P,NOT(NETWORKDAYS.INTL(BG$4,BG$4,Chômés))),0,Montant),
IF(_T_E=BG$4,IF(OR(BG$4=Tout_JF_P,NOT(NETWORKDAYS.INTL(BG$4,BG$4,Chômés))),0,Montant),
IF(AND(OFFSET(BG6,,Sens)&lt;&gt;"",OR(OFFSET(BG$4,,Sens)=Tout_JF_P,NOT(NETWORKDAYS.INTL(OFFSET(BG$4,,Sens),OFFSET(BG$4,,Sens),Chômés)))),IF(OR(BG$4=Tout_JF_P,NOT(NETWORKDAYS.INTL(BG$4,BG$4,Chômés))),0,Montant),
"")))))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6.xml"/><Relationship Id="rId18" Type="http://schemas.openxmlformats.org/officeDocument/2006/relationships/ctrlProp" Target="../ctrlProps/ctrlProp11.xml"/><Relationship Id="rId26" Type="http://schemas.openxmlformats.org/officeDocument/2006/relationships/ctrlProp" Target="../ctrlProps/ctrlProp19.xml"/><Relationship Id="rId39" Type="http://schemas.openxmlformats.org/officeDocument/2006/relationships/ctrlProp" Target="../ctrlProps/ctrlProp32.xml"/><Relationship Id="rId21" Type="http://schemas.openxmlformats.org/officeDocument/2006/relationships/ctrlProp" Target="../ctrlProps/ctrlProp14.xml"/><Relationship Id="rId34" Type="http://schemas.openxmlformats.org/officeDocument/2006/relationships/ctrlProp" Target="../ctrlProps/ctrlProp27.xml"/><Relationship Id="rId42" Type="http://schemas.openxmlformats.org/officeDocument/2006/relationships/ctrlProp" Target="../ctrlProps/ctrlProp35.xml"/><Relationship Id="rId47" Type="http://schemas.openxmlformats.org/officeDocument/2006/relationships/ctrlProp" Target="../ctrlProps/ctrlProp40.xml"/><Relationship Id="rId50" Type="http://schemas.openxmlformats.org/officeDocument/2006/relationships/ctrlProp" Target="../ctrlProps/ctrlProp43.xml"/><Relationship Id="rId55" Type="http://schemas.openxmlformats.org/officeDocument/2006/relationships/ctrlProp" Target="../ctrlProps/ctrlProp48.x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9.xml"/><Relationship Id="rId29" Type="http://schemas.openxmlformats.org/officeDocument/2006/relationships/ctrlProp" Target="../ctrlProps/ctrlProp22.xml"/><Relationship Id="rId11" Type="http://schemas.openxmlformats.org/officeDocument/2006/relationships/ctrlProp" Target="../ctrlProps/ctrlProp4.xml"/><Relationship Id="rId24" Type="http://schemas.openxmlformats.org/officeDocument/2006/relationships/ctrlProp" Target="../ctrlProps/ctrlProp17.xml"/><Relationship Id="rId32" Type="http://schemas.openxmlformats.org/officeDocument/2006/relationships/ctrlProp" Target="../ctrlProps/ctrlProp25.xml"/><Relationship Id="rId37" Type="http://schemas.openxmlformats.org/officeDocument/2006/relationships/ctrlProp" Target="../ctrlProps/ctrlProp30.xml"/><Relationship Id="rId40" Type="http://schemas.openxmlformats.org/officeDocument/2006/relationships/ctrlProp" Target="../ctrlProps/ctrlProp33.xml"/><Relationship Id="rId45" Type="http://schemas.openxmlformats.org/officeDocument/2006/relationships/ctrlProp" Target="../ctrlProps/ctrlProp38.xml"/><Relationship Id="rId53" Type="http://schemas.openxmlformats.org/officeDocument/2006/relationships/ctrlProp" Target="../ctrlProps/ctrlProp46.xml"/><Relationship Id="rId58" Type="http://schemas.openxmlformats.org/officeDocument/2006/relationships/ctrlProp" Target="../ctrlProps/ctrlProp51.xml"/><Relationship Id="rId5" Type="http://schemas.openxmlformats.org/officeDocument/2006/relationships/image" Target="../media/image3.emf"/><Relationship Id="rId19" Type="http://schemas.openxmlformats.org/officeDocument/2006/relationships/ctrlProp" Target="../ctrlProps/ctrlProp12.xml"/><Relationship Id="rId4" Type="http://schemas.openxmlformats.org/officeDocument/2006/relationships/control" Target="../activeX/activeX3.xm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Relationship Id="rId22" Type="http://schemas.openxmlformats.org/officeDocument/2006/relationships/ctrlProp" Target="../ctrlProps/ctrlProp15.xml"/><Relationship Id="rId27" Type="http://schemas.openxmlformats.org/officeDocument/2006/relationships/ctrlProp" Target="../ctrlProps/ctrlProp20.xml"/><Relationship Id="rId30" Type="http://schemas.openxmlformats.org/officeDocument/2006/relationships/ctrlProp" Target="../ctrlProps/ctrlProp23.xml"/><Relationship Id="rId35" Type="http://schemas.openxmlformats.org/officeDocument/2006/relationships/ctrlProp" Target="../ctrlProps/ctrlProp28.xml"/><Relationship Id="rId43" Type="http://schemas.openxmlformats.org/officeDocument/2006/relationships/ctrlProp" Target="../ctrlProps/ctrlProp36.xml"/><Relationship Id="rId48" Type="http://schemas.openxmlformats.org/officeDocument/2006/relationships/ctrlProp" Target="../ctrlProps/ctrlProp41.xml"/><Relationship Id="rId56" Type="http://schemas.openxmlformats.org/officeDocument/2006/relationships/ctrlProp" Target="../ctrlProps/ctrlProp49.xml"/><Relationship Id="rId8" Type="http://schemas.openxmlformats.org/officeDocument/2006/relationships/ctrlProp" Target="../ctrlProps/ctrlProp1.xml"/><Relationship Id="rId51" Type="http://schemas.openxmlformats.org/officeDocument/2006/relationships/ctrlProp" Target="../ctrlProps/ctrlProp44.xml"/><Relationship Id="rId3" Type="http://schemas.openxmlformats.org/officeDocument/2006/relationships/vmlDrawing" Target="../drawings/vmlDrawing2.vml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5" Type="http://schemas.openxmlformats.org/officeDocument/2006/relationships/ctrlProp" Target="../ctrlProps/ctrlProp18.xml"/><Relationship Id="rId33" Type="http://schemas.openxmlformats.org/officeDocument/2006/relationships/ctrlProp" Target="../ctrlProps/ctrlProp26.xml"/><Relationship Id="rId38" Type="http://schemas.openxmlformats.org/officeDocument/2006/relationships/ctrlProp" Target="../ctrlProps/ctrlProp31.xml"/><Relationship Id="rId46" Type="http://schemas.openxmlformats.org/officeDocument/2006/relationships/ctrlProp" Target="../ctrlProps/ctrlProp39.xml"/><Relationship Id="rId20" Type="http://schemas.openxmlformats.org/officeDocument/2006/relationships/ctrlProp" Target="../ctrlProps/ctrlProp13.xml"/><Relationship Id="rId41" Type="http://schemas.openxmlformats.org/officeDocument/2006/relationships/ctrlProp" Target="../ctrlProps/ctrlProp34.xml"/><Relationship Id="rId54" Type="http://schemas.openxmlformats.org/officeDocument/2006/relationships/ctrlProp" Target="../ctrlProps/ctrlProp47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15" Type="http://schemas.openxmlformats.org/officeDocument/2006/relationships/ctrlProp" Target="../ctrlProps/ctrlProp8.xml"/><Relationship Id="rId23" Type="http://schemas.openxmlformats.org/officeDocument/2006/relationships/ctrlProp" Target="../ctrlProps/ctrlProp16.xml"/><Relationship Id="rId28" Type="http://schemas.openxmlformats.org/officeDocument/2006/relationships/ctrlProp" Target="../ctrlProps/ctrlProp21.xml"/><Relationship Id="rId36" Type="http://schemas.openxmlformats.org/officeDocument/2006/relationships/ctrlProp" Target="../ctrlProps/ctrlProp29.xml"/><Relationship Id="rId49" Type="http://schemas.openxmlformats.org/officeDocument/2006/relationships/ctrlProp" Target="../ctrlProps/ctrlProp42.xml"/><Relationship Id="rId57" Type="http://schemas.openxmlformats.org/officeDocument/2006/relationships/ctrlProp" Target="../ctrlProps/ctrlProp50.xml"/><Relationship Id="rId10" Type="http://schemas.openxmlformats.org/officeDocument/2006/relationships/ctrlProp" Target="../ctrlProps/ctrlProp3.xml"/><Relationship Id="rId31" Type="http://schemas.openxmlformats.org/officeDocument/2006/relationships/ctrlProp" Target="../ctrlProps/ctrlProp24.xml"/><Relationship Id="rId44" Type="http://schemas.openxmlformats.org/officeDocument/2006/relationships/ctrlProp" Target="../ctrlProps/ctrlProp37.xml"/><Relationship Id="rId52" Type="http://schemas.openxmlformats.org/officeDocument/2006/relationships/ctrlProp" Target="../ctrlProps/ctrlProp4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lanning">
    <pageSetUpPr fitToPage="1"/>
  </sheetPr>
  <dimension ref="A1:BH10"/>
  <sheetViews>
    <sheetView showGridLines="0" tabSelected="1" zoomScaleNormal="100" workbookViewId="0">
      <pane xSplit="59" ySplit="5" topLeftCell="BK6" activePane="bottomRight" state="frozen"/>
      <selection pane="topRight" activeCell="BH1" sqref="BH1"/>
      <selection pane="bottomLeft" activeCell="A6" sqref="A6"/>
      <selection pane="bottomRight" activeCell="AL6" sqref="AL6"/>
    </sheetView>
  </sheetViews>
  <sheetFormatPr baseColWidth="10" defaultColWidth="11.42578125" defaultRowHeight="15" x14ac:dyDescent="0.25"/>
  <cols>
    <col min="1" max="1" width="10.28515625" customWidth="1"/>
    <col min="2" max="2" width="9.140625" customWidth="1"/>
    <col min="3" max="3" width="5.140625" customWidth="1"/>
    <col min="4" max="4" width="11.42578125" customWidth="1"/>
    <col min="5" max="5" width="10.7109375" customWidth="1"/>
    <col min="6" max="6" width="8.5703125" customWidth="1"/>
    <col min="7" max="7" width="7" customWidth="1"/>
    <col min="8" max="8" width="10" customWidth="1"/>
    <col min="9" max="16" width="5.7109375" hidden="1" customWidth="1"/>
    <col min="17" max="52" width="5.42578125" customWidth="1"/>
    <col min="53" max="59" width="5.42578125" hidden="1" customWidth="1"/>
  </cols>
  <sheetData>
    <row r="1" spans="1:60" ht="120.75" customHeight="1" x14ac:dyDescent="0.25">
      <c r="A1" s="63" t="s">
        <v>100</v>
      </c>
      <c r="B1" s="64"/>
      <c r="C1" s="64"/>
      <c r="D1" s="64"/>
      <c r="E1" s="64"/>
      <c r="F1" s="64"/>
      <c r="G1" s="64"/>
      <c r="H1" s="65"/>
      <c r="I1" s="45"/>
      <c r="J1" s="45"/>
      <c r="K1" s="45"/>
      <c r="L1" s="45"/>
      <c r="M1" s="45"/>
      <c r="N1" s="45"/>
      <c r="O1" s="45"/>
      <c r="P1" s="13" t="str">
        <f ca="1">PROPER(TEXT(P$4,"MMMM"))&amp;" "&amp;YEAR(P4)</f>
        <v>Janvier 2019</v>
      </c>
      <c r="Q1" s="13" t="str">
        <f ca="1">PROPER(TEXT(Q$4,"MMMM"))&amp;" "&amp;YEAR(Q4)</f>
        <v>Janvier 2019</v>
      </c>
      <c r="R1" s="14" t="str">
        <f t="shared" ref="R1:AZ1" ca="1" si="0">IF(MONTH(R$4)=MONTH(Q$4),"",PROPER(TEXT(R$4,"MMMM"))&amp;" "&amp;YEAR(R$4))</f>
        <v/>
      </c>
      <c r="S1" s="14" t="str">
        <f t="shared" ca="1" si="0"/>
        <v/>
      </c>
      <c r="T1" s="14" t="str">
        <f t="shared" ca="1" si="0"/>
        <v/>
      </c>
      <c r="U1" s="14" t="str">
        <f t="shared" ca="1" si="0"/>
        <v/>
      </c>
      <c r="V1" s="14" t="str">
        <f t="shared" ca="1" si="0"/>
        <v/>
      </c>
      <c r="W1" s="14" t="str">
        <f t="shared" ca="1" si="0"/>
        <v/>
      </c>
      <c r="X1" s="14" t="str">
        <f t="shared" ca="1" si="0"/>
        <v/>
      </c>
      <c r="Y1" s="14" t="str">
        <f t="shared" ca="1" si="0"/>
        <v/>
      </c>
      <c r="Z1" s="14" t="str">
        <f t="shared" ca="1" si="0"/>
        <v/>
      </c>
      <c r="AA1" s="14" t="str">
        <f t="shared" ca="1" si="0"/>
        <v/>
      </c>
      <c r="AB1" s="14" t="str">
        <f t="shared" ca="1" si="0"/>
        <v/>
      </c>
      <c r="AC1" s="14" t="str">
        <f t="shared" ca="1" si="0"/>
        <v/>
      </c>
      <c r="AD1" s="14" t="str">
        <f t="shared" ca="1" si="0"/>
        <v/>
      </c>
      <c r="AE1" s="14" t="str">
        <f t="shared" ca="1" si="0"/>
        <v/>
      </c>
      <c r="AF1" s="14" t="str">
        <f t="shared" ca="1" si="0"/>
        <v/>
      </c>
      <c r="AG1" s="14" t="str">
        <f t="shared" ca="1" si="0"/>
        <v/>
      </c>
      <c r="AH1" s="14" t="str">
        <f t="shared" ca="1" si="0"/>
        <v/>
      </c>
      <c r="AI1" s="14" t="str">
        <f t="shared" ca="1" si="0"/>
        <v/>
      </c>
      <c r="AJ1" s="14" t="str">
        <f t="shared" ca="1" si="0"/>
        <v/>
      </c>
      <c r="AK1" s="14" t="str">
        <f t="shared" ca="1" si="0"/>
        <v/>
      </c>
      <c r="AL1" s="14" t="str">
        <f t="shared" ca="1" si="0"/>
        <v>Février 2019</v>
      </c>
      <c r="AM1" s="14" t="str">
        <f t="shared" ca="1" si="0"/>
        <v/>
      </c>
      <c r="AN1" s="14" t="str">
        <f t="shared" ca="1" si="0"/>
        <v/>
      </c>
      <c r="AO1" s="14" t="str">
        <f t="shared" ca="1" si="0"/>
        <v/>
      </c>
      <c r="AP1" s="14" t="str">
        <f t="shared" ca="1" si="0"/>
        <v/>
      </c>
      <c r="AQ1" s="14" t="str">
        <f t="shared" ca="1" si="0"/>
        <v/>
      </c>
      <c r="AR1" s="14" t="str">
        <f t="shared" ca="1" si="0"/>
        <v/>
      </c>
      <c r="AS1" s="14" t="str">
        <f t="shared" ca="1" si="0"/>
        <v/>
      </c>
      <c r="AT1" s="14" t="str">
        <f t="shared" ca="1" si="0"/>
        <v/>
      </c>
      <c r="AU1" s="14" t="str">
        <f t="shared" ca="1" si="0"/>
        <v/>
      </c>
      <c r="AV1" s="14" t="str">
        <f t="shared" ca="1" si="0"/>
        <v/>
      </c>
      <c r="AW1" s="14" t="str">
        <f t="shared" ca="1" si="0"/>
        <v/>
      </c>
      <c r="AX1" s="14" t="str">
        <f t="shared" ca="1" si="0"/>
        <v/>
      </c>
      <c r="AY1" s="14" t="str">
        <f t="shared" ca="1" si="0"/>
        <v/>
      </c>
      <c r="AZ1" s="15" t="str">
        <f t="shared" ca="1" si="0"/>
        <v/>
      </c>
      <c r="BA1" s="15" t="str">
        <f t="shared" ref="BA1" ca="1" si="1">IF(MONTH(BA$4)=MONTH(AZ$4),"",PROPER(TEXT(BA$4,"MMMM"))&amp;" "&amp;YEAR(BA$4))</f>
        <v/>
      </c>
      <c r="BB1" s="15" t="str">
        <f t="shared" ref="BB1" ca="1" si="2">IF(MONTH(BB$4)=MONTH(BA$4),"",PROPER(TEXT(BB$4,"MMMM"))&amp;" "&amp;YEAR(BB$4))</f>
        <v/>
      </c>
      <c r="BC1" s="15" t="str">
        <f t="shared" ref="BC1" ca="1" si="3">IF(MONTH(BC$4)=MONTH(BB$4),"",PROPER(TEXT(BC$4,"MMMM"))&amp;" "&amp;YEAR(BC$4))</f>
        <v/>
      </c>
      <c r="BD1" s="15" t="str">
        <f t="shared" ref="BD1" ca="1" si="4">IF(MONTH(BD$4)=MONTH(BC$4),"",PROPER(TEXT(BD$4,"MMMM"))&amp;" "&amp;YEAR(BD$4))</f>
        <v/>
      </c>
      <c r="BE1" s="15" t="str">
        <f t="shared" ref="BE1" ca="1" si="5">IF(MONTH(BE$4)=MONTH(BD$4),"",PROPER(TEXT(BE$4,"MMMM"))&amp;" "&amp;YEAR(BE$4))</f>
        <v/>
      </c>
      <c r="BF1" s="15" t="str">
        <f t="shared" ref="BF1" ca="1" si="6">IF(MONTH(BF$4)=MONTH(BE$4),"",PROPER(TEXT(BF$4,"MMMM"))&amp;" "&amp;YEAR(BF$4))</f>
        <v/>
      </c>
      <c r="BG1" s="15" t="str">
        <f t="shared" ref="BG1" ca="1" si="7">IF(MONTH(BG$4)=MONTH(BF$4),"",PROPER(TEXT(BG$4,"MMMM"))&amp;" "&amp;YEAR(BG$4))</f>
        <v/>
      </c>
    </row>
    <row r="2" spans="1:60" ht="20.25" customHeight="1" x14ac:dyDescent="0.25">
      <c r="A2" s="60" t="s">
        <v>99</v>
      </c>
      <c r="B2" s="61"/>
      <c r="C2" s="61"/>
      <c r="D2" s="61"/>
      <c r="E2" s="61"/>
      <c r="F2" s="61"/>
      <c r="G2" s="61"/>
      <c r="H2" s="62"/>
      <c r="I2" s="46"/>
      <c r="J2" s="46"/>
      <c r="K2" s="46"/>
      <c r="L2" s="46"/>
      <c r="M2" s="46"/>
      <c r="N2" s="46"/>
      <c r="O2" s="46"/>
      <c r="P2" s="9" t="str">
        <f ca="1">IF(WEEKDAY(P$4,T_SE)&gt;=4,"S"&amp;TEXT(INT((P$4-LOOKUP(P$4,DATE(YEAR(P$4)+{-1;0;1},1,3)-WEEKDAY(DATE(YEAR(P$4)+{-1;0;1},1,3))+2))/7)+1,"00"),"")</f>
        <v>S02</v>
      </c>
      <c r="Q2" s="9" t="str">
        <f ca="1">IF(WEEKDAY(Q$4,T_SE)&gt;=4,"S"&amp;TEXT(INT((Q$4-LOOKUP(Q$4,DATE(YEAR(Q$4)+{-1;0;1},1,3)-WEEKDAY(DATE(YEAR(Q$4)+{-1;0;1},1,3))+2))/7)+1,"00"),"")</f>
        <v>S02</v>
      </c>
      <c r="R2" s="10" t="str">
        <f ca="1">IF(WEEKDAY(R$4,T_SE)=4,"S"&amp;TEXT(INT((R$4-LOOKUP(R$4,DATE(YEAR(R$4)+{-1;0;1},1,3)-WEEKDAY(DATE(YEAR(R$4)+{-1;0;1},1,3))+2))/7)+1,"00"),"")</f>
        <v/>
      </c>
      <c r="S2" s="10" t="str">
        <f ca="1">IF(WEEKDAY(S$4,T_SE)=4,"S"&amp;TEXT(INT((S$4-LOOKUP(S$4,DATE(YEAR(S$4)+{-1;0;1},1,3)-WEEKDAY(DATE(YEAR(S$4)+{-1;0;1},1,3))+2))/7)+1,"00"),"")</f>
        <v/>
      </c>
      <c r="T2" s="10" t="str">
        <f ca="1">IF(WEEKDAY(T$4,T_SE)=4,"S"&amp;TEXT(INT((T$4-LOOKUP(T$4,DATE(YEAR(T$4)+{-1;0;1},1,3)-WEEKDAY(DATE(YEAR(T$4)+{-1;0;1},1,3))+2))/7)+1,"00"),"")</f>
        <v/>
      </c>
      <c r="U2" s="10" t="str">
        <f ca="1">IF(WEEKDAY(U$4,T_SE)=4,"S"&amp;TEXT(INT((U$4-LOOKUP(U$4,DATE(YEAR(U$4)+{-1;0;1},1,3)-WEEKDAY(DATE(YEAR(U$4)+{-1;0;1},1,3))+2))/7)+1,"00"),"")</f>
        <v/>
      </c>
      <c r="V2" s="10" t="str">
        <f ca="1">IF(WEEKDAY(V$4,T_SE)=4,"S"&amp;TEXT(INT((V$4-LOOKUP(V$4,DATE(YEAR(V$4)+{-1;0;1},1,3)-WEEKDAY(DATE(YEAR(V$4)+{-1;0;1},1,3))+2))/7)+1,"00"),"")</f>
        <v/>
      </c>
      <c r="W2" s="10" t="str">
        <f ca="1">IF(WEEKDAY(W$4,T_SE)=4,"S"&amp;TEXT(INT((W$4-LOOKUP(W$4,DATE(YEAR(W$4)+{-1;0;1},1,3)-WEEKDAY(DATE(YEAR(W$4)+{-1;0;1},1,3))+2))/7)+1,"00"),"")</f>
        <v>S03</v>
      </c>
      <c r="X2" s="10" t="str">
        <f ca="1">IF(WEEKDAY(X$4,T_SE)=4,"S"&amp;TEXT(INT((X$4-LOOKUP(X$4,DATE(YEAR(X$4)+{-1;0;1},1,3)-WEEKDAY(DATE(YEAR(X$4)+{-1;0;1},1,3))+2))/7)+1,"00"),"")</f>
        <v/>
      </c>
      <c r="Y2" s="10" t="str">
        <f ca="1">IF(WEEKDAY(Y$4,T_SE)=4,"S"&amp;TEXT(INT((Y$4-LOOKUP(Y$4,DATE(YEAR(Y$4)+{-1;0;1},1,3)-WEEKDAY(DATE(YEAR(Y$4)+{-1;0;1},1,3))+2))/7)+1,"00"),"")</f>
        <v/>
      </c>
      <c r="Z2" s="10" t="str">
        <f ca="1">IF(WEEKDAY(Z$4,T_SE)=4,"S"&amp;TEXT(INT((Z$4-LOOKUP(Z$4,DATE(YEAR(Z$4)+{-1;0;1},1,3)-WEEKDAY(DATE(YEAR(Z$4)+{-1;0;1},1,3))+2))/7)+1,"00"),"")</f>
        <v/>
      </c>
      <c r="AA2" s="10" t="str">
        <f ca="1">IF(WEEKDAY(AA$4,T_SE)=4,"S"&amp;TEXT(INT((AA$4-LOOKUP(AA$4,DATE(YEAR(AA$4)+{-1;0;1},1,3)-WEEKDAY(DATE(YEAR(AA$4)+{-1;0;1},1,3))+2))/7)+1,"00"),"")</f>
        <v/>
      </c>
      <c r="AB2" s="10" t="str">
        <f ca="1">IF(WEEKDAY(AB$4,T_SE)=4,"S"&amp;TEXT(INT((AB$4-LOOKUP(AB$4,DATE(YEAR(AB$4)+{-1;0;1},1,3)-WEEKDAY(DATE(YEAR(AB$4)+{-1;0;1},1,3))+2))/7)+1,"00"),"")</f>
        <v/>
      </c>
      <c r="AC2" s="10" t="str">
        <f ca="1">IF(WEEKDAY(AC$4,T_SE)=4,"S"&amp;TEXT(INT((AC$4-LOOKUP(AC$4,DATE(YEAR(AC$4)+{-1;0;1},1,3)-WEEKDAY(DATE(YEAR(AC$4)+{-1;0;1},1,3))+2))/7)+1,"00"),"")</f>
        <v/>
      </c>
      <c r="AD2" s="10" t="str">
        <f ca="1">IF(WEEKDAY(AD$4,T_SE)=4,"S"&amp;TEXT(INT((AD$4-LOOKUP(AD$4,DATE(YEAR(AD$4)+{-1;0;1},1,3)-WEEKDAY(DATE(YEAR(AD$4)+{-1;0;1},1,3))+2))/7)+1,"00"),"")</f>
        <v>S04</v>
      </c>
      <c r="AE2" s="10" t="str">
        <f ca="1">IF(WEEKDAY(AE$4,T_SE)=4,"S"&amp;TEXT(INT((AE$4-LOOKUP(AE$4,DATE(YEAR(AE$4)+{-1;0;1},1,3)-WEEKDAY(DATE(YEAR(AE$4)+{-1;0;1},1,3))+2))/7)+1,"00"),"")</f>
        <v/>
      </c>
      <c r="AF2" s="10" t="str">
        <f ca="1">IF(WEEKDAY(AF$4,T_SE)=4,"S"&amp;TEXT(INT((AF$4-LOOKUP(AF$4,DATE(YEAR(AF$4)+{-1;0;1},1,3)-WEEKDAY(DATE(YEAR(AF$4)+{-1;0;1},1,3))+2))/7)+1,"00"),"")</f>
        <v/>
      </c>
      <c r="AG2" s="10" t="str">
        <f ca="1">IF(WEEKDAY(AG$4,T_SE)=4,"S"&amp;TEXT(INT((AG$4-LOOKUP(AG$4,DATE(YEAR(AG$4)+{-1;0;1},1,3)-WEEKDAY(DATE(YEAR(AG$4)+{-1;0;1},1,3))+2))/7)+1,"00"),"")</f>
        <v/>
      </c>
      <c r="AH2" s="10" t="str">
        <f ca="1">IF(WEEKDAY(AH$4,T_SE)=4,"S"&amp;TEXT(INT((AH$4-LOOKUP(AH$4,DATE(YEAR(AH$4)+{-1;0;1},1,3)-WEEKDAY(DATE(YEAR(AH$4)+{-1;0;1},1,3))+2))/7)+1,"00"),"")</f>
        <v/>
      </c>
      <c r="AI2" s="10" t="str">
        <f ca="1">IF(WEEKDAY(AI$4,T_SE)=4,"S"&amp;TEXT(INT((AI$4-LOOKUP(AI$4,DATE(YEAR(AI$4)+{-1;0;1},1,3)-WEEKDAY(DATE(YEAR(AI$4)+{-1;0;1},1,3))+2))/7)+1,"00"),"")</f>
        <v/>
      </c>
      <c r="AJ2" s="10" t="str">
        <f ca="1">IF(WEEKDAY(AJ$4,T_SE)=4,"S"&amp;TEXT(INT((AJ$4-LOOKUP(AJ$4,DATE(YEAR(AJ$4)+{-1;0;1},1,3)-WEEKDAY(DATE(YEAR(AJ$4)+{-1;0;1},1,3))+2))/7)+1,"00"),"")</f>
        <v/>
      </c>
      <c r="AK2" s="10" t="str">
        <f ca="1">IF(WEEKDAY(AK$4,T_SE)=4,"S"&amp;TEXT(INT((AK$4-LOOKUP(AK$4,DATE(YEAR(AK$4)+{-1;0;1},1,3)-WEEKDAY(DATE(YEAR(AK$4)+{-1;0;1},1,3))+2))/7)+1,"00"),"")</f>
        <v>S05</v>
      </c>
      <c r="AL2" s="10" t="str">
        <f ca="1">IF(WEEKDAY(AL$4,T_SE)=4,"S"&amp;TEXT(INT((AL$4-LOOKUP(AL$4,DATE(YEAR(AL$4)+{-1;0;1},1,3)-WEEKDAY(DATE(YEAR(AL$4)+{-1;0;1},1,3))+2))/7)+1,"00"),"")</f>
        <v/>
      </c>
      <c r="AM2" s="10" t="str">
        <f ca="1">IF(WEEKDAY(AM$4,T_SE)=4,"S"&amp;TEXT(INT((AM$4-LOOKUP(AM$4,DATE(YEAR(AM$4)+{-1;0;1},1,3)-WEEKDAY(DATE(YEAR(AM$4)+{-1;0;1},1,3))+2))/7)+1,"00"),"")</f>
        <v/>
      </c>
      <c r="AN2" s="10" t="str">
        <f ca="1">IF(WEEKDAY(AN$4,T_SE)=4,"S"&amp;TEXT(INT((AN$4-LOOKUP(AN$4,DATE(YEAR(AN$4)+{-1;0;1},1,3)-WEEKDAY(DATE(YEAR(AN$4)+{-1;0;1},1,3))+2))/7)+1,"00"),"")</f>
        <v/>
      </c>
      <c r="AO2" s="10" t="str">
        <f ca="1">IF(WEEKDAY(AO$4,T_SE)=4,"S"&amp;TEXT(INT((AO$4-LOOKUP(AO$4,DATE(YEAR(AO$4)+{-1;0;1},1,3)-WEEKDAY(DATE(YEAR(AO$4)+{-1;0;1},1,3))+2))/7)+1,"00"),"")</f>
        <v/>
      </c>
      <c r="AP2" s="10" t="str">
        <f ca="1">IF(WEEKDAY(AP$4,T_SE)=4,"S"&amp;TEXT(INT((AP$4-LOOKUP(AP$4,DATE(YEAR(AP$4)+{-1;0;1},1,3)-WEEKDAY(DATE(YEAR(AP$4)+{-1;0;1},1,3))+2))/7)+1,"00"),"")</f>
        <v/>
      </c>
      <c r="AQ2" s="10" t="str">
        <f ca="1">IF(WEEKDAY(AQ$4,T_SE)=4,"S"&amp;TEXT(INT((AQ$4-LOOKUP(AQ$4,DATE(YEAR(AQ$4)+{-1;0;1},1,3)-WEEKDAY(DATE(YEAR(AQ$4)+{-1;0;1},1,3))+2))/7)+1,"00"),"")</f>
        <v/>
      </c>
      <c r="AR2" s="10" t="str">
        <f ca="1">IF(WEEKDAY(AR$4,T_SE)=4,"S"&amp;TEXT(INT((AR$4-LOOKUP(AR$4,DATE(YEAR(AR$4)+{-1;0;1},1,3)-WEEKDAY(DATE(YEAR(AR$4)+{-1;0;1},1,3))+2))/7)+1,"00"),"")</f>
        <v>S06</v>
      </c>
      <c r="AS2" s="10" t="str">
        <f ca="1">IF(WEEKDAY(AS$4,T_SE)=4,"S"&amp;TEXT(INT((AS$4-LOOKUP(AS$4,DATE(YEAR(AS$4)+{-1;0;1},1,3)-WEEKDAY(DATE(YEAR(AS$4)+{-1;0;1},1,3))+2))/7)+1,"00"),"")</f>
        <v/>
      </c>
      <c r="AT2" s="10" t="str">
        <f ca="1">IF(WEEKDAY(AT$4,T_SE)=4,"S"&amp;TEXT(INT((AT$4-LOOKUP(AT$4,DATE(YEAR(AT$4)+{-1;0;1},1,3)-WEEKDAY(DATE(YEAR(AT$4)+{-1;0;1},1,3))+2))/7)+1,"00"),"")</f>
        <v/>
      </c>
      <c r="AU2" s="10" t="str">
        <f ca="1">IF(WEEKDAY(AU$4,T_SE)=4,"S"&amp;TEXT(INT((AU$4-LOOKUP(AU$4,DATE(YEAR(AU$4)+{-1;0;1},1,3)-WEEKDAY(DATE(YEAR(AU$4)+{-1;0;1},1,3))+2))/7)+1,"00"),"")</f>
        <v/>
      </c>
      <c r="AV2" s="10" t="str">
        <f ca="1">IF(WEEKDAY(AV$4,T_SE)=4,"S"&amp;TEXT(INT((AV$4-LOOKUP(AV$4,DATE(YEAR(AV$4)+{-1;0;1},1,3)-WEEKDAY(DATE(YEAR(AV$4)+{-1;0;1},1,3))+2))/7)+1,"00"),"")</f>
        <v/>
      </c>
      <c r="AW2" s="10" t="str">
        <f ca="1">IF(WEEKDAY(AW$4,T_SE)=4,"S"&amp;TEXT(INT((AW$4-LOOKUP(AW$4,DATE(YEAR(AW$4)+{-1;0;1},1,3)-WEEKDAY(DATE(YEAR(AW$4)+{-1;0;1},1,3))+2))/7)+1,"00"),"")</f>
        <v/>
      </c>
      <c r="AX2" s="10" t="str">
        <f ca="1">IF(WEEKDAY(AX$4,T_SE)=4,"S"&amp;TEXT(INT((AX$4-LOOKUP(AX$4,DATE(YEAR(AX$4)+{-1;0;1},1,3)-WEEKDAY(DATE(YEAR(AX$4)+{-1;0;1},1,3))+2))/7)+1,"00"),"")</f>
        <v/>
      </c>
      <c r="AY2" s="10" t="str">
        <f ca="1">IF(WEEKDAY(AY$4,T_SE)=4,"S"&amp;TEXT(INT((AY$4-LOOKUP(AY$4,DATE(YEAR(AY$4)+{-1;0;1},1,3)-WEEKDAY(DATE(YEAR(AY$4)+{-1;0;1},1,3))+2))/7)+1,"00"),"")</f>
        <v>S07</v>
      </c>
      <c r="AZ2" s="11" t="str">
        <f ca="1">IF(WEEKDAY(AZ$4,T_SE)&lt;=4,"S"&amp;TEXT(INT((AZ$4-LOOKUP(AZ$4,DATE(YEAR(AZ$4)+{-1;0;1},1,3)-WEEKDAY(DATE(YEAR(AZ$4)+{-1;0;1},1,3))+2))/7)+1,"00"),"")</f>
        <v/>
      </c>
      <c r="BA2" s="11" t="str">
        <f ca="1">IF(WEEKDAY(BA$4,T_SE)&lt;=4,"S"&amp;TEXT(INT((BA$4-LOOKUP(BA$4,DATE(YEAR(BA$4)+{-1;0;1},1,3)-WEEKDAY(DATE(YEAR(BA$4)+{-1;0;1},1,3))+2))/7)+1,"00"),"")</f>
        <v/>
      </c>
      <c r="BB2" s="11" t="str">
        <f ca="1">IF(WEEKDAY(BB$4,T_SE)&lt;=4,"S"&amp;TEXT(INT((BB$4-LOOKUP(BB$4,DATE(YEAR(BB$4)+{-1;0;1},1,3)-WEEKDAY(DATE(YEAR(BB$4)+{-1;0;1},1,3))+2))/7)+1,"00"),"")</f>
        <v/>
      </c>
      <c r="BC2" s="11" t="str">
        <f ca="1">IF(WEEKDAY(BC$4,T_SE)&lt;=4,"S"&amp;TEXT(INT((BC$4-LOOKUP(BC$4,DATE(YEAR(BC$4)+{-1;0;1},1,3)-WEEKDAY(DATE(YEAR(BC$4)+{-1;0;1},1,3))+2))/7)+1,"00"),"")</f>
        <v>S08</v>
      </c>
      <c r="BD2" s="11" t="str">
        <f ca="1">IF(WEEKDAY(BD$4,T_SE)&lt;=4,"S"&amp;TEXT(INT((BD$4-LOOKUP(BD$4,DATE(YEAR(BD$4)+{-1;0;1},1,3)-WEEKDAY(DATE(YEAR(BD$4)+{-1;0;1},1,3))+2))/7)+1,"00"),"")</f>
        <v>S08</v>
      </c>
      <c r="BE2" s="11" t="str">
        <f ca="1">IF(WEEKDAY(BE$4,T_SE)&lt;=4,"S"&amp;TEXT(INT((BE$4-LOOKUP(BE$4,DATE(YEAR(BE$4)+{-1;0;1},1,3)-WEEKDAY(DATE(YEAR(BE$4)+{-1;0;1},1,3))+2))/7)+1,"00"),"")</f>
        <v>S08</v>
      </c>
      <c r="BF2" s="11" t="str">
        <f ca="1">IF(WEEKDAY(BF$4,T_SE)&lt;=4,"S"&amp;TEXT(INT((BF$4-LOOKUP(BF$4,DATE(YEAR(BF$4)+{-1;0;1},1,3)-WEEKDAY(DATE(YEAR(BF$4)+{-1;0;1},1,3))+2))/7)+1,"00"),"")</f>
        <v>S08</v>
      </c>
      <c r="BG2" s="11" t="str">
        <f ca="1">IF(WEEKDAY(BG$4,T_SE)&lt;=4,"S"&amp;TEXT(INT((BG$4-LOOKUP(BG$4,DATE(YEAR(BG$4)+{-1;0;1},1,3)-WEEKDAY(DATE(YEAR(BG$4)+{-1;0;1},1,3))+2))/7)+1,"00"),"")</f>
        <v/>
      </c>
    </row>
    <row r="3" spans="1:60" x14ac:dyDescent="0.25">
      <c r="A3" s="18"/>
      <c r="B3" s="19"/>
      <c r="C3" s="19"/>
      <c r="D3" s="19"/>
      <c r="E3" s="19"/>
      <c r="F3" s="19"/>
      <c r="G3" s="19"/>
      <c r="H3" s="19"/>
      <c r="I3" s="12" t="str">
        <f ca="1">PROPER(TEXT(I4,"jjj"))</f>
        <v>Jeu</v>
      </c>
      <c r="J3" s="12" t="str">
        <f t="shared" ref="J3:O3" ca="1" si="8">PROPER(TEXT(J4,"jjj"))</f>
        <v>Ven</v>
      </c>
      <c r="K3" s="12" t="str">
        <f t="shared" ca="1" si="8"/>
        <v>Sam</v>
      </c>
      <c r="L3" s="12" t="str">
        <f t="shared" ca="1" si="8"/>
        <v>Dim</v>
      </c>
      <c r="M3" s="12" t="str">
        <f t="shared" ca="1" si="8"/>
        <v>Lun</v>
      </c>
      <c r="N3" s="12" t="str">
        <f t="shared" ca="1" si="8"/>
        <v>Mar</v>
      </c>
      <c r="O3" s="12" t="str">
        <f t="shared" ca="1" si="8"/>
        <v>Mer</v>
      </c>
      <c r="P3" s="25" t="str">
        <f ca="1">PROPER(TEXT(Date_Deb,"jjj"))</f>
        <v>Jeu</v>
      </c>
      <c r="Q3" s="12" t="str">
        <f ca="1">PROPER(TEXT(Q4,"jjj"))</f>
        <v>Ven</v>
      </c>
      <c r="R3" s="12" t="str">
        <f t="shared" ref="R3:BG3" ca="1" si="9">PROPER(TEXT(R4,"jjj"))</f>
        <v>Sam</v>
      </c>
      <c r="S3" s="12" t="str">
        <f t="shared" ca="1" si="9"/>
        <v>Dim</v>
      </c>
      <c r="T3" s="12" t="str">
        <f t="shared" ca="1" si="9"/>
        <v>Lun</v>
      </c>
      <c r="U3" s="12" t="str">
        <f t="shared" ca="1" si="9"/>
        <v>Mar</v>
      </c>
      <c r="V3" s="12" t="str">
        <f t="shared" ca="1" si="9"/>
        <v>Mer</v>
      </c>
      <c r="W3" s="12" t="str">
        <f t="shared" ca="1" si="9"/>
        <v>Jeu</v>
      </c>
      <c r="X3" s="12" t="str">
        <f t="shared" ca="1" si="9"/>
        <v>Ven</v>
      </c>
      <c r="Y3" s="12" t="str">
        <f t="shared" ca="1" si="9"/>
        <v>Sam</v>
      </c>
      <c r="Z3" s="12" t="str">
        <f t="shared" ca="1" si="9"/>
        <v>Dim</v>
      </c>
      <c r="AA3" s="12" t="str">
        <f t="shared" ca="1" si="9"/>
        <v>Lun</v>
      </c>
      <c r="AB3" s="12" t="str">
        <f t="shared" ca="1" si="9"/>
        <v>Mar</v>
      </c>
      <c r="AC3" s="12" t="str">
        <f t="shared" ca="1" si="9"/>
        <v>Mer</v>
      </c>
      <c r="AD3" s="12" t="str">
        <f t="shared" ca="1" si="9"/>
        <v>Jeu</v>
      </c>
      <c r="AE3" s="12" t="str">
        <f t="shared" ca="1" si="9"/>
        <v>Ven</v>
      </c>
      <c r="AF3" s="12" t="str">
        <f t="shared" ca="1" si="9"/>
        <v>Sam</v>
      </c>
      <c r="AG3" s="12" t="str">
        <f t="shared" ca="1" si="9"/>
        <v>Dim</v>
      </c>
      <c r="AH3" s="12" t="str">
        <f t="shared" ca="1" si="9"/>
        <v>Lun</v>
      </c>
      <c r="AI3" s="12" t="str">
        <f t="shared" ca="1" si="9"/>
        <v>Mar</v>
      </c>
      <c r="AJ3" s="12" t="str">
        <f t="shared" ca="1" si="9"/>
        <v>Mer</v>
      </c>
      <c r="AK3" s="12" t="str">
        <f t="shared" ca="1" si="9"/>
        <v>Jeu</v>
      </c>
      <c r="AL3" s="12" t="str">
        <f t="shared" ca="1" si="9"/>
        <v>Ven</v>
      </c>
      <c r="AM3" s="12" t="str">
        <f t="shared" ca="1" si="9"/>
        <v>Sam</v>
      </c>
      <c r="AN3" s="12" t="str">
        <f t="shared" ca="1" si="9"/>
        <v>Dim</v>
      </c>
      <c r="AO3" s="12" t="str">
        <f t="shared" ca="1" si="9"/>
        <v>Lun</v>
      </c>
      <c r="AP3" s="12" t="str">
        <f t="shared" ca="1" si="9"/>
        <v>Mar</v>
      </c>
      <c r="AQ3" s="12" t="str">
        <f t="shared" ca="1" si="9"/>
        <v>Mer</v>
      </c>
      <c r="AR3" s="12" t="str">
        <f t="shared" ca="1" si="9"/>
        <v>Jeu</v>
      </c>
      <c r="AS3" s="12" t="str">
        <f t="shared" ca="1" si="9"/>
        <v>Ven</v>
      </c>
      <c r="AT3" s="12" t="str">
        <f t="shared" ca="1" si="9"/>
        <v>Sam</v>
      </c>
      <c r="AU3" s="12" t="str">
        <f t="shared" ca="1" si="9"/>
        <v>Dim</v>
      </c>
      <c r="AV3" s="12" t="str">
        <f t="shared" ca="1" si="9"/>
        <v>Lun</v>
      </c>
      <c r="AW3" s="12" t="str">
        <f t="shared" ca="1" si="9"/>
        <v>Mar</v>
      </c>
      <c r="AX3" s="12" t="str">
        <f t="shared" ca="1" si="9"/>
        <v>Mer</v>
      </c>
      <c r="AY3" s="12" t="str">
        <f t="shared" ca="1" si="9"/>
        <v>Jeu</v>
      </c>
      <c r="AZ3" s="12" t="str">
        <f t="shared" ca="1" si="9"/>
        <v>Ven</v>
      </c>
      <c r="BA3" s="12" t="str">
        <f t="shared" ca="1" si="9"/>
        <v>Sam</v>
      </c>
      <c r="BB3" s="12" t="str">
        <f t="shared" ca="1" si="9"/>
        <v>Dim</v>
      </c>
      <c r="BC3" s="12" t="str">
        <f t="shared" ca="1" si="9"/>
        <v>Lun</v>
      </c>
      <c r="BD3" s="12" t="str">
        <f t="shared" ca="1" si="9"/>
        <v>Mar</v>
      </c>
      <c r="BE3" s="12" t="str">
        <f t="shared" ca="1" si="9"/>
        <v>Mer</v>
      </c>
      <c r="BF3" s="12" t="str">
        <f t="shared" ca="1" si="9"/>
        <v>Jeu</v>
      </c>
      <c r="BG3" s="12" t="str">
        <f t="shared" ca="1" si="9"/>
        <v>Ven</v>
      </c>
    </row>
    <row r="4" spans="1:60" x14ac:dyDescent="0.25">
      <c r="A4" s="27"/>
      <c r="B4" s="28"/>
      <c r="C4" s="28"/>
      <c r="D4" s="28"/>
      <c r="E4" s="28"/>
      <c r="F4" s="28"/>
      <c r="G4" s="28"/>
      <c r="H4" s="36"/>
      <c r="I4" s="26">
        <f t="shared" ref="I4:M4" ca="1" si="10">J4-1</f>
        <v>43468</v>
      </c>
      <c r="J4" s="26">
        <f t="shared" ca="1" si="10"/>
        <v>43469</v>
      </c>
      <c r="K4" s="26">
        <f t="shared" ca="1" si="10"/>
        <v>43470</v>
      </c>
      <c r="L4" s="26">
        <f t="shared" ca="1" si="10"/>
        <v>43471</v>
      </c>
      <c r="M4" s="26">
        <f t="shared" ca="1" si="10"/>
        <v>43472</v>
      </c>
      <c r="N4" s="26">
        <f ca="1">O4-1</f>
        <v>43473</v>
      </c>
      <c r="O4" s="26">
        <f ca="1">Date_Deb-1</f>
        <v>43474</v>
      </c>
      <c r="P4" s="26">
        <f ca="1">TODAY()-Archive+_DC+_SB-1</f>
        <v>43475</v>
      </c>
      <c r="Q4" s="16">
        <f ca="1">Date_Deb+1</f>
        <v>43476</v>
      </c>
      <c r="R4" s="16">
        <f ca="1">Q4+1</f>
        <v>43477</v>
      </c>
      <c r="S4" s="16">
        <f t="shared" ref="S4:AZ4" ca="1" si="11">R4+1</f>
        <v>43478</v>
      </c>
      <c r="T4" s="16">
        <f t="shared" ca="1" si="11"/>
        <v>43479</v>
      </c>
      <c r="U4" s="16">
        <f t="shared" ca="1" si="11"/>
        <v>43480</v>
      </c>
      <c r="V4" s="16">
        <f t="shared" ca="1" si="11"/>
        <v>43481</v>
      </c>
      <c r="W4" s="16">
        <f t="shared" ca="1" si="11"/>
        <v>43482</v>
      </c>
      <c r="X4" s="16">
        <f t="shared" ca="1" si="11"/>
        <v>43483</v>
      </c>
      <c r="Y4" s="16">
        <f t="shared" ca="1" si="11"/>
        <v>43484</v>
      </c>
      <c r="Z4" s="16">
        <f t="shared" ca="1" si="11"/>
        <v>43485</v>
      </c>
      <c r="AA4" s="16">
        <f t="shared" ca="1" si="11"/>
        <v>43486</v>
      </c>
      <c r="AB4" s="16">
        <f t="shared" ca="1" si="11"/>
        <v>43487</v>
      </c>
      <c r="AC4" s="16">
        <f t="shared" ca="1" si="11"/>
        <v>43488</v>
      </c>
      <c r="AD4" s="16">
        <f t="shared" ca="1" si="11"/>
        <v>43489</v>
      </c>
      <c r="AE4" s="16">
        <f t="shared" ca="1" si="11"/>
        <v>43490</v>
      </c>
      <c r="AF4" s="16">
        <f t="shared" ca="1" si="11"/>
        <v>43491</v>
      </c>
      <c r="AG4" s="16">
        <f t="shared" ca="1" si="11"/>
        <v>43492</v>
      </c>
      <c r="AH4" s="16">
        <f t="shared" ca="1" si="11"/>
        <v>43493</v>
      </c>
      <c r="AI4" s="16">
        <f t="shared" ca="1" si="11"/>
        <v>43494</v>
      </c>
      <c r="AJ4" s="16">
        <f t="shared" ca="1" si="11"/>
        <v>43495</v>
      </c>
      <c r="AK4" s="16">
        <f t="shared" ca="1" si="11"/>
        <v>43496</v>
      </c>
      <c r="AL4" s="16">
        <f t="shared" ca="1" si="11"/>
        <v>43497</v>
      </c>
      <c r="AM4" s="16">
        <f t="shared" ca="1" si="11"/>
        <v>43498</v>
      </c>
      <c r="AN4" s="16">
        <f t="shared" ca="1" si="11"/>
        <v>43499</v>
      </c>
      <c r="AO4" s="16">
        <f t="shared" ca="1" si="11"/>
        <v>43500</v>
      </c>
      <c r="AP4" s="16">
        <f t="shared" ca="1" si="11"/>
        <v>43501</v>
      </c>
      <c r="AQ4" s="16">
        <f t="shared" ca="1" si="11"/>
        <v>43502</v>
      </c>
      <c r="AR4" s="16">
        <f t="shared" ca="1" si="11"/>
        <v>43503</v>
      </c>
      <c r="AS4" s="16">
        <f t="shared" ca="1" si="11"/>
        <v>43504</v>
      </c>
      <c r="AT4" s="16">
        <f t="shared" ca="1" si="11"/>
        <v>43505</v>
      </c>
      <c r="AU4" s="16">
        <f t="shared" ca="1" si="11"/>
        <v>43506</v>
      </c>
      <c r="AV4" s="16">
        <f t="shared" ca="1" si="11"/>
        <v>43507</v>
      </c>
      <c r="AW4" s="16">
        <f t="shared" ca="1" si="11"/>
        <v>43508</v>
      </c>
      <c r="AX4" s="16">
        <f t="shared" ca="1" si="11"/>
        <v>43509</v>
      </c>
      <c r="AY4" s="16">
        <f t="shared" ca="1" si="11"/>
        <v>43510</v>
      </c>
      <c r="AZ4" s="16">
        <f t="shared" ca="1" si="11"/>
        <v>43511</v>
      </c>
      <c r="BA4" s="16">
        <f t="shared" ref="BA4" ca="1" si="12">AZ4+1</f>
        <v>43512</v>
      </c>
      <c r="BB4" s="16">
        <f t="shared" ref="BB4" ca="1" si="13">BA4+1</f>
        <v>43513</v>
      </c>
      <c r="BC4" s="16">
        <f t="shared" ref="BC4" ca="1" si="14">BB4+1</f>
        <v>43514</v>
      </c>
      <c r="BD4" s="16">
        <f t="shared" ref="BD4" ca="1" si="15">BC4+1</f>
        <v>43515</v>
      </c>
      <c r="BE4" s="16">
        <f t="shared" ref="BE4" ca="1" si="16">BD4+1</f>
        <v>43516</v>
      </c>
      <c r="BF4" s="16">
        <f t="shared" ref="BF4" ca="1" si="17">BE4+1</f>
        <v>43517</v>
      </c>
      <c r="BG4" s="16">
        <f t="shared" ref="BG4" ca="1" si="18">BF4+1</f>
        <v>43518</v>
      </c>
    </row>
    <row r="5" spans="1:60" ht="52.5" customHeight="1" x14ac:dyDescent="0.25">
      <c r="A5" s="52" t="s">
        <v>94</v>
      </c>
      <c r="B5" s="52" t="s">
        <v>98</v>
      </c>
      <c r="C5" s="52" t="s">
        <v>50</v>
      </c>
      <c r="D5" s="49" t="s">
        <v>95</v>
      </c>
      <c r="E5" s="52" t="s">
        <v>96</v>
      </c>
      <c r="F5" s="52" t="s">
        <v>74</v>
      </c>
      <c r="G5" s="52" t="s">
        <v>89</v>
      </c>
      <c r="H5" s="49" t="s">
        <v>97</v>
      </c>
      <c r="I5" s="17" t="s">
        <v>82</v>
      </c>
      <c r="J5" s="17" t="s">
        <v>88</v>
      </c>
      <c r="K5" s="17" t="s">
        <v>87</v>
      </c>
      <c r="L5" s="17" t="s">
        <v>86</v>
      </c>
      <c r="M5" s="17" t="s">
        <v>85</v>
      </c>
      <c r="N5" s="17" t="s">
        <v>84</v>
      </c>
      <c r="O5" s="17" t="s">
        <v>83</v>
      </c>
      <c r="P5" s="17" t="s">
        <v>7</v>
      </c>
      <c r="Q5" s="17" t="s">
        <v>8</v>
      </c>
      <c r="R5" s="17" t="s">
        <v>9</v>
      </c>
      <c r="S5" s="17" t="s">
        <v>10</v>
      </c>
      <c r="T5" s="17" t="s">
        <v>11</v>
      </c>
      <c r="U5" s="17" t="s">
        <v>12</v>
      </c>
      <c r="V5" s="17" t="s">
        <v>13</v>
      </c>
      <c r="W5" s="17" t="s">
        <v>14</v>
      </c>
      <c r="X5" s="17" t="s">
        <v>15</v>
      </c>
      <c r="Y5" s="17" t="s">
        <v>16</v>
      </c>
      <c r="Z5" s="17" t="s">
        <v>17</v>
      </c>
      <c r="AA5" s="17" t="s">
        <v>18</v>
      </c>
      <c r="AB5" s="17" t="s">
        <v>19</v>
      </c>
      <c r="AC5" s="17" t="s">
        <v>20</v>
      </c>
      <c r="AD5" s="17" t="s">
        <v>21</v>
      </c>
      <c r="AE5" s="17" t="s">
        <v>22</v>
      </c>
      <c r="AF5" s="17" t="s">
        <v>23</v>
      </c>
      <c r="AG5" s="17" t="s">
        <v>24</v>
      </c>
      <c r="AH5" s="17" t="s">
        <v>25</v>
      </c>
      <c r="AI5" s="17" t="s">
        <v>26</v>
      </c>
      <c r="AJ5" s="17" t="s">
        <v>27</v>
      </c>
      <c r="AK5" s="17" t="s">
        <v>28</v>
      </c>
      <c r="AL5" s="17" t="s">
        <v>29</v>
      </c>
      <c r="AM5" s="17" t="s">
        <v>30</v>
      </c>
      <c r="AN5" s="17" t="s">
        <v>31</v>
      </c>
      <c r="AO5" s="17" t="s">
        <v>32</v>
      </c>
      <c r="AP5" s="17" t="s">
        <v>33</v>
      </c>
      <c r="AQ5" s="17" t="s">
        <v>34</v>
      </c>
      <c r="AR5" s="17" t="s">
        <v>35</v>
      </c>
      <c r="AS5" s="17" t="s">
        <v>36</v>
      </c>
      <c r="AT5" s="17" t="s">
        <v>37</v>
      </c>
      <c r="AU5" s="17" t="s">
        <v>38</v>
      </c>
      <c r="AV5" s="17" t="s">
        <v>39</v>
      </c>
      <c r="AW5" s="17" t="s">
        <v>40</v>
      </c>
      <c r="AX5" s="17" t="s">
        <v>41</v>
      </c>
      <c r="AY5" s="17" t="s">
        <v>42</v>
      </c>
      <c r="AZ5" s="47" t="s">
        <v>43</v>
      </c>
      <c r="BA5" s="17" t="s">
        <v>75</v>
      </c>
      <c r="BB5" s="17" t="s">
        <v>76</v>
      </c>
      <c r="BC5" s="17" t="s">
        <v>77</v>
      </c>
      <c r="BD5" s="17" t="s">
        <v>78</v>
      </c>
      <c r="BE5" s="17" t="s">
        <v>79</v>
      </c>
      <c r="BF5" s="17" t="s">
        <v>80</v>
      </c>
      <c r="BG5" s="17" t="s">
        <v>81</v>
      </c>
      <c r="BH5" s="6" t="s">
        <v>44</v>
      </c>
    </row>
    <row r="6" spans="1:60" x14ac:dyDescent="0.25">
      <c r="A6" s="34" t="s">
        <v>102</v>
      </c>
      <c r="B6" s="51" t="s">
        <v>103</v>
      </c>
      <c r="C6" s="39"/>
      <c r="D6" s="50">
        <v>43313</v>
      </c>
      <c r="E6" s="48" t="s">
        <v>56</v>
      </c>
      <c r="F6" s="34">
        <v>20</v>
      </c>
      <c r="G6" s="39" t="s">
        <v>90</v>
      </c>
      <c r="H6" s="50">
        <f t="array" aca="1" ref="H6" ca="1">IF(AND($F6&gt;0,Dernière_Echéance&lt;TODAY()),"Terminé",IFERROR(WORKDAY.INTL(
IF($D6&gt;=TODAY(),$D6,Prochaine_Echéance),IF(OR(Prochaine_Echéance=Tout_JF_P,WEEKDAY(Prochaine_Echéance,2)&gt;5),0,-Sens),Chômés,Tout_JF_P),$D6))</f>
        <v>43313</v>
      </c>
      <c r="I6" s="44" t="str">
        <f t="array" aca="1" ref="I6" ca="1">IF(I$4&lt;$D6,"",
IF(I$4&gt;Dernière_Echéance,"",
IF(I$4=$D6,Montant,
IF(_T_E=I$4,Montant,
""))))</f>
        <v/>
      </c>
      <c r="J6" s="44" t="str">
        <f t="array" aca="1" ref="J6" ca="1">IF(J$4&lt;$D6,"",
IF(J$4&gt;Dernière_Echéance,"",
IF(J$4=$D6,IF(OR(J$4=Tout_JF_P,NOT(NETWORKDAYS.INTL(J$4,J$4,Chômés))),0,Montant),
IF(_T_E=J$4,IF(OR(J$4=Tout_JF_P,NOT(NETWORKDAYS.INTL(J$4,J$4,Chômés))),0,Montant),
IF(AND(OFFSET(J6,,Sens)&lt;&gt;"",OR(OFFSET(J$4,,Sens)=Tout_JF_P,NOT(NETWORKDAYS.INTL(OFFSET(J$4,,Sens),OFFSET(J$4,,Sens),Chômés)))),IF(OR(J$4=Tout_JF_P,NOT(NETWORKDAYS.INTL(J$4,J$4,Chômés))),0,Montant),
"")))))</f>
        <v/>
      </c>
      <c r="K6" s="44" t="str">
        <f t="array" aca="1" ref="K6" ca="1">IF(K$4&lt;$D6,"",
IF(K$4&gt;Dernière_Echéance,"",
IF(K$4=$D6,IF(OR(K$4=Tout_JF_P,NOT(NETWORKDAYS.INTL(K$4,K$4,Chômés))),0,Montant),
IF(_T_E=K$4,IF(OR(K$4=Tout_JF_P,NOT(NETWORKDAYS.INTL(K$4,K$4,Chômés))),0,Montant),
IF(AND(OFFSET(K6,,Sens)&lt;&gt;"",OR(OFFSET(K$4,,Sens)=Tout_JF_P,NOT(NETWORKDAYS.INTL(OFFSET(K$4,,Sens),OFFSET(K$4,,Sens),Chômés)))),IF(OR(K$4=Tout_JF_P,NOT(NETWORKDAYS.INTL(K$4,K$4,Chômés))),0,Montant),
"")))))</f>
        <v/>
      </c>
      <c r="L6" s="44" t="str">
        <f t="array" aca="1" ref="L6" ca="1">IF(L$4&lt;$D6,"",
IF(L$4&gt;Dernière_Echéance,"",
IF(L$4=$D6,IF(OR(L$4=Tout_JF_P,NOT(NETWORKDAYS.INTL(L$4,L$4,Chômés))),0,Montant),
IF(_T_E=L$4,IF(OR(L$4=Tout_JF_P,NOT(NETWORKDAYS.INTL(L$4,L$4,Chômés))),0,Montant),
IF(AND(OFFSET(L6,,Sens)&lt;&gt;"",OR(OFFSET(L$4,,Sens)=Tout_JF_P,NOT(NETWORKDAYS.INTL(OFFSET(L$4,,Sens),OFFSET(L$4,,Sens),Chômés)))),IF(OR(L$4=Tout_JF_P,NOT(NETWORKDAYS.INTL(L$4,L$4,Chômés))),0,Montant),
"")))))</f>
        <v/>
      </c>
      <c r="M6" s="44" t="str">
        <f t="array" aca="1" ref="M6" ca="1">IF(M$4&lt;$D6,"",
IF(M$4&gt;Dernière_Echéance,"",
IF(M$4=$D6,IF(OR(M$4=Tout_JF_P,NOT(NETWORKDAYS.INTL(M$4,M$4,Chômés))),0,Montant),
IF(_T_E=M$4,IF(OR(M$4=Tout_JF_P,NOT(NETWORKDAYS.INTL(M$4,M$4,Chômés))),0,Montant),
IF(AND(OFFSET(M6,,Sens)&lt;&gt;"",OR(OFFSET(M$4,,Sens)=Tout_JF_P,NOT(NETWORKDAYS.INTL(OFFSET(M$4,,Sens),OFFSET(M$4,,Sens),Chômés)))),IF(OR(M$4=Tout_JF_P,NOT(NETWORKDAYS.INTL(M$4,M$4,Chômés))),0,Montant),
"")))))</f>
        <v/>
      </c>
      <c r="N6" s="44" t="str">
        <f t="array" aca="1" ref="N6" ca="1">IF(N$4&lt;$D6,"",
IF(N$4&gt;Dernière_Echéance,"",
IF(N$4=$D6,IF(OR(N$4=Tout_JF_P,NOT(NETWORKDAYS.INTL(N$4,N$4,Chômés))),0,Montant),
IF(_T_E=N$4,IF(OR(N$4=Tout_JF_P,NOT(NETWORKDAYS.INTL(N$4,N$4,Chômés))),0,Montant),
IF(AND(OFFSET(N6,,Sens)&lt;&gt;"",OR(OFFSET(N$4,,Sens)=Tout_JF_P,NOT(NETWORKDAYS.INTL(OFFSET(N$4,,Sens),OFFSET(N$4,,Sens),Chômés)))),IF(OR(N$4=Tout_JF_P,NOT(NETWORKDAYS.INTL(N$4,N$4,Chômés))),0,Montant),
"")))))</f>
        <v/>
      </c>
      <c r="O6" s="44" t="str">
        <f t="array" aca="1" ref="O6" ca="1">IF(O$4&lt;$D6,"",
IF(O$4&gt;Dernière_Echéance,"",
IF(O$4=$D6,IF(OR(O$4=Tout_JF_P,NOT(NETWORKDAYS.INTL(O$4,O$4,Chômés))),0,Montant),
IF(_T_E=O$4,IF(OR(O$4=Tout_JF_P,NOT(NETWORKDAYS.INTL(O$4,O$4,Chômés))),0,Montant),
IF(AND(OFFSET(O6,,Sens)&lt;&gt;"",OR(OFFSET(O$4,,Sens)=Tout_JF_P,NOT(NETWORKDAYS.INTL(OFFSET(O$4,,Sens),OFFSET(O$4,,Sens),Chômés)))),IF(OR(O$4=Tout_JF_P,NOT(NETWORKDAYS.INTL(O$4,O$4,Chômés))),0,Montant),
"")))))</f>
        <v/>
      </c>
      <c r="P6" s="44" t="str">
        <f t="array" aca="1" ref="P6" ca="1">IF(P$4&lt;$D6,"",
IF(P$4&gt;Dernière_Echéance,"",
IF(P$4=$D6,IF(OR(P$4=Tout_JF_P,NOT(NETWORKDAYS.INTL(P$4,P$4,Chômés))),0,Montant),
IF(_T_E=P$4,IF(OR(P$4=Tout_JF_P,NOT(NETWORKDAYS.INTL(P$4,P$4,Chômés))),0,Montant),
IF(AND(OFFSET(P6,,Sens)&lt;&gt;"",OR(OFFSET(P$4,,Sens)=Tout_JF_P,NOT(NETWORKDAYS.INTL(OFFSET(P$4,,Sens),OFFSET(P$4,,Sens),Chômés)))),IF(OR(P$4=Tout_JF_P,NOT(NETWORKDAYS.INTL(P$4,P$4,Chômés))),0,Montant),
"")))))</f>
        <v/>
      </c>
      <c r="Q6" s="51" t="str">
        <f t="array" aca="1" ref="Q6" ca="1">IF(Q$4&lt;$D6,"",
IF(Q$4&gt;WORKDAY.INTL(Dernière_Echéance,IF($G6="Reculer",IF(OR(Prochaine_Echéance=Tout_JF_P,WEEKDAY(Prochaine_Echéance,2)&gt;5),0,-Sens),IF(OR(Prochaine_Echéance=Tout_JF_P,WEEKDAY(Prochaine_Echéance,2)&gt;5),-Sens,0)),Chômés,Tout_JF_P),"",
IF(Q$4=$D6,IF(OR(Q$4=Tout_JF_P,NOT(NETWORKDAYS.INTL(Q$4,Q$4,Chômés))),0,Montant),
IF(_T_E=Q$4,IF(OR(Q$4=Tout_JF_P,NOT(NETWORKDAYS.INTL(Q$4,Q$4,Chômés))),0,Montant),
IF(AND(OFFSET(Q6,,Sens)&lt;&gt;"",OR(OFFSET(Q$4,,Sens)=Tout_JF_P,NOT(NETWORKDAYS.INTL(OFFSET(Q$4,,Sens),OFFSET(Q$4,,Sens),Chômés)))),IF(OR(Q$4=Tout_JF_P,NOT(NETWORKDAYS.INTL(Q$4,Q$4,Chômés))),0,Montant),
"")))))</f>
        <v/>
      </c>
      <c r="R6" s="51" t="str">
        <f t="array" aca="1" ref="R6" ca="1">IF(R$4&lt;$D6,"",
IF(R$4&gt;WORKDAY.INTL(Dernière_Echéance,IF($G6="Reculer",IF(OR(Prochaine_Echéance=Tout_JF_P,WEEKDAY(Prochaine_Echéance,2)&gt;5),0,-Sens),IF(OR(Prochaine_Echéance=Tout_JF_P,WEEKDAY(Prochaine_Echéance,2)&gt;5),-Sens,0)),Chômés,Tout_JF_P),"",
IF(R$4=$D6,IF(OR(R$4=Tout_JF_P,NOT(NETWORKDAYS.INTL(R$4,R$4,Chômés))),0,Montant),
IF(_T_E=R$4,IF(OR(R$4=Tout_JF_P,NOT(NETWORKDAYS.INTL(R$4,R$4,Chômés))),0,Montant),
IF(AND(OFFSET(R6,,Sens)&lt;&gt;"",OR(OFFSET(R$4,,Sens)=Tout_JF_P,NOT(NETWORKDAYS.INTL(OFFSET(R$4,,Sens),OFFSET(R$4,,Sens),Chômés)))),IF(OR(R$4=Tout_JF_P,NOT(NETWORKDAYS.INTL(R$4,R$4,Chômés))),0,Montant),
"")))))</f>
        <v/>
      </c>
      <c r="S6" s="51" t="str">
        <f t="array" aca="1" ref="S6" ca="1">IF(S$4&lt;$D6,"",
IF(S$4&gt;WORKDAY.INTL(Dernière_Echéance,IF($G6="Reculer",IF(OR(Prochaine_Echéance=Tout_JF_P,WEEKDAY(Prochaine_Echéance,2)&gt;5),0,-Sens),IF(OR(Prochaine_Echéance=Tout_JF_P,WEEKDAY(Prochaine_Echéance,2)&gt;5),-Sens,0)),Chômés,Tout_JF_P),"",
IF(S$4=$D6,IF(OR(S$4=Tout_JF_P,NOT(NETWORKDAYS.INTL(S$4,S$4,Chômés))),0,Montant),
IF(_T_E=S$4,IF(OR(S$4=Tout_JF_P,NOT(NETWORKDAYS.INTL(S$4,S$4,Chômés))),0,Montant),
IF(AND(OFFSET(S6,,Sens)&lt;&gt;"",OR(OFFSET(S$4,,Sens)=Tout_JF_P,NOT(NETWORKDAYS.INTL(OFFSET(S$4,,Sens),OFFSET(S$4,,Sens),Chômés)))),IF(OR(S$4=Tout_JF_P,NOT(NETWORKDAYS.INTL(S$4,S$4,Chômés))),0,Montant),
"")))))</f>
        <v/>
      </c>
      <c r="T6" s="51" t="str">
        <f t="array" aca="1" ref="T6" ca="1">IF(T$4&lt;$D6,"",
IF(T$4&gt;WORKDAY.INTL(Dernière_Echéance,IF($G6="Reculer",IF(OR(Prochaine_Echéance=Tout_JF_P,WEEKDAY(Prochaine_Echéance,2)&gt;5),0,-Sens),IF(OR(Prochaine_Echéance=Tout_JF_P,WEEKDAY(Prochaine_Echéance,2)&gt;5),-Sens,0)),Chômés,Tout_JF_P),"",
IF(T$4=$D6,IF(OR(T$4=Tout_JF_P,NOT(NETWORKDAYS.INTL(T$4,T$4,Chômés))),0,Montant),
IF(_T_E=T$4,IF(OR(T$4=Tout_JF_P,NOT(NETWORKDAYS.INTL(T$4,T$4,Chômés))),0,Montant),
IF(AND(OFFSET(T6,,Sens)&lt;&gt;"",OR(OFFSET(T$4,,Sens)=Tout_JF_P,NOT(NETWORKDAYS.INTL(OFFSET(T$4,,Sens),OFFSET(T$4,,Sens),Chômés)))),IF(OR(T$4=Tout_JF_P,NOT(NETWORKDAYS.INTL(T$4,T$4,Chômés))),0,Montant),
"")))))</f>
        <v/>
      </c>
      <c r="U6" s="51" t="str">
        <f t="array" aca="1" ref="U6" ca="1">IF(U$4&lt;$D6,"",
IF(U$4&gt;WORKDAY.INTL(Dernière_Echéance,IF($G6="Reculer",IF(OR(Prochaine_Echéance=Tout_JF_P,WEEKDAY(Prochaine_Echéance,2)&gt;5),0,-Sens),IF(OR(Prochaine_Echéance=Tout_JF_P,WEEKDAY(Prochaine_Echéance,2)&gt;5),-Sens,0)),Chômés,Tout_JF_P),"",
IF(U$4=$D6,IF(OR(U$4=Tout_JF_P,NOT(NETWORKDAYS.INTL(U$4,U$4,Chômés))),0,Montant),
IF(_T_E=U$4,IF(OR(U$4=Tout_JF_P,NOT(NETWORKDAYS.INTL(U$4,U$4,Chômés))),0,Montant),
IF(AND(OFFSET(U6,,Sens)&lt;&gt;"",OR(OFFSET(U$4,,Sens)=Tout_JF_P,NOT(NETWORKDAYS.INTL(OFFSET(U$4,,Sens),OFFSET(U$4,,Sens),Chômés)))),IF(OR(U$4=Tout_JF_P,NOT(NETWORKDAYS.INTL(U$4,U$4,Chômés))),0,Montant),
"")))))</f>
        <v/>
      </c>
      <c r="V6" s="51" t="str">
        <f t="array" aca="1" ref="V6" ca="1">IF(V$4&lt;$D6,"",
IF(V$4&gt;WORKDAY.INTL(Dernière_Echéance,IF($G6="Reculer",IF(OR(Prochaine_Echéance=Tout_JF_P,WEEKDAY(Prochaine_Echéance,2)&gt;5),0,-Sens),IF(OR(Prochaine_Echéance=Tout_JF_P,WEEKDAY(Prochaine_Echéance,2)&gt;5),-Sens,0)),Chômés,Tout_JF_P),"",
IF(V$4=$D6,IF(OR(V$4=Tout_JF_P,NOT(NETWORKDAYS.INTL(V$4,V$4,Chômés))),0,Montant),
IF(_T_E=V$4,IF(OR(V$4=Tout_JF_P,NOT(NETWORKDAYS.INTL(V$4,V$4,Chômés))),0,Montant),
IF(AND(OFFSET(V6,,Sens)&lt;&gt;"",OR(OFFSET(V$4,,Sens)=Tout_JF_P,NOT(NETWORKDAYS.INTL(OFFSET(V$4,,Sens),OFFSET(V$4,,Sens),Chômés)))),IF(OR(V$4=Tout_JF_P,NOT(NETWORKDAYS.INTL(V$4,V$4,Chômés))),0,Montant),
"")))))</f>
        <v/>
      </c>
      <c r="W6" s="51" t="str">
        <f t="array" aca="1" ref="W6" ca="1">IF(W$4&lt;$D6,"",
IF(W$4&gt;WORKDAY.INTL(Dernière_Echéance,IF($G6="Reculer",IF(OR(Prochaine_Echéance=Tout_JF_P,WEEKDAY(Prochaine_Echéance,2)&gt;5),0,-Sens),IF(OR(Prochaine_Echéance=Tout_JF_P,WEEKDAY(Prochaine_Echéance,2)&gt;5),-Sens,0)),Chômés,Tout_JF_P),"",
IF(W$4=$D6,IF(OR(W$4=Tout_JF_P,NOT(NETWORKDAYS.INTL(W$4,W$4,Chômés))),0,Montant),
IF(_T_E=W$4,IF(OR(W$4=Tout_JF_P,NOT(NETWORKDAYS.INTL(W$4,W$4,Chômés))),0,Montant),
IF(AND(OFFSET(W6,,Sens)&lt;&gt;"",OR(OFFSET(W$4,,Sens)=Tout_JF_P,NOT(NETWORKDAYS.INTL(OFFSET(W$4,,Sens),OFFSET(W$4,,Sens),Chômés)))),IF(OR(W$4=Tout_JF_P,NOT(NETWORKDAYS.INTL(W$4,W$4,Chômés))),0,Montant),
"")))))</f>
        <v/>
      </c>
      <c r="X6" s="51" t="str">
        <f t="array" aca="1" ref="X6" ca="1">IF(X$4&lt;$D6,"",
IF(X$4&gt;WORKDAY.INTL(Dernière_Echéance,IF($G6="Reculer",IF(OR(Prochaine_Echéance=Tout_JF_P,WEEKDAY(Prochaine_Echéance,2)&gt;5),0,-Sens),IF(OR(Prochaine_Echéance=Tout_JF_P,WEEKDAY(Prochaine_Echéance,2)&gt;5),-Sens,0)),Chômés,Tout_JF_P),"",
IF(X$4=$D6,IF(OR(X$4=Tout_JF_P,NOT(NETWORKDAYS.INTL(X$4,X$4,Chômés))),0,Montant),
IF(_T_E=X$4,IF(OR(X$4=Tout_JF_P,NOT(NETWORKDAYS.INTL(X$4,X$4,Chômés))),0,Montant),
IF(AND(OFFSET(X6,,Sens)&lt;&gt;"",OR(OFFSET(X$4,,Sens)=Tout_JF_P,NOT(NETWORKDAYS.INTL(OFFSET(X$4,,Sens),OFFSET(X$4,,Sens),Chômés)))),IF(OR(X$4=Tout_JF_P,NOT(NETWORKDAYS.INTL(X$4,X$4,Chômés))),0,Montant),
"")))))</f>
        <v/>
      </c>
      <c r="Y6" s="51" t="str">
        <f t="array" aca="1" ref="Y6" ca="1">IF(Y$4&lt;$D6,"",
IF(Y$4&gt;WORKDAY.INTL(Dernière_Echéance,IF($G6="Reculer",IF(OR(Prochaine_Echéance=Tout_JF_P,WEEKDAY(Prochaine_Echéance,2)&gt;5),0,-Sens),IF(OR(Prochaine_Echéance=Tout_JF_P,WEEKDAY(Prochaine_Echéance,2)&gt;5),-Sens,0)),Chômés,Tout_JF_P),"",
IF(Y$4=$D6,IF(OR(Y$4=Tout_JF_P,NOT(NETWORKDAYS.INTL(Y$4,Y$4,Chômés))),0,Montant),
IF(_T_E=Y$4,IF(OR(Y$4=Tout_JF_P,NOT(NETWORKDAYS.INTL(Y$4,Y$4,Chômés))),0,Montant),
IF(AND(OFFSET(Y6,,Sens)&lt;&gt;"",OR(OFFSET(Y$4,,Sens)=Tout_JF_P,NOT(NETWORKDAYS.INTL(OFFSET(Y$4,,Sens),OFFSET(Y$4,,Sens),Chômés)))),IF(OR(Y$4=Tout_JF_P,NOT(NETWORKDAYS.INTL(Y$4,Y$4,Chômés))),0,Montant),
"")))))</f>
        <v/>
      </c>
      <c r="Z6" s="51" t="str">
        <f t="array" aca="1" ref="Z6" ca="1">IF(Z$4&lt;$D6,"",
IF(Z$4&gt;WORKDAY.INTL(Dernière_Echéance,IF($G6="Reculer",IF(OR(Prochaine_Echéance=Tout_JF_P,WEEKDAY(Prochaine_Echéance,2)&gt;5),0,-Sens),IF(OR(Prochaine_Echéance=Tout_JF_P,WEEKDAY(Prochaine_Echéance,2)&gt;5),-Sens,0)),Chômés,Tout_JF_P),"",
IF(Z$4=$D6,IF(OR(Z$4=Tout_JF_P,NOT(NETWORKDAYS.INTL(Z$4,Z$4,Chômés))),0,Montant),
IF(_T_E=Z$4,IF(OR(Z$4=Tout_JF_P,NOT(NETWORKDAYS.INTL(Z$4,Z$4,Chômés))),0,Montant),
IF(AND(OFFSET(Z6,,Sens)&lt;&gt;"",OR(OFFSET(Z$4,,Sens)=Tout_JF_P,NOT(NETWORKDAYS.INTL(OFFSET(Z$4,,Sens),OFFSET(Z$4,,Sens),Chômés)))),IF(OR(Z$4=Tout_JF_P,NOT(NETWORKDAYS.INTL(Z$4,Z$4,Chômés))),0,Montant),
"")))))</f>
        <v/>
      </c>
      <c r="AA6" s="51" t="str">
        <f t="array" aca="1" ref="AA6" ca="1">IF(AA$4&lt;$D6,"",
IF(AA$4&gt;WORKDAY.INTL(Dernière_Echéance,IF($G6="Reculer",IF(OR(Prochaine_Echéance=Tout_JF_P,WEEKDAY(Prochaine_Echéance,2)&gt;5),0,-Sens),IF(OR(Prochaine_Echéance=Tout_JF_P,WEEKDAY(Prochaine_Echéance,2)&gt;5),-Sens,0)),Chômés,Tout_JF_P),"",
IF(AA$4=$D6,IF(OR(AA$4=Tout_JF_P,NOT(NETWORKDAYS.INTL(AA$4,AA$4,Chômés))),0,Montant),
IF(_T_E=AA$4,IF(OR(AA$4=Tout_JF_P,NOT(NETWORKDAYS.INTL(AA$4,AA$4,Chômés))),0,Montant),
IF(AND(OFFSET(AA6,,Sens)&lt;&gt;"",OR(OFFSET(AA$4,,Sens)=Tout_JF_P,NOT(NETWORKDAYS.INTL(OFFSET(AA$4,,Sens),OFFSET(AA$4,,Sens),Chômés)))),IF(OR(AA$4=Tout_JF_P,NOT(NETWORKDAYS.INTL(AA$4,AA$4,Chômés))),0,Montant),
"")))))</f>
        <v/>
      </c>
      <c r="AB6" s="51" t="str">
        <f t="array" aca="1" ref="AB6" ca="1">IF(AB$4&lt;$D6,"",
IF(AB$4&gt;WORKDAY.INTL(Dernière_Echéance,IF($G6="Reculer",IF(OR(Prochaine_Echéance=Tout_JF_P,WEEKDAY(Prochaine_Echéance,2)&gt;5),0,-Sens),IF(OR(Prochaine_Echéance=Tout_JF_P,WEEKDAY(Prochaine_Echéance,2)&gt;5),-Sens,0)),Chômés,Tout_JF_P),"",
IF(AB$4=$D6,IF(OR(AB$4=Tout_JF_P,NOT(NETWORKDAYS.INTL(AB$4,AB$4,Chômés))),0,Montant),
IF(_T_E=AB$4,IF(OR(AB$4=Tout_JF_P,NOT(NETWORKDAYS.INTL(AB$4,AB$4,Chômés))),0,Montant),
IF(AND(OFFSET(AB6,,Sens)&lt;&gt;"",OR(OFFSET(AB$4,,Sens)=Tout_JF_P,NOT(NETWORKDAYS.INTL(OFFSET(AB$4,,Sens),OFFSET(AB$4,,Sens),Chômés)))),IF(OR(AB$4=Tout_JF_P,NOT(NETWORKDAYS.INTL(AB$4,AB$4,Chômés))),0,Montant),
"")))))</f>
        <v/>
      </c>
      <c r="AC6" s="51" t="str">
        <f t="array" aca="1" ref="AC6" ca="1">IF(AC$4&lt;$D6,"",
IF(AC$4&gt;WORKDAY.INTL(Dernière_Echéance,IF($G6="Reculer",IF(OR(Prochaine_Echéance=Tout_JF_P,WEEKDAY(Prochaine_Echéance,2)&gt;5),0,-Sens),IF(OR(Prochaine_Echéance=Tout_JF_P,WEEKDAY(Prochaine_Echéance,2)&gt;5),-Sens,0)),Chômés,Tout_JF_P),"",
IF(AC$4=$D6,IF(OR(AC$4=Tout_JF_P,NOT(NETWORKDAYS.INTL(AC$4,AC$4,Chômés))),0,Montant),
IF(_T_E=AC$4,IF(OR(AC$4=Tout_JF_P,NOT(NETWORKDAYS.INTL(AC$4,AC$4,Chômés))),0,Montant),
IF(AND(OFFSET(AC6,,Sens)&lt;&gt;"",OR(OFFSET(AC$4,,Sens)=Tout_JF_P,NOT(NETWORKDAYS.INTL(OFFSET(AC$4,,Sens),OFFSET(AC$4,,Sens),Chômés)))),IF(OR(AC$4=Tout_JF_P,NOT(NETWORKDAYS.INTL(AC$4,AC$4,Chômés))),0,Montant),
"")))))</f>
        <v/>
      </c>
      <c r="AD6" s="51" t="str">
        <f t="array" aca="1" ref="AD6" ca="1">IF(AD$4&lt;$D6,"",
IF(AD$4&gt;WORKDAY.INTL(Dernière_Echéance,IF($G6="Reculer",IF(OR(Prochaine_Echéance=Tout_JF_P,WEEKDAY(Prochaine_Echéance,2)&gt;5),0,-Sens),IF(OR(Prochaine_Echéance=Tout_JF_P,WEEKDAY(Prochaine_Echéance,2)&gt;5),-Sens,0)),Chômés,Tout_JF_P),"",
IF(AD$4=$D6,IF(OR(AD$4=Tout_JF_P,NOT(NETWORKDAYS.INTL(AD$4,AD$4,Chômés))),0,Montant),
IF(_T_E=AD$4,IF(OR(AD$4=Tout_JF_P,NOT(NETWORKDAYS.INTL(AD$4,AD$4,Chômés))),0,Montant),
IF(AND(OFFSET(AD6,,Sens)&lt;&gt;"",OR(OFFSET(AD$4,,Sens)=Tout_JF_P,NOT(NETWORKDAYS.INTL(OFFSET(AD$4,,Sens),OFFSET(AD$4,,Sens),Chômés)))),IF(OR(AD$4=Tout_JF_P,NOT(NETWORKDAYS.INTL(AD$4,AD$4,Chômés))),0,Montant),
"")))))</f>
        <v/>
      </c>
      <c r="AE6" s="51" t="str">
        <f t="array" aca="1" ref="AE6" ca="1">IF(AE$4&lt;$D6,"",
IF(AE$4&gt;WORKDAY.INTL(Dernière_Echéance,IF($G6="Reculer",IF(OR(Prochaine_Echéance=Tout_JF_P,WEEKDAY(Prochaine_Echéance,2)&gt;5),0,-Sens),IF(OR(Prochaine_Echéance=Tout_JF_P,WEEKDAY(Prochaine_Echéance,2)&gt;5),-Sens,0)),Chômés,Tout_JF_P),"",
IF(AE$4=$D6,IF(OR(AE$4=Tout_JF_P,NOT(NETWORKDAYS.INTL(AE$4,AE$4,Chômés))),0,Montant),
IF(_T_E=AE$4,IF(OR(AE$4=Tout_JF_P,NOT(NETWORKDAYS.INTL(AE$4,AE$4,Chômés))),0,Montant),
IF(AND(OFFSET(AE6,,Sens)&lt;&gt;"",OR(OFFSET(AE$4,,Sens)=Tout_JF_P,NOT(NETWORKDAYS.INTL(OFFSET(AE$4,,Sens),OFFSET(AE$4,,Sens),Chômés)))),IF(OR(AE$4=Tout_JF_P,NOT(NETWORKDAYS.INTL(AE$4,AE$4,Chômés))),0,Montant),
"")))))</f>
        <v/>
      </c>
      <c r="AF6" s="51" t="str">
        <f t="array" aca="1" ref="AF6" ca="1">IF(AF$4&lt;$D6,"",
IF(AF$4&gt;WORKDAY.INTL(Dernière_Echéance,IF($G6="Reculer",IF(OR(Prochaine_Echéance=Tout_JF_P,WEEKDAY(Prochaine_Echéance,2)&gt;5),0,-Sens),IF(OR(Prochaine_Echéance=Tout_JF_P,WEEKDAY(Prochaine_Echéance,2)&gt;5),-Sens,0)),Chômés,Tout_JF_P),"",
IF(AF$4=$D6,IF(OR(AF$4=Tout_JF_P,NOT(NETWORKDAYS.INTL(AF$4,AF$4,Chômés))),0,Montant),
IF(_T_E=AF$4,IF(OR(AF$4=Tout_JF_P,NOT(NETWORKDAYS.INTL(AF$4,AF$4,Chômés))),0,Montant),
IF(AND(OFFSET(AF6,,Sens)&lt;&gt;"",OR(OFFSET(AF$4,,Sens)=Tout_JF_P,NOT(NETWORKDAYS.INTL(OFFSET(AF$4,,Sens),OFFSET(AF$4,,Sens),Chômés)))),IF(OR(AF$4=Tout_JF_P,NOT(NETWORKDAYS.INTL(AF$4,AF$4,Chômés))),0,Montant),
"")))))</f>
        <v/>
      </c>
      <c r="AG6" s="51" t="str">
        <f t="array" aca="1" ref="AG6" ca="1">IF(AG$4&lt;$D6,"",
IF(AG$4&gt;WORKDAY.INTL(Dernière_Echéance,IF($G6="Reculer",IF(OR(Prochaine_Echéance=Tout_JF_P,WEEKDAY(Prochaine_Echéance,2)&gt;5),0,-Sens),IF(OR(Prochaine_Echéance=Tout_JF_P,WEEKDAY(Prochaine_Echéance,2)&gt;5),-Sens,0)),Chômés,Tout_JF_P),"",
IF(AG$4=$D6,IF(OR(AG$4=Tout_JF_P,NOT(NETWORKDAYS.INTL(AG$4,AG$4,Chômés))),0,Montant),
IF(_T_E=AG$4,IF(OR(AG$4=Tout_JF_P,NOT(NETWORKDAYS.INTL(AG$4,AG$4,Chômés))),0,Montant),
IF(AND(OFFSET(AG6,,Sens)&lt;&gt;"",OR(OFFSET(AG$4,,Sens)=Tout_JF_P,NOT(NETWORKDAYS.INTL(OFFSET(AG$4,,Sens),OFFSET(AG$4,,Sens),Chômés)))),IF(OR(AG$4=Tout_JF_P,NOT(NETWORKDAYS.INTL(AG$4,AG$4,Chômés))),0,Montant),
"")))))</f>
        <v/>
      </c>
      <c r="AH6" s="51" t="str">
        <f t="array" aca="1" ref="AH6" ca="1">IF(AH$4&lt;$D6,"",
IF(AH$4&gt;WORKDAY.INTL(Dernière_Echéance,IF($G6="Reculer",IF(OR(Prochaine_Echéance=Tout_JF_P,WEEKDAY(Prochaine_Echéance,2)&gt;5),0,-Sens),IF(OR(Prochaine_Echéance=Tout_JF_P,WEEKDAY(Prochaine_Echéance,2)&gt;5),-Sens,0)),Chômés,Tout_JF_P),"",
IF(AH$4=$D6,IF(OR(AH$4=Tout_JF_P,NOT(NETWORKDAYS.INTL(AH$4,AH$4,Chômés))),0,Montant),
IF(_T_E=AH$4,IF(OR(AH$4=Tout_JF_P,NOT(NETWORKDAYS.INTL(AH$4,AH$4,Chômés))),0,Montant),
IF(AND(OFFSET(AH6,,Sens)&lt;&gt;"",OR(OFFSET(AH$4,,Sens)=Tout_JF_P,NOT(NETWORKDAYS.INTL(OFFSET(AH$4,,Sens),OFFSET(AH$4,,Sens),Chômés)))),IF(OR(AH$4=Tout_JF_P,NOT(NETWORKDAYS.INTL(AH$4,AH$4,Chômés))),0,Montant),
"")))))</f>
        <v/>
      </c>
      <c r="AI6" s="51" t="str">
        <f t="array" aca="1" ref="AI6" ca="1">IF(AI$4&lt;$D6,"",
IF(AI$4&gt;WORKDAY.INTL(Dernière_Echéance,IF($G6="Reculer",IF(OR(Prochaine_Echéance=Tout_JF_P,WEEKDAY(Prochaine_Echéance,2)&gt;5),0,-Sens),IF(OR(Prochaine_Echéance=Tout_JF_P,WEEKDAY(Prochaine_Echéance,2)&gt;5),-Sens,0)),Chômés,Tout_JF_P),"",
IF(AI$4=$D6,IF(OR(AI$4=Tout_JF_P,NOT(NETWORKDAYS.INTL(AI$4,AI$4,Chômés))),0,Montant),
IF(_T_E=AI$4,IF(OR(AI$4=Tout_JF_P,NOT(NETWORKDAYS.INTL(AI$4,AI$4,Chômés))),0,Montant),
IF(AND(OFFSET(AI6,,Sens)&lt;&gt;"",OR(OFFSET(AI$4,,Sens)=Tout_JF_P,NOT(NETWORKDAYS.INTL(OFFSET(AI$4,,Sens),OFFSET(AI$4,,Sens),Chômés)))),IF(OR(AI$4=Tout_JF_P,NOT(NETWORKDAYS.INTL(AI$4,AI$4,Chômés))),0,Montant),
"")))))</f>
        <v/>
      </c>
      <c r="AJ6" s="51" t="str">
        <f t="array" aca="1" ref="AJ6" ca="1">IF(AJ$4&lt;$D6,"",
IF(AJ$4&gt;WORKDAY.INTL(Dernière_Echéance,IF($G6="Reculer",IF(OR(Prochaine_Echéance=Tout_JF_P,WEEKDAY(Prochaine_Echéance,2)&gt;5),0,-Sens),IF(OR(Prochaine_Echéance=Tout_JF_P,WEEKDAY(Prochaine_Echéance,2)&gt;5),-Sens,0)),Chômés,Tout_JF_P),"",
IF(AJ$4=$D6,IF(OR(AJ$4=Tout_JF_P,NOT(NETWORKDAYS.INTL(AJ$4,AJ$4,Chômés))),0,Montant),
IF(_T_E=AJ$4,IF(OR(AJ$4=Tout_JF_P,NOT(NETWORKDAYS.INTL(AJ$4,AJ$4,Chômés))),0,Montant),
IF(AND(OFFSET(AJ6,,Sens)&lt;&gt;"",OR(OFFSET(AJ$4,,Sens)=Tout_JF_P,NOT(NETWORKDAYS.INTL(OFFSET(AJ$4,,Sens),OFFSET(AJ$4,,Sens),Chômés)))),IF(OR(AJ$4=Tout_JF_P,NOT(NETWORKDAYS.INTL(AJ$4,AJ$4,Chômés))),0,Montant),
"")))))</f>
        <v/>
      </c>
      <c r="AK6" s="51" t="str">
        <f t="array" aca="1" ref="AK6" ca="1">IF(AK$4&lt;$D6,"",
IF(AK$4&gt;WORKDAY.INTL(Dernière_Echéance,IF($G6="Reculer",IF(OR(Prochaine_Echéance=Tout_JF_P,WEEKDAY(Prochaine_Echéance,2)&gt;5),0,-Sens),IF(OR(Prochaine_Echéance=Tout_JF_P,WEEKDAY(Prochaine_Echéance,2)&gt;5),-Sens,0)),Chômés,Tout_JF_P),"",
IF(AK$4=$D6,IF(OR(AK$4=Tout_JF_P,NOT(NETWORKDAYS.INTL(AK$4,AK$4,Chômés))),0,Montant),
IF(_T_E=AK$4,IF(OR(AK$4=Tout_JF_P,NOT(NETWORKDAYS.INTL(AK$4,AK$4,Chômés))),0,Montant),
IF(AND(OFFSET(AK6,,Sens)&lt;&gt;"",OR(OFFSET(AK$4,,Sens)=Tout_JF_P,NOT(NETWORKDAYS.INTL(OFFSET(AK$4,,Sens),OFFSET(AK$4,,Sens),Chômés)))),IF(OR(AK$4=Tout_JF_P,NOT(NETWORKDAYS.INTL(AK$4,AK$4,Chômés))),0,Montant),
"")))))</f>
        <v/>
      </c>
      <c r="AL6" s="51" t="str">
        <f t="array" aca="1" ref="AL6" ca="1">IF(AL$4&lt;$D6,"",
IF(AL$4&gt;WORKDAY.INTL(Dernière_Echéance,IF($G6="Reculer",IF(OR(Prochaine_Echéance=Tout_JF_P,WEEKDAY(Prochaine_Echéance,2)&gt;5),0,-Sens),IF(OR(Prochaine_Echéance=Tout_JF_P,WEEKDAY(Prochaine_Echéance,2)&gt;5),-Sens,0)),Chômés,Tout_JF_P),"",
IF(AL$4=$D6,IF(OR(AL$4=Tout_JF_P,NOT(NETWORKDAYS.INTL(AL$4,AL$4,Chômés))),0,Montant),
IF(_T_E=AL$4,IF(OR(AL$4=Tout_JF_P,NOT(NETWORKDAYS.INTL(AL$4,AL$4,Chômés))),0,Montant),
IF(AND(OFFSET(AL6,,Sens)&lt;&gt;"",OR(OFFSET(AL$4,,Sens)=Tout_JF_P,NOT(NETWORKDAYS.INTL(OFFSET(AL$4,,Sens),OFFSET(AL$4,,Sens),Chômés)))),IF(OR(AL$4=Tout_JF_P,NOT(NETWORKDAYS.INTL(AL$4,AL$4,Chômés))),0,Montant),
"")))))</f>
        <v>vh</v>
      </c>
      <c r="AM6" s="51" t="str">
        <f t="array" aca="1" ref="AM6" ca="1">IF(AM$4&lt;$D6,"",
IF(AM$4&gt;WORKDAY.INTL(Dernière_Echéance,IF($G6="Reculer",IF(OR(Prochaine_Echéance=Tout_JF_P,WEEKDAY(Prochaine_Echéance,2)&gt;5),0,-Sens),IF(OR(Prochaine_Echéance=Tout_JF_P,WEEKDAY(Prochaine_Echéance,2)&gt;5),-Sens,0)),Chômés,Tout_JF_P),"",
IF(AM$4=$D6,IF(OR(AM$4=Tout_JF_P,NOT(NETWORKDAYS.INTL(AM$4,AM$4,Chômés))),0,Montant),
IF(_T_E=AM$4,IF(OR(AM$4=Tout_JF_P,NOT(NETWORKDAYS.INTL(AM$4,AM$4,Chômés))),0,Montant),
IF(AND(OFFSET(AM6,,Sens)&lt;&gt;"",OR(OFFSET(AM$4,,Sens)=Tout_JF_P,NOT(NETWORKDAYS.INTL(OFFSET(AM$4,,Sens),OFFSET(AM$4,,Sens),Chômés)))),IF(OR(AM$4=Tout_JF_P,NOT(NETWORKDAYS.INTL(AM$4,AM$4,Chômés))),0,Montant),
"")))))</f>
        <v/>
      </c>
      <c r="AN6" s="51" t="str">
        <f t="array" aca="1" ref="AN6" ca="1">IF(AN$4&lt;$D6,"",
IF(AN$4&gt;WORKDAY.INTL(Dernière_Echéance,IF($G6="Reculer",IF(OR(Prochaine_Echéance=Tout_JF_P,WEEKDAY(Prochaine_Echéance,2)&gt;5),0,-Sens),IF(OR(Prochaine_Echéance=Tout_JF_P,WEEKDAY(Prochaine_Echéance,2)&gt;5),-Sens,0)),Chômés,Tout_JF_P),"",
IF(AN$4=$D6,IF(OR(AN$4=Tout_JF_P,NOT(NETWORKDAYS.INTL(AN$4,AN$4,Chômés))),0,Montant),
IF(_T_E=AN$4,IF(OR(AN$4=Tout_JF_P,NOT(NETWORKDAYS.INTL(AN$4,AN$4,Chômés))),0,Montant),
IF(AND(OFFSET(AN6,,Sens)&lt;&gt;"",OR(OFFSET(AN$4,,Sens)=Tout_JF_P,NOT(NETWORKDAYS.INTL(OFFSET(AN$4,,Sens),OFFSET(AN$4,,Sens),Chômés)))),IF(OR(AN$4=Tout_JF_P,NOT(NETWORKDAYS.INTL(AN$4,AN$4,Chômés))),0,Montant),
"")))))</f>
        <v/>
      </c>
      <c r="AO6" s="51" t="str">
        <f t="array" aca="1" ref="AO6" ca="1">IF(AO$4&lt;$D6,"",
IF(AO$4&gt;WORKDAY.INTL(Dernière_Echéance,IF($G6="Reculer",IF(OR(Prochaine_Echéance=Tout_JF_P,WEEKDAY(Prochaine_Echéance,2)&gt;5),0,-Sens),IF(OR(Prochaine_Echéance=Tout_JF_P,WEEKDAY(Prochaine_Echéance,2)&gt;5),-Sens,0)),Chômés,Tout_JF_P),"",
IF(AO$4=$D6,IF(OR(AO$4=Tout_JF_P,NOT(NETWORKDAYS.INTL(AO$4,AO$4,Chômés))),0,Montant),
IF(_T_E=AO$4,IF(OR(AO$4=Tout_JF_P,NOT(NETWORKDAYS.INTL(AO$4,AO$4,Chômés))),0,Montant),
IF(AND(OFFSET(AO6,,Sens)&lt;&gt;"",OR(OFFSET(AO$4,,Sens)=Tout_JF_P,NOT(NETWORKDAYS.INTL(OFFSET(AO$4,,Sens),OFFSET(AO$4,,Sens),Chômés)))),IF(OR(AO$4=Tout_JF_P,NOT(NETWORKDAYS.INTL(AO$4,AO$4,Chômés))),0,Montant),
"")))))</f>
        <v/>
      </c>
      <c r="AP6" s="51" t="str">
        <f t="array" aca="1" ref="AP6" ca="1">IF(AP$4&lt;$D6,"",
IF(AP$4&gt;WORKDAY.INTL(Dernière_Echéance,IF($G6="Reculer",IF(OR(Prochaine_Echéance=Tout_JF_P,WEEKDAY(Prochaine_Echéance,2)&gt;5),0,-Sens),IF(OR(Prochaine_Echéance=Tout_JF_P,WEEKDAY(Prochaine_Echéance,2)&gt;5),-Sens,0)),Chômés,Tout_JF_P),"",
IF(AP$4=$D6,IF(OR(AP$4=Tout_JF_P,NOT(NETWORKDAYS.INTL(AP$4,AP$4,Chômés))),0,Montant),
IF(_T_E=AP$4,IF(OR(AP$4=Tout_JF_P,NOT(NETWORKDAYS.INTL(AP$4,AP$4,Chômés))),0,Montant),
IF(AND(OFFSET(AP6,,Sens)&lt;&gt;"",OR(OFFSET(AP$4,,Sens)=Tout_JF_P,NOT(NETWORKDAYS.INTL(OFFSET(AP$4,,Sens),OFFSET(AP$4,,Sens),Chômés)))),IF(OR(AP$4=Tout_JF_P,NOT(NETWORKDAYS.INTL(AP$4,AP$4,Chômés))),0,Montant),
"")))))</f>
        <v/>
      </c>
      <c r="AQ6" s="51" t="str">
        <f t="array" aca="1" ref="AQ6" ca="1">IF(AQ$4&lt;$D6,"",
IF(AQ$4&gt;WORKDAY.INTL(Dernière_Echéance,IF($G6="Reculer",IF(OR(Prochaine_Echéance=Tout_JF_P,WEEKDAY(Prochaine_Echéance,2)&gt;5),0,-Sens),IF(OR(Prochaine_Echéance=Tout_JF_P,WEEKDAY(Prochaine_Echéance,2)&gt;5),-Sens,0)),Chômés,Tout_JF_P),"",
IF(AQ$4=$D6,IF(OR(AQ$4=Tout_JF_P,NOT(NETWORKDAYS.INTL(AQ$4,AQ$4,Chômés))),0,Montant),
IF(_T_E=AQ$4,IF(OR(AQ$4=Tout_JF_P,NOT(NETWORKDAYS.INTL(AQ$4,AQ$4,Chômés))),0,Montant),
IF(AND(OFFSET(AQ6,,Sens)&lt;&gt;"",OR(OFFSET(AQ$4,,Sens)=Tout_JF_P,NOT(NETWORKDAYS.INTL(OFFSET(AQ$4,,Sens),OFFSET(AQ$4,,Sens),Chômés)))),IF(OR(AQ$4=Tout_JF_P,NOT(NETWORKDAYS.INTL(AQ$4,AQ$4,Chômés))),0,Montant),
"")))))</f>
        <v/>
      </c>
      <c r="AR6" s="51" t="str">
        <f t="array" aca="1" ref="AR6" ca="1">IF(AR$4&lt;$D6,"",
IF(AR$4&gt;WORKDAY.INTL(Dernière_Echéance,IF($G6="Reculer",IF(OR(Prochaine_Echéance=Tout_JF_P,WEEKDAY(Prochaine_Echéance,2)&gt;5),0,-Sens),IF(OR(Prochaine_Echéance=Tout_JF_P,WEEKDAY(Prochaine_Echéance,2)&gt;5),-Sens,0)),Chômés,Tout_JF_P),"",
IF(AR$4=$D6,IF(OR(AR$4=Tout_JF_P,NOT(NETWORKDAYS.INTL(AR$4,AR$4,Chômés))),0,Montant),
IF(_T_E=AR$4,IF(OR(AR$4=Tout_JF_P,NOT(NETWORKDAYS.INTL(AR$4,AR$4,Chômés))),0,Montant),
IF(AND(OFFSET(AR6,,Sens)&lt;&gt;"",OR(OFFSET(AR$4,,Sens)=Tout_JF_P,NOT(NETWORKDAYS.INTL(OFFSET(AR$4,,Sens),OFFSET(AR$4,,Sens),Chômés)))),IF(OR(AR$4=Tout_JF_P,NOT(NETWORKDAYS.INTL(AR$4,AR$4,Chômés))),0,Montant),
"")))))</f>
        <v/>
      </c>
      <c r="AS6" s="51" t="str">
        <f t="array" aca="1" ref="AS6" ca="1">IF(AS$4&lt;$D6,"",
IF(AS$4&gt;WORKDAY.INTL(Dernière_Echéance,IF($G6="Reculer",IF(OR(Prochaine_Echéance=Tout_JF_P,WEEKDAY(Prochaine_Echéance,2)&gt;5),0,-Sens),IF(OR(Prochaine_Echéance=Tout_JF_P,WEEKDAY(Prochaine_Echéance,2)&gt;5),-Sens,0)),Chômés,Tout_JF_P),"",
IF(AS$4=$D6,IF(OR(AS$4=Tout_JF_P,NOT(NETWORKDAYS.INTL(AS$4,AS$4,Chômés))),0,Montant),
IF(_T_E=AS$4,IF(OR(AS$4=Tout_JF_P,NOT(NETWORKDAYS.INTL(AS$4,AS$4,Chômés))),0,Montant),
IF(AND(OFFSET(AS6,,Sens)&lt;&gt;"",OR(OFFSET(AS$4,,Sens)=Tout_JF_P,NOT(NETWORKDAYS.INTL(OFFSET(AS$4,,Sens),OFFSET(AS$4,,Sens),Chômés)))),IF(OR(AS$4=Tout_JF_P,NOT(NETWORKDAYS.INTL(AS$4,AS$4,Chômés))),0,Montant),
"")))))</f>
        <v/>
      </c>
      <c r="AT6" s="51" t="str">
        <f t="array" aca="1" ref="AT6" ca="1">IF(AT$4&lt;$D6,"",
IF(AT$4&gt;WORKDAY.INTL(Dernière_Echéance,IF($G6="Reculer",IF(OR(Prochaine_Echéance=Tout_JF_P,WEEKDAY(Prochaine_Echéance,2)&gt;5),0,-Sens),IF(OR(Prochaine_Echéance=Tout_JF_P,WEEKDAY(Prochaine_Echéance,2)&gt;5),-Sens,0)),Chômés,Tout_JF_P),"",
IF(AT$4=$D6,IF(OR(AT$4=Tout_JF_P,NOT(NETWORKDAYS.INTL(AT$4,AT$4,Chômés))),0,Montant),
IF(_T_E=AT$4,IF(OR(AT$4=Tout_JF_P,NOT(NETWORKDAYS.INTL(AT$4,AT$4,Chômés))),0,Montant),
IF(AND(OFFSET(AT6,,Sens)&lt;&gt;"",OR(OFFSET(AT$4,,Sens)=Tout_JF_P,NOT(NETWORKDAYS.INTL(OFFSET(AT$4,,Sens),OFFSET(AT$4,,Sens),Chômés)))),IF(OR(AT$4=Tout_JF_P,NOT(NETWORKDAYS.INTL(AT$4,AT$4,Chômés))),0,Montant),
"")))))</f>
        <v/>
      </c>
      <c r="AU6" s="51" t="str">
        <f t="array" aca="1" ref="AU6" ca="1">IF(AU$4&lt;$D6,"",
IF(AU$4&gt;WORKDAY.INTL(Dernière_Echéance,IF($G6="Reculer",IF(OR(Prochaine_Echéance=Tout_JF_P,WEEKDAY(Prochaine_Echéance,2)&gt;5),0,-Sens),IF(OR(Prochaine_Echéance=Tout_JF_P,WEEKDAY(Prochaine_Echéance,2)&gt;5),-Sens,0)),Chômés,Tout_JF_P),"",
IF(AU$4=$D6,IF(OR(AU$4=Tout_JF_P,NOT(NETWORKDAYS.INTL(AU$4,AU$4,Chômés))),0,Montant),
IF(_T_E=AU$4,IF(OR(AU$4=Tout_JF_P,NOT(NETWORKDAYS.INTL(AU$4,AU$4,Chômés))),0,Montant),
IF(AND(OFFSET(AU6,,Sens)&lt;&gt;"",OR(OFFSET(AU$4,,Sens)=Tout_JF_P,NOT(NETWORKDAYS.INTL(OFFSET(AU$4,,Sens),OFFSET(AU$4,,Sens),Chômés)))),IF(OR(AU$4=Tout_JF_P,NOT(NETWORKDAYS.INTL(AU$4,AU$4,Chômés))),0,Montant),
"")))))</f>
        <v/>
      </c>
      <c r="AV6" s="51" t="str">
        <f t="array" aca="1" ref="AV6" ca="1">IF(AV$4&lt;$D6,"",
IF(AV$4&gt;WORKDAY.INTL(Dernière_Echéance,IF($G6="Reculer",IF(OR(Prochaine_Echéance=Tout_JF_P,WEEKDAY(Prochaine_Echéance,2)&gt;5),0,-Sens),IF(OR(Prochaine_Echéance=Tout_JF_P,WEEKDAY(Prochaine_Echéance,2)&gt;5),-Sens,0)),Chômés,Tout_JF_P),"",
IF(AV$4=$D6,IF(OR(AV$4=Tout_JF_P,NOT(NETWORKDAYS.INTL(AV$4,AV$4,Chômés))),0,Montant),
IF(_T_E=AV$4,IF(OR(AV$4=Tout_JF_P,NOT(NETWORKDAYS.INTL(AV$4,AV$4,Chômés))),0,Montant),
IF(AND(OFFSET(AV6,,Sens)&lt;&gt;"",OR(OFFSET(AV$4,,Sens)=Tout_JF_P,NOT(NETWORKDAYS.INTL(OFFSET(AV$4,,Sens),OFFSET(AV$4,,Sens),Chômés)))),IF(OR(AV$4=Tout_JF_P,NOT(NETWORKDAYS.INTL(AV$4,AV$4,Chômés))),0,Montant),
"")))))</f>
        <v/>
      </c>
      <c r="AW6" s="51" t="str">
        <f t="array" aca="1" ref="AW6" ca="1">IF(AW$4&lt;$D6,"",
IF(AW$4&gt;WORKDAY.INTL(Dernière_Echéance,IF($G6="Reculer",IF(OR(Prochaine_Echéance=Tout_JF_P,WEEKDAY(Prochaine_Echéance,2)&gt;5),0,-Sens),IF(OR(Prochaine_Echéance=Tout_JF_P,WEEKDAY(Prochaine_Echéance,2)&gt;5),-Sens,0)),Chômés,Tout_JF_P),"",
IF(AW$4=$D6,IF(OR(AW$4=Tout_JF_P,NOT(NETWORKDAYS.INTL(AW$4,AW$4,Chômés))),0,Montant),
IF(_T_E=AW$4,IF(OR(AW$4=Tout_JF_P,NOT(NETWORKDAYS.INTL(AW$4,AW$4,Chômés))),0,Montant),
IF(AND(OFFSET(AW6,,Sens)&lt;&gt;"",OR(OFFSET(AW$4,,Sens)=Tout_JF_P,NOT(NETWORKDAYS.INTL(OFFSET(AW$4,,Sens),OFFSET(AW$4,,Sens),Chômés)))),IF(OR(AW$4=Tout_JF_P,NOT(NETWORKDAYS.INTL(AW$4,AW$4,Chômés))),0,Montant),
"")))))</f>
        <v/>
      </c>
      <c r="AX6" s="51" t="str">
        <f t="array" aca="1" ref="AX6" ca="1">IF(AX$4&lt;$D6,"",
IF(AX$4&gt;WORKDAY.INTL(Dernière_Echéance,IF($G6="Reculer",IF(OR(Prochaine_Echéance=Tout_JF_P,WEEKDAY(Prochaine_Echéance,2)&gt;5),0,-Sens),IF(OR(Prochaine_Echéance=Tout_JF_P,WEEKDAY(Prochaine_Echéance,2)&gt;5),-Sens,0)),Chômés,Tout_JF_P),"",
IF(AX$4=$D6,IF(OR(AX$4=Tout_JF_P,NOT(NETWORKDAYS.INTL(AX$4,AX$4,Chômés))),0,Montant),
IF(_T_E=AX$4,IF(OR(AX$4=Tout_JF_P,NOT(NETWORKDAYS.INTL(AX$4,AX$4,Chômés))),0,Montant),
IF(AND(OFFSET(AX6,,Sens)&lt;&gt;"",OR(OFFSET(AX$4,,Sens)=Tout_JF_P,NOT(NETWORKDAYS.INTL(OFFSET(AX$4,,Sens),OFFSET(AX$4,,Sens),Chômés)))),IF(OR(AX$4=Tout_JF_P,NOT(NETWORKDAYS.INTL(AX$4,AX$4,Chômés))),0,Montant),
"")))))</f>
        <v/>
      </c>
      <c r="AY6" s="51" t="str">
        <f t="array" aca="1" ref="AY6" ca="1">IF(AY$4&lt;$D6,"",
IF(AY$4&gt;WORKDAY.INTL(Dernière_Echéance,IF($G6="Reculer",IF(OR(Prochaine_Echéance=Tout_JF_P,WEEKDAY(Prochaine_Echéance,2)&gt;5),0,-Sens),IF(OR(Prochaine_Echéance=Tout_JF_P,WEEKDAY(Prochaine_Echéance,2)&gt;5),-Sens,0)),Chômés,Tout_JF_P),"",
IF(AY$4=$D6,IF(OR(AY$4=Tout_JF_P,NOT(NETWORKDAYS.INTL(AY$4,AY$4,Chômés))),0,Montant),
IF(_T_E=AY$4,IF(OR(AY$4=Tout_JF_P,NOT(NETWORKDAYS.INTL(AY$4,AY$4,Chômés))),0,Montant),
IF(AND(OFFSET(AY6,,Sens)&lt;&gt;"",OR(OFFSET(AY$4,,Sens)=Tout_JF_P,NOT(NETWORKDAYS.INTL(OFFSET(AY$4,,Sens),OFFSET(AY$4,,Sens),Chômés)))),IF(OR(AY$4=Tout_JF_P,NOT(NETWORKDAYS.INTL(AY$4,AY$4,Chômés))),0,Montant),
"")))))</f>
        <v/>
      </c>
      <c r="AZ6" s="51" t="str">
        <f t="array" aca="1" ref="AZ6" ca="1">IF(AZ$4&lt;$D6,"",
IF(AZ$4&gt;WORKDAY.INTL(Dernière_Echéance,IF($G6="Reculer",IF(OR(Prochaine_Echéance=Tout_JF_P,WEEKDAY(Prochaine_Echéance,2)&gt;5),0,-Sens),IF(OR(Prochaine_Echéance=Tout_JF_P,WEEKDAY(Prochaine_Echéance,2)&gt;5),-Sens,0)),Chômés,Tout_JF_P),"",
IF(AZ$4=$D6,IF(OR(AZ$4=Tout_JF_P,NOT(NETWORKDAYS.INTL(AZ$4,AZ$4,Chômés))),0,Montant),
IF(_T_E=AZ$4,IF(OR(AZ$4=Tout_JF_P,NOT(NETWORKDAYS.INTL(AZ$4,AZ$4,Chômés))),0,Montant),
IF(AND(OFFSET(AZ6,,Sens)&lt;&gt;"",OR(OFFSET(AZ$4,,Sens)=Tout_JF_P,NOT(NETWORKDAYS.INTL(OFFSET(AZ$4,,Sens),OFFSET(AZ$4,,Sens),Chômés)))),IF(OR(AZ$4=Tout_JF_P,NOT(NETWORKDAYS.INTL(AZ$4,AZ$4,Chômés))),0,Montant),
"")))))</f>
        <v/>
      </c>
      <c r="BA6" s="51" t="str">
        <f t="array" aca="1" ref="BA6" ca="1">IF(BA$4&lt;$D6,"",
IF(BA$4&gt;Dernière_Echéance,"",
IF(BA$4=$D6,IF(OR(BA$4=Tout_JF_P,NOT(NETWORKDAYS.INTL(BA$4,BA$4,Chômés))),0,Montant),
IF(_T_E=BA$4,IF(OR(BA$4=Tout_JF_P,NOT(NETWORKDAYS.INTL(BA$4,BA$4,Chômés))),0,Montant),
IF(AND(OFFSET(BA6,,Sens)&lt;&gt;"",OR(OFFSET(BA$4,,Sens)=Tout_JF_P,NOT(NETWORKDAYS.INTL(OFFSET(BA$4,,Sens),OFFSET(BA$4,,Sens),Chômés)))),IF(OR(BA$4=Tout_JF_P,NOT(NETWORKDAYS.INTL(BA$4,BA$4,Chômés))),0,Montant),
"")))))</f>
        <v/>
      </c>
      <c r="BB6" s="51" t="str">
        <f t="array" aca="1" ref="BB6" ca="1">IF(BB$4&lt;$D6,"",
IF(BB$4&gt;Dernière_Echéance,"",
IF(BB$4=$D6,IF(OR(BB$4=Tout_JF_P,NOT(NETWORKDAYS.INTL(BB$4,BB$4,Chômés))),0,Montant),
IF(_T_E=BB$4,IF(OR(BB$4=Tout_JF_P,NOT(NETWORKDAYS.INTL(BB$4,BB$4,Chômés))),0,Montant),
IF(AND(OFFSET(BB6,,Sens)&lt;&gt;"",OR(OFFSET(BB$4,,Sens)=Tout_JF_P,NOT(NETWORKDAYS.INTL(OFFSET(BB$4,,Sens),OFFSET(BB$4,,Sens),Chômés)))),IF(OR(BB$4=Tout_JF_P,NOT(NETWORKDAYS.INTL(BB$4,BB$4,Chômés))),0,Montant),
"")))))</f>
        <v/>
      </c>
      <c r="BC6" s="51" t="str">
        <f t="array" aca="1" ref="BC6" ca="1">IF(BC$4&lt;$D6,"",
IF(BC$4&gt;Dernière_Echéance,"",
IF(BC$4=$D6,IF(OR(BC$4=Tout_JF_P,NOT(NETWORKDAYS.INTL(BC$4,BC$4,Chômés))),0,Montant),
IF(_T_E=BC$4,IF(OR(BC$4=Tout_JF_P,NOT(NETWORKDAYS.INTL(BC$4,BC$4,Chômés))),0,Montant),
IF(AND(OFFSET(BC6,,Sens)&lt;&gt;"",OR(OFFSET(BC$4,,Sens)=Tout_JF_P,NOT(NETWORKDAYS.INTL(OFFSET(BC$4,,Sens),OFFSET(BC$4,,Sens),Chômés)))),IF(OR(BC$4=Tout_JF_P,NOT(NETWORKDAYS.INTL(BC$4,BC$4,Chômés))),0,Montant),
"")))))</f>
        <v/>
      </c>
      <c r="BD6" s="51" t="str">
        <f t="array" aca="1" ref="BD6" ca="1">IF(BD$4&lt;$D6,"",
IF(BD$4&gt;Dernière_Echéance,"",
IF(BD$4=$D6,IF(OR(BD$4=Tout_JF_P,NOT(NETWORKDAYS.INTL(BD$4,BD$4,Chômés))),0,Montant),
IF(_T_E=BD$4,IF(OR(BD$4=Tout_JF_P,NOT(NETWORKDAYS.INTL(BD$4,BD$4,Chômés))),0,Montant),
IF(AND(OFFSET(BD6,,Sens)&lt;&gt;"",OR(OFFSET(BD$4,,Sens)=Tout_JF_P,NOT(NETWORKDAYS.INTL(OFFSET(BD$4,,Sens),OFFSET(BD$4,,Sens),Chômés)))),IF(OR(BD$4=Tout_JF_P,NOT(NETWORKDAYS.INTL(BD$4,BD$4,Chômés))),0,Montant),
"")))))</f>
        <v/>
      </c>
      <c r="BE6" s="51" t="str">
        <f t="array" aca="1" ref="BE6" ca="1">IF(BE$4&lt;$D6,"",
IF(BE$4&gt;Dernière_Echéance,"",
IF(BE$4=$D6,IF(OR(BE$4=Tout_JF_P,NOT(NETWORKDAYS.INTL(BE$4,BE$4,Chômés))),0,Montant),
IF(_T_E=BE$4,IF(OR(BE$4=Tout_JF_P,NOT(NETWORKDAYS.INTL(BE$4,BE$4,Chômés))),0,Montant),
IF(AND(OFFSET(BE6,,Sens)&lt;&gt;"",OR(OFFSET(BE$4,,Sens)=Tout_JF_P,NOT(NETWORKDAYS.INTL(OFFSET(BE$4,,Sens),OFFSET(BE$4,,Sens),Chômés)))),IF(OR(BE$4=Tout_JF_P,NOT(NETWORKDAYS.INTL(BE$4,BE$4,Chômés))),0,Montant),
"")))))</f>
        <v/>
      </c>
      <c r="BF6" s="51" t="str">
        <f t="array" aca="1" ref="BF6" ca="1">IF(BF$4&lt;$D6,"",
IF(BF$4&gt;Dernière_Echéance,"",
IF(BF$4=$D6,IF(OR(BF$4=Tout_JF_P,NOT(NETWORKDAYS.INTL(BF$4,BF$4,Chômés))),0,Montant),
IF(_T_E=BF$4,IF(OR(BF$4=Tout_JF_P,NOT(NETWORKDAYS.INTL(BF$4,BF$4,Chômés))),0,Montant),
IF(AND(OFFSET(BF6,,Sens)&lt;&gt;"",OR(OFFSET(BF$4,,Sens)=Tout_JF_P,NOT(NETWORKDAYS.INTL(OFFSET(BF$4,,Sens),OFFSET(BF$4,,Sens),Chômés)))),IF(OR(BF$4=Tout_JF_P,NOT(NETWORKDAYS.INTL(BF$4,BF$4,Chômés))),0,Montant),
"")))))</f>
        <v/>
      </c>
      <c r="BG6" s="44" t="str">
        <f t="array" aca="1" ref="BG6" ca="1">IF(BG$4&lt;$D6,"",
IF(BG$4&gt;Dernière_Echéance,"",
IF(BG$4=$D6,IF(OR(BG$4=Tout_JF_P,NOT(NETWORKDAYS.INTL(BG$4,BG$4,Chômés))),0,Montant),
IF(_T_E=BG$4,IF(OR(BG$4=Tout_JF_P,NOT(NETWORKDAYS.INTL(BG$4,BG$4,Chômés))),0,Montant),
IF(AND(OFFSET(BG6,,Sens)&lt;&gt;"",OR(OFFSET(BG$4,,Sens)=Tout_JF_P,NOT(NETWORKDAYS.INTL(OFFSET(BG$4,,Sens),OFFSET(BG$4,,Sens),Chômés)))),IF(OR(BG$4=Tout_JF_P,NOT(NETWORKDAYS.INTL(BG$4,BG$4,Chômés))),0,Montant),
"")))))</f>
        <v/>
      </c>
      <c r="BH6" s="44"/>
    </row>
    <row r="7" spans="1:60" x14ac:dyDescent="0.25">
      <c r="A7" s="34" t="s">
        <v>104</v>
      </c>
      <c r="B7" s="51" t="s">
        <v>105</v>
      </c>
      <c r="C7" s="39"/>
      <c r="D7" s="50">
        <v>43280</v>
      </c>
      <c r="E7" s="48" t="s">
        <v>56</v>
      </c>
      <c r="F7" s="34"/>
      <c r="G7" s="39" t="s">
        <v>90</v>
      </c>
      <c r="H7" s="50">
        <f t="array" aca="1" ref="H7" ca="1">IF(AND($F7&gt;0,Dernière_Echéance&lt;TODAY()),"Terminé",IFERROR(WORKDAY.INTL(
IF($D7&gt;=TODAY(),$D7,Prochaine_Echéance),IF(OR(Prochaine_Echéance=Tout_JF_P,WEEKDAY(Prochaine_Echéance,2)&gt;5),0,-Sens),Chômés,Tout_JF_P),$D7))</f>
        <v>43464</v>
      </c>
      <c r="I7" s="44" t="str">
        <f t="array" aca="1" ref="I7" ca="1">IF(I$4&lt;$D7,"",
IF(I$4&gt;Dernière_Echéance,"",
IF(I$4=$D7,Montant,
IF(_T_E=I$4,Montant,
""))))</f>
        <v/>
      </c>
      <c r="J7" s="44" t="str">
        <f t="array" aca="1" ref="J7" ca="1">IF(J$4&lt;$D7,"",
IF(J$4&gt;Dernière_Echéance,"",
IF(J$4=$D7,IF(OR(J$4=Tout_JF_P,NOT(NETWORKDAYS.INTL(J$4,J$4,Chômés))),0,Montant),
IF(_T_E=J$4,IF(OR(J$4=Tout_JF_P,NOT(NETWORKDAYS.INTL(J$4,J$4,Chômés))),0,Montant),
IF(AND(OFFSET(J7,,Sens)&lt;&gt;"",OR(OFFSET(J$4,,Sens)=Tout_JF_P,NOT(NETWORKDAYS.INTL(OFFSET(J$4,,Sens),OFFSET(J$4,,Sens),Chômés)))),IF(OR(J$4=Tout_JF_P,NOT(NETWORKDAYS.INTL(J$4,J$4,Chômés))),0,Montant),
"")))))</f>
        <v/>
      </c>
      <c r="K7" s="44" t="str">
        <f t="array" aca="1" ref="K7" ca="1">IF(K$4&lt;$D7,"",
IF(K$4&gt;Dernière_Echéance,"",
IF(K$4=$D7,IF(OR(K$4=Tout_JF_P,NOT(NETWORKDAYS.INTL(K$4,K$4,Chômés))),0,Montant),
IF(_T_E=K$4,IF(OR(K$4=Tout_JF_P,NOT(NETWORKDAYS.INTL(K$4,K$4,Chômés))),0,Montant),
IF(AND(OFFSET(K7,,Sens)&lt;&gt;"",OR(OFFSET(K$4,,Sens)=Tout_JF_P,NOT(NETWORKDAYS.INTL(OFFSET(K$4,,Sens),OFFSET(K$4,,Sens),Chômés)))),IF(OR(K$4=Tout_JF_P,NOT(NETWORKDAYS.INTL(K$4,K$4,Chômés))),0,Montant),
"")))))</f>
        <v/>
      </c>
      <c r="L7" s="44" t="str">
        <f t="array" aca="1" ref="L7" ca="1">IF(L$4&lt;$D7,"",
IF(L$4&gt;Dernière_Echéance,"",
IF(L$4=$D7,IF(OR(L$4=Tout_JF_P,NOT(NETWORKDAYS.INTL(L$4,L$4,Chômés))),0,Montant),
IF(_T_E=L$4,IF(OR(L$4=Tout_JF_P,NOT(NETWORKDAYS.INTL(L$4,L$4,Chômés))),0,Montant),
IF(AND(OFFSET(L7,,Sens)&lt;&gt;"",OR(OFFSET(L$4,,Sens)=Tout_JF_P,NOT(NETWORKDAYS.INTL(OFFSET(L$4,,Sens),OFFSET(L$4,,Sens),Chômés)))),IF(OR(L$4=Tout_JF_P,NOT(NETWORKDAYS.INTL(L$4,L$4,Chômés))),0,Montant),
"")))))</f>
        <v/>
      </c>
      <c r="M7" s="44" t="str">
        <f t="array" aca="1" ref="M7" ca="1">IF(M$4&lt;$D7,"",
IF(M$4&gt;Dernière_Echéance,"",
IF(M$4=$D7,IF(OR(M$4=Tout_JF_P,NOT(NETWORKDAYS.INTL(M$4,M$4,Chômés))),0,Montant),
IF(_T_E=M$4,IF(OR(M$4=Tout_JF_P,NOT(NETWORKDAYS.INTL(M$4,M$4,Chômés))),0,Montant),
IF(AND(OFFSET(M7,,Sens)&lt;&gt;"",OR(OFFSET(M$4,,Sens)=Tout_JF_P,NOT(NETWORKDAYS.INTL(OFFSET(M$4,,Sens),OFFSET(M$4,,Sens),Chômés)))),IF(OR(M$4=Tout_JF_P,NOT(NETWORKDAYS.INTL(M$4,M$4,Chômés))),0,Montant),
"")))))</f>
        <v/>
      </c>
      <c r="N7" s="44" t="str">
        <f t="array" aca="1" ref="N7" ca="1">IF(N$4&lt;$D7,"",
IF(N$4&gt;Dernière_Echéance,"",
IF(N$4=$D7,IF(OR(N$4=Tout_JF_P,NOT(NETWORKDAYS.INTL(N$4,N$4,Chômés))),0,Montant),
IF(_T_E=N$4,IF(OR(N$4=Tout_JF_P,NOT(NETWORKDAYS.INTL(N$4,N$4,Chômés))),0,Montant),
IF(AND(OFFSET(N7,,Sens)&lt;&gt;"",OR(OFFSET(N$4,,Sens)=Tout_JF_P,NOT(NETWORKDAYS.INTL(OFFSET(N$4,,Sens),OFFSET(N$4,,Sens),Chômés)))),IF(OR(N$4=Tout_JF_P,NOT(NETWORKDAYS.INTL(N$4,N$4,Chômés))),0,Montant),
"")))))</f>
        <v/>
      </c>
      <c r="O7" s="44" t="str">
        <f t="array" aca="1" ref="O7" ca="1">IF(O$4&lt;$D7,"",
IF(O$4&gt;Dernière_Echéance,"",
IF(O$4=$D7,IF(OR(O$4=Tout_JF_P,NOT(NETWORKDAYS.INTL(O$4,O$4,Chômés))),0,Montant),
IF(_T_E=O$4,IF(OR(O$4=Tout_JF_P,NOT(NETWORKDAYS.INTL(O$4,O$4,Chômés))),0,Montant),
IF(AND(OFFSET(O7,,Sens)&lt;&gt;"",OR(OFFSET(O$4,,Sens)=Tout_JF_P,NOT(NETWORKDAYS.INTL(OFFSET(O$4,,Sens),OFFSET(O$4,,Sens),Chômés)))),IF(OR(O$4=Tout_JF_P,NOT(NETWORKDAYS.INTL(O$4,O$4,Chômés))),0,Montant),
"")))))</f>
        <v/>
      </c>
      <c r="P7" s="44" t="str">
        <f t="array" aca="1" ref="P7" ca="1">IF(P$4&lt;$D7,"",
IF(P$4&gt;Dernière_Echéance,"",
IF(P$4=$D7,IF(OR(P$4=Tout_JF_P,NOT(NETWORKDAYS.INTL(P$4,P$4,Chômés))),0,Montant),
IF(_T_E=P$4,IF(OR(P$4=Tout_JF_P,NOT(NETWORKDAYS.INTL(P$4,P$4,Chômés))),0,Montant),
IF(AND(OFFSET(P7,,Sens)&lt;&gt;"",OR(OFFSET(P$4,,Sens)=Tout_JF_P,NOT(NETWORKDAYS.INTL(OFFSET(P$4,,Sens),OFFSET(P$4,,Sens),Chômés)))),IF(OR(P$4=Tout_JF_P,NOT(NETWORKDAYS.INTL(P$4,P$4,Chômés))),0,Montant),
"")))))</f>
        <v/>
      </c>
      <c r="Q7" s="51" t="str">
        <f t="array" aca="1" ref="Q7" ca="1">IF(Q$4&lt;$D7,"",
IF(Q$4&gt;WORKDAY.INTL(Dernière_Echéance,IF($G7="Reculer",IF(OR(Prochaine_Echéance=Tout_JF_P,WEEKDAY(Prochaine_Echéance,2)&gt;5),0,-Sens),IF(OR(Prochaine_Echéance=Tout_JF_P,WEEKDAY(Prochaine_Echéance,2)&gt;5),-Sens,0)),Chômés,Tout_JF_P),"",
IF(Q$4=$D7,IF(OR(Q$4=Tout_JF_P,NOT(NETWORKDAYS.INTL(Q$4,Q$4,Chômés))),0,Montant),
IF(_T_E=Q$4,IF(OR(Q$4=Tout_JF_P,NOT(NETWORKDAYS.INTL(Q$4,Q$4,Chômés))),0,Montant),
IF(AND(OFFSET(Q7,,Sens)&lt;&gt;"",OR(OFFSET(Q$4,,Sens)=Tout_JF_P,NOT(NETWORKDAYS.INTL(OFFSET(Q$4,,Sens),OFFSET(Q$4,,Sens),Chômés)))),IF(OR(Q$4=Tout_JF_P,NOT(NETWORKDAYS.INTL(Q$4,Q$4,Chômés))),0,Montant),
"")))))</f>
        <v/>
      </c>
      <c r="R7" s="51" t="str">
        <f t="array" aca="1" ref="R7" ca="1">IF(R$4&lt;$D7,"",
IF(R$4&gt;WORKDAY.INTL(Dernière_Echéance,IF($G7="Reculer",IF(OR(Prochaine_Echéance=Tout_JF_P,WEEKDAY(Prochaine_Echéance,2)&gt;5),0,-Sens),IF(OR(Prochaine_Echéance=Tout_JF_P,WEEKDAY(Prochaine_Echéance,2)&gt;5),-Sens,0)),Chômés,Tout_JF_P),"",
IF(R$4=$D7,IF(OR(R$4=Tout_JF_P,NOT(NETWORKDAYS.INTL(R$4,R$4,Chômés))),0,Montant),
IF(_T_E=R$4,IF(OR(R$4=Tout_JF_P,NOT(NETWORKDAYS.INTL(R$4,R$4,Chômés))),0,Montant),
IF(AND(OFFSET(R7,,Sens)&lt;&gt;"",OR(OFFSET(R$4,,Sens)=Tout_JF_P,NOT(NETWORKDAYS.INTL(OFFSET(R$4,,Sens),OFFSET(R$4,,Sens),Chômés)))),IF(OR(R$4=Tout_JF_P,NOT(NETWORKDAYS.INTL(R$4,R$4,Chômés))),0,Montant),
"")))))</f>
        <v/>
      </c>
      <c r="S7" s="51" t="str">
        <f t="array" aca="1" ref="S7" ca="1">IF(S$4&lt;$D7,"",
IF(S$4&gt;WORKDAY.INTL(Dernière_Echéance,IF($G7="Reculer",IF(OR(Prochaine_Echéance=Tout_JF_P,WEEKDAY(Prochaine_Echéance,2)&gt;5),0,-Sens),IF(OR(Prochaine_Echéance=Tout_JF_P,WEEKDAY(Prochaine_Echéance,2)&gt;5),-Sens,0)),Chômés,Tout_JF_P),"",
IF(S$4=$D7,IF(OR(S$4=Tout_JF_P,NOT(NETWORKDAYS.INTL(S$4,S$4,Chômés))),0,Montant),
IF(_T_E=S$4,IF(OR(S$4=Tout_JF_P,NOT(NETWORKDAYS.INTL(S$4,S$4,Chômés))),0,Montant),
IF(AND(OFFSET(S7,,Sens)&lt;&gt;"",OR(OFFSET(S$4,,Sens)=Tout_JF_P,NOT(NETWORKDAYS.INTL(OFFSET(S$4,,Sens),OFFSET(S$4,,Sens),Chômés)))),IF(OR(S$4=Tout_JF_P,NOT(NETWORKDAYS.INTL(S$4,S$4,Chômés))),0,Montant),
"")))))</f>
        <v/>
      </c>
      <c r="T7" s="51" t="str">
        <f t="array" aca="1" ref="T7" ca="1">IF(T$4&lt;$D7,"",
IF(T$4&gt;WORKDAY.INTL(Dernière_Echéance,IF($G7="Reculer",IF(OR(Prochaine_Echéance=Tout_JF_P,WEEKDAY(Prochaine_Echéance,2)&gt;5),0,-Sens),IF(OR(Prochaine_Echéance=Tout_JF_P,WEEKDAY(Prochaine_Echéance,2)&gt;5),-Sens,0)),Chômés,Tout_JF_P),"",
IF(T$4=$D7,IF(OR(T$4=Tout_JF_P,NOT(NETWORKDAYS.INTL(T$4,T$4,Chômés))),0,Montant),
IF(_T_E=T$4,IF(OR(T$4=Tout_JF_P,NOT(NETWORKDAYS.INTL(T$4,T$4,Chômés))),0,Montant),
IF(AND(OFFSET(T7,,Sens)&lt;&gt;"",OR(OFFSET(T$4,,Sens)=Tout_JF_P,NOT(NETWORKDAYS.INTL(OFFSET(T$4,,Sens),OFFSET(T$4,,Sens),Chômés)))),IF(OR(T$4=Tout_JF_P,NOT(NETWORKDAYS.INTL(T$4,T$4,Chômés))),0,Montant),
"")))))</f>
        <v/>
      </c>
      <c r="U7" s="51" t="str">
        <f t="array" aca="1" ref="U7" ca="1">IF(U$4&lt;$D7,"",
IF(U$4&gt;WORKDAY.INTL(Dernière_Echéance,IF($G7="Reculer",IF(OR(Prochaine_Echéance=Tout_JF_P,WEEKDAY(Prochaine_Echéance,2)&gt;5),0,-Sens),IF(OR(Prochaine_Echéance=Tout_JF_P,WEEKDAY(Prochaine_Echéance,2)&gt;5),-Sens,0)),Chômés,Tout_JF_P),"",
IF(U$4=$D7,IF(OR(U$4=Tout_JF_P,NOT(NETWORKDAYS.INTL(U$4,U$4,Chômés))),0,Montant),
IF(_T_E=U$4,IF(OR(U$4=Tout_JF_P,NOT(NETWORKDAYS.INTL(U$4,U$4,Chômés))),0,Montant),
IF(AND(OFFSET(U7,,Sens)&lt;&gt;"",OR(OFFSET(U$4,,Sens)=Tout_JF_P,NOT(NETWORKDAYS.INTL(OFFSET(U$4,,Sens),OFFSET(U$4,,Sens),Chômés)))),IF(OR(U$4=Tout_JF_P,NOT(NETWORKDAYS.INTL(U$4,U$4,Chômés))),0,Montant),
"")))))</f>
        <v/>
      </c>
      <c r="V7" s="51" t="str">
        <f t="array" aca="1" ref="V7" ca="1">IF(V$4&lt;$D7,"",
IF(V$4&gt;WORKDAY.INTL(Dernière_Echéance,IF($G7="Reculer",IF(OR(Prochaine_Echéance=Tout_JF_P,WEEKDAY(Prochaine_Echéance,2)&gt;5),0,-Sens),IF(OR(Prochaine_Echéance=Tout_JF_P,WEEKDAY(Prochaine_Echéance,2)&gt;5),-Sens,0)),Chômés,Tout_JF_P),"",
IF(V$4=$D7,IF(OR(V$4=Tout_JF_P,NOT(NETWORKDAYS.INTL(V$4,V$4,Chômés))),0,Montant),
IF(_T_E=V$4,IF(OR(V$4=Tout_JF_P,NOT(NETWORKDAYS.INTL(V$4,V$4,Chômés))),0,Montant),
IF(AND(OFFSET(V7,,Sens)&lt;&gt;"",OR(OFFSET(V$4,,Sens)=Tout_JF_P,NOT(NETWORKDAYS.INTL(OFFSET(V$4,,Sens),OFFSET(V$4,,Sens),Chômés)))),IF(OR(V$4=Tout_JF_P,NOT(NETWORKDAYS.INTL(V$4,V$4,Chômés))),0,Montant),
"")))))</f>
        <v/>
      </c>
      <c r="W7" s="51" t="str">
        <f t="array" aca="1" ref="W7" ca="1">IF(W$4&lt;$D7,"",
IF(W$4&gt;WORKDAY.INTL(Dernière_Echéance,IF($G7="Reculer",IF(OR(Prochaine_Echéance=Tout_JF_P,WEEKDAY(Prochaine_Echéance,2)&gt;5),0,-Sens),IF(OR(Prochaine_Echéance=Tout_JF_P,WEEKDAY(Prochaine_Echéance,2)&gt;5),-Sens,0)),Chômés,Tout_JF_P),"",
IF(W$4=$D7,IF(OR(W$4=Tout_JF_P,NOT(NETWORKDAYS.INTL(W$4,W$4,Chômés))),0,Montant),
IF(_T_E=W$4,IF(OR(W$4=Tout_JF_P,NOT(NETWORKDAYS.INTL(W$4,W$4,Chômés))),0,Montant),
IF(AND(OFFSET(W7,,Sens)&lt;&gt;"",OR(OFFSET(W$4,,Sens)=Tout_JF_P,NOT(NETWORKDAYS.INTL(OFFSET(W$4,,Sens),OFFSET(W$4,,Sens),Chômés)))),IF(OR(W$4=Tout_JF_P,NOT(NETWORKDAYS.INTL(W$4,W$4,Chômés))),0,Montant),
"")))))</f>
        <v/>
      </c>
      <c r="X7" s="51" t="str">
        <f t="array" aca="1" ref="X7" ca="1">IF(X$4&lt;$D7,"",
IF(X$4&gt;WORKDAY.INTL(Dernière_Echéance,IF($G7="Reculer",IF(OR(Prochaine_Echéance=Tout_JF_P,WEEKDAY(Prochaine_Echéance,2)&gt;5),0,-Sens),IF(OR(Prochaine_Echéance=Tout_JF_P,WEEKDAY(Prochaine_Echéance,2)&gt;5),-Sens,0)),Chômés,Tout_JF_P),"",
IF(X$4=$D7,IF(OR(X$4=Tout_JF_P,NOT(NETWORKDAYS.INTL(X$4,X$4,Chômés))),0,Montant),
IF(_T_E=X$4,IF(OR(X$4=Tout_JF_P,NOT(NETWORKDAYS.INTL(X$4,X$4,Chômés))),0,Montant),
IF(AND(OFFSET(X7,,Sens)&lt;&gt;"",OR(OFFSET(X$4,,Sens)=Tout_JF_P,NOT(NETWORKDAYS.INTL(OFFSET(X$4,,Sens),OFFSET(X$4,,Sens),Chômés)))),IF(OR(X$4=Tout_JF_P,NOT(NETWORKDAYS.INTL(X$4,X$4,Chômés))),0,Montant),
"")))))</f>
        <v/>
      </c>
      <c r="Y7" s="51" t="str">
        <f t="array" aca="1" ref="Y7" ca="1">IF(Y$4&lt;$D7,"",
IF(Y$4&gt;WORKDAY.INTL(Dernière_Echéance,IF($G7="Reculer",IF(OR(Prochaine_Echéance=Tout_JF_P,WEEKDAY(Prochaine_Echéance,2)&gt;5),0,-Sens),IF(OR(Prochaine_Echéance=Tout_JF_P,WEEKDAY(Prochaine_Echéance,2)&gt;5),-Sens,0)),Chômés,Tout_JF_P),"",
IF(Y$4=$D7,IF(OR(Y$4=Tout_JF_P,NOT(NETWORKDAYS.INTL(Y$4,Y$4,Chômés))),0,Montant),
IF(_T_E=Y$4,IF(OR(Y$4=Tout_JF_P,NOT(NETWORKDAYS.INTL(Y$4,Y$4,Chômés))),0,Montant),
IF(AND(OFFSET(Y7,,Sens)&lt;&gt;"",OR(OFFSET(Y$4,,Sens)=Tout_JF_P,NOT(NETWORKDAYS.INTL(OFFSET(Y$4,,Sens),OFFSET(Y$4,,Sens),Chômés)))),IF(OR(Y$4=Tout_JF_P,NOT(NETWORKDAYS.INTL(Y$4,Y$4,Chômés))),0,Montant),
"")))))</f>
        <v/>
      </c>
      <c r="Z7" s="51" t="str">
        <f t="array" aca="1" ref="Z7" ca="1">IF(Z$4&lt;$D7,"",
IF(Z$4&gt;WORKDAY.INTL(Dernière_Echéance,IF($G7="Reculer",IF(OR(Prochaine_Echéance=Tout_JF_P,WEEKDAY(Prochaine_Echéance,2)&gt;5),0,-Sens),IF(OR(Prochaine_Echéance=Tout_JF_P,WEEKDAY(Prochaine_Echéance,2)&gt;5),-Sens,0)),Chômés,Tout_JF_P),"",
IF(Z$4=$D7,IF(OR(Z$4=Tout_JF_P,NOT(NETWORKDAYS.INTL(Z$4,Z$4,Chômés))),0,Montant),
IF(_T_E=Z$4,IF(OR(Z$4=Tout_JF_P,NOT(NETWORKDAYS.INTL(Z$4,Z$4,Chômés))),0,Montant),
IF(AND(OFFSET(Z7,,Sens)&lt;&gt;"",OR(OFFSET(Z$4,,Sens)=Tout_JF_P,NOT(NETWORKDAYS.INTL(OFFSET(Z$4,,Sens),OFFSET(Z$4,,Sens),Chômés)))),IF(OR(Z$4=Tout_JF_P,NOT(NETWORKDAYS.INTL(Z$4,Z$4,Chômés))),0,Montant),
"")))))</f>
        <v/>
      </c>
      <c r="AA7" s="51" t="str">
        <f t="array" aca="1" ref="AA7" ca="1">IF(AA$4&lt;$D7,"",
IF(AA$4&gt;WORKDAY.INTL(Dernière_Echéance,IF($G7="Reculer",IF(OR(Prochaine_Echéance=Tout_JF_P,WEEKDAY(Prochaine_Echéance,2)&gt;5),0,-Sens),IF(OR(Prochaine_Echéance=Tout_JF_P,WEEKDAY(Prochaine_Echéance,2)&gt;5),-Sens,0)),Chômés,Tout_JF_P),"",
IF(AA$4=$D7,IF(OR(AA$4=Tout_JF_P,NOT(NETWORKDAYS.INTL(AA$4,AA$4,Chômés))),0,Montant),
IF(_T_E=AA$4,IF(OR(AA$4=Tout_JF_P,NOT(NETWORKDAYS.INTL(AA$4,AA$4,Chômés))),0,Montant),
IF(AND(OFFSET(AA7,,Sens)&lt;&gt;"",OR(OFFSET(AA$4,,Sens)=Tout_JF_P,NOT(NETWORKDAYS.INTL(OFFSET(AA$4,,Sens),OFFSET(AA$4,,Sens),Chômés)))),IF(OR(AA$4=Tout_JF_P,NOT(NETWORKDAYS.INTL(AA$4,AA$4,Chômés))),0,Montant),
"")))))</f>
        <v/>
      </c>
      <c r="AB7" s="51" t="str">
        <f t="array" aca="1" ref="AB7" ca="1">IF(AB$4&lt;$D7,"",
IF(AB$4&gt;WORKDAY.INTL(Dernière_Echéance,IF($G7="Reculer",IF(OR(Prochaine_Echéance=Tout_JF_P,WEEKDAY(Prochaine_Echéance,2)&gt;5),0,-Sens),IF(OR(Prochaine_Echéance=Tout_JF_P,WEEKDAY(Prochaine_Echéance,2)&gt;5),-Sens,0)),Chômés,Tout_JF_P),"",
IF(AB$4=$D7,IF(OR(AB$4=Tout_JF_P,NOT(NETWORKDAYS.INTL(AB$4,AB$4,Chômés))),0,Montant),
IF(_T_E=AB$4,IF(OR(AB$4=Tout_JF_P,NOT(NETWORKDAYS.INTL(AB$4,AB$4,Chômés))),0,Montant),
IF(AND(OFFSET(AB7,,Sens)&lt;&gt;"",OR(OFFSET(AB$4,,Sens)=Tout_JF_P,NOT(NETWORKDAYS.INTL(OFFSET(AB$4,,Sens),OFFSET(AB$4,,Sens),Chômés)))),IF(OR(AB$4=Tout_JF_P,NOT(NETWORKDAYS.INTL(AB$4,AB$4,Chômés))),0,Montant),
"")))))</f>
        <v/>
      </c>
      <c r="AC7" s="51" t="str">
        <f t="array" aca="1" ref="AC7" ca="1">IF(AC$4&lt;$D7,"",
IF(AC$4&gt;WORKDAY.INTL(Dernière_Echéance,IF($G7="Reculer",IF(OR(Prochaine_Echéance=Tout_JF_P,WEEKDAY(Prochaine_Echéance,2)&gt;5),0,-Sens),IF(OR(Prochaine_Echéance=Tout_JF_P,WEEKDAY(Prochaine_Echéance,2)&gt;5),-Sens,0)),Chômés,Tout_JF_P),"",
IF(AC$4=$D7,IF(OR(AC$4=Tout_JF_P,NOT(NETWORKDAYS.INTL(AC$4,AC$4,Chômés))),0,Montant),
IF(_T_E=AC$4,IF(OR(AC$4=Tout_JF_P,NOT(NETWORKDAYS.INTL(AC$4,AC$4,Chômés))),0,Montant),
IF(AND(OFFSET(AC7,,Sens)&lt;&gt;"",OR(OFFSET(AC$4,,Sens)=Tout_JF_P,NOT(NETWORKDAYS.INTL(OFFSET(AC$4,,Sens),OFFSET(AC$4,,Sens),Chômés)))),IF(OR(AC$4=Tout_JF_P,NOT(NETWORKDAYS.INTL(AC$4,AC$4,Chômés))),0,Montant),
"")))))</f>
        <v/>
      </c>
      <c r="AD7" s="51" t="str">
        <f t="array" aca="1" ref="AD7" ca="1">IF(AD$4&lt;$D7,"",
IF(AD$4&gt;WORKDAY.INTL(Dernière_Echéance,IF($G7="Reculer",IF(OR(Prochaine_Echéance=Tout_JF_P,WEEKDAY(Prochaine_Echéance,2)&gt;5),0,-Sens),IF(OR(Prochaine_Echéance=Tout_JF_P,WEEKDAY(Prochaine_Echéance,2)&gt;5),-Sens,0)),Chômés,Tout_JF_P),"",
IF(AD$4=$D7,IF(OR(AD$4=Tout_JF_P,NOT(NETWORKDAYS.INTL(AD$4,AD$4,Chômés))),0,Montant),
IF(_T_E=AD$4,IF(OR(AD$4=Tout_JF_P,NOT(NETWORKDAYS.INTL(AD$4,AD$4,Chômés))),0,Montant),
IF(AND(OFFSET(AD7,,Sens)&lt;&gt;"",OR(OFFSET(AD$4,,Sens)=Tout_JF_P,NOT(NETWORKDAYS.INTL(OFFSET(AD$4,,Sens),OFFSET(AD$4,,Sens),Chômés)))),IF(OR(AD$4=Tout_JF_P,NOT(NETWORKDAYS.INTL(AD$4,AD$4,Chômés))),0,Montant),
"")))))</f>
        <v/>
      </c>
      <c r="AE7" s="51" t="str">
        <f t="array" aca="1" ref="AE7" ca="1">IF(AE$4&lt;$D7,"",
IF(AE$4&gt;WORKDAY.INTL(Dernière_Echéance,IF($G7="Reculer",IF(OR(Prochaine_Echéance=Tout_JF_P,WEEKDAY(Prochaine_Echéance,2)&gt;5),0,-Sens),IF(OR(Prochaine_Echéance=Tout_JF_P,WEEKDAY(Prochaine_Echéance,2)&gt;5),-Sens,0)),Chômés,Tout_JF_P),"",
IF(AE$4=$D7,IF(OR(AE$4=Tout_JF_P,NOT(NETWORKDAYS.INTL(AE$4,AE$4,Chômés))),0,Montant),
IF(_T_E=AE$4,IF(OR(AE$4=Tout_JF_P,NOT(NETWORKDAYS.INTL(AE$4,AE$4,Chômés))),0,Montant),
IF(AND(OFFSET(AE7,,Sens)&lt;&gt;"",OR(OFFSET(AE$4,,Sens)=Tout_JF_P,NOT(NETWORKDAYS.INTL(OFFSET(AE$4,,Sens),OFFSET(AE$4,,Sens),Chômés)))),IF(OR(AE$4=Tout_JF_P,NOT(NETWORKDAYS.INTL(AE$4,AE$4,Chômés))),0,Montant),
"")))))</f>
        <v/>
      </c>
      <c r="AF7" s="51" t="str">
        <f t="array" aca="1" ref="AF7" ca="1">IF(AF$4&lt;$D7,"",
IF(AF$4&gt;WORKDAY.INTL(Dernière_Echéance,IF($G7="Reculer",IF(OR(Prochaine_Echéance=Tout_JF_P,WEEKDAY(Prochaine_Echéance,2)&gt;5),0,-Sens),IF(OR(Prochaine_Echéance=Tout_JF_P,WEEKDAY(Prochaine_Echéance,2)&gt;5),-Sens,0)),Chômés,Tout_JF_P),"",
IF(AF$4=$D7,IF(OR(AF$4=Tout_JF_P,NOT(NETWORKDAYS.INTL(AF$4,AF$4,Chômés))),0,Montant),
IF(_T_E=AF$4,IF(OR(AF$4=Tout_JF_P,NOT(NETWORKDAYS.INTL(AF$4,AF$4,Chômés))),0,Montant),
IF(AND(OFFSET(AF7,,Sens)&lt;&gt;"",OR(OFFSET(AF$4,,Sens)=Tout_JF_P,NOT(NETWORKDAYS.INTL(OFFSET(AF$4,,Sens),OFFSET(AF$4,,Sens),Chômés)))),IF(OR(AF$4=Tout_JF_P,NOT(NETWORKDAYS.INTL(AF$4,AF$4,Chômés))),0,Montant),
"")))))</f>
        <v/>
      </c>
      <c r="AG7" s="51" t="str">
        <f t="array" aca="1" ref="AG7" ca="1">IF(AG$4&lt;$D7,"",
IF(AG$4&gt;WORKDAY.INTL(Dernière_Echéance,IF($G7="Reculer",IF(OR(Prochaine_Echéance=Tout_JF_P,WEEKDAY(Prochaine_Echéance,2)&gt;5),0,-Sens),IF(OR(Prochaine_Echéance=Tout_JF_P,WEEKDAY(Prochaine_Echéance,2)&gt;5),-Sens,0)),Chômés,Tout_JF_P),"",
IF(AG$4=$D7,IF(OR(AG$4=Tout_JF_P,NOT(NETWORKDAYS.INTL(AG$4,AG$4,Chômés))),0,Montant),
IF(_T_E=AG$4,IF(OR(AG$4=Tout_JF_P,NOT(NETWORKDAYS.INTL(AG$4,AG$4,Chômés))),0,Montant),
IF(AND(OFFSET(AG7,,Sens)&lt;&gt;"",OR(OFFSET(AG$4,,Sens)=Tout_JF_P,NOT(NETWORKDAYS.INTL(OFFSET(AG$4,,Sens),OFFSET(AG$4,,Sens),Chômés)))),IF(OR(AG$4=Tout_JF_P,NOT(NETWORKDAYS.INTL(AG$4,AG$4,Chômés))),0,Montant),
"")))))</f>
        <v/>
      </c>
      <c r="AH7" s="51" t="str">
        <f t="array" aca="1" ref="AH7" ca="1">IF(AH$4&lt;$D7,"",
IF(AH$4&gt;WORKDAY.INTL(Dernière_Echéance,IF($G7="Reculer",IF(OR(Prochaine_Echéance=Tout_JF_P,WEEKDAY(Prochaine_Echéance,2)&gt;5),0,-Sens),IF(OR(Prochaine_Echéance=Tout_JF_P,WEEKDAY(Prochaine_Echéance,2)&gt;5),-Sens,0)),Chômés,Tout_JF_P),"",
IF(AH$4=$D7,IF(OR(AH$4=Tout_JF_P,NOT(NETWORKDAYS.INTL(AH$4,AH$4,Chômés))),0,Montant),
IF(_T_E=AH$4,IF(OR(AH$4=Tout_JF_P,NOT(NETWORKDAYS.INTL(AH$4,AH$4,Chômés))),0,Montant),
IF(AND(OFFSET(AH7,,Sens)&lt;&gt;"",OR(OFFSET(AH$4,,Sens)=Tout_JF_P,NOT(NETWORKDAYS.INTL(OFFSET(AH$4,,Sens),OFFSET(AH$4,,Sens),Chômés)))),IF(OR(AH$4=Tout_JF_P,NOT(NETWORKDAYS.INTL(AH$4,AH$4,Chômés))),0,Montant),
"")))))</f>
        <v/>
      </c>
      <c r="AI7" s="51" t="str">
        <f t="array" aca="1" ref="AI7" ca="1">IF(AI$4&lt;$D7,"",
IF(AI$4&gt;WORKDAY.INTL(Dernière_Echéance,IF($G7="Reculer",IF(OR(Prochaine_Echéance=Tout_JF_P,WEEKDAY(Prochaine_Echéance,2)&gt;5),0,-Sens),IF(OR(Prochaine_Echéance=Tout_JF_P,WEEKDAY(Prochaine_Echéance,2)&gt;5),-Sens,0)),Chômés,Tout_JF_P),"",
IF(AI$4=$D7,IF(OR(AI$4=Tout_JF_P,NOT(NETWORKDAYS.INTL(AI$4,AI$4,Chômés))),0,Montant),
IF(_T_E=AI$4,IF(OR(AI$4=Tout_JF_P,NOT(NETWORKDAYS.INTL(AI$4,AI$4,Chômés))),0,Montant),
IF(AND(OFFSET(AI7,,Sens)&lt;&gt;"",OR(OFFSET(AI$4,,Sens)=Tout_JF_P,NOT(NETWORKDAYS.INTL(OFFSET(AI$4,,Sens),OFFSET(AI$4,,Sens),Chômés)))),IF(OR(AI$4=Tout_JF_P,NOT(NETWORKDAYS.INTL(AI$4,AI$4,Chômés))),0,Montant),
"")))))</f>
        <v/>
      </c>
      <c r="AJ7" s="51" t="str">
        <f t="array" aca="1" ref="AJ7" ca="1">IF(AJ$4&lt;$D7,"",
IF(AJ$4&gt;WORKDAY.INTL(Dernière_Echéance,IF($G7="Reculer",IF(OR(Prochaine_Echéance=Tout_JF_P,WEEKDAY(Prochaine_Echéance,2)&gt;5),0,-Sens),IF(OR(Prochaine_Echéance=Tout_JF_P,WEEKDAY(Prochaine_Echéance,2)&gt;5),-Sens,0)),Chômés,Tout_JF_P),"",
IF(AJ$4=$D7,IF(OR(AJ$4=Tout_JF_P,NOT(NETWORKDAYS.INTL(AJ$4,AJ$4,Chômés))),0,Montant),
IF(_T_E=AJ$4,IF(OR(AJ$4=Tout_JF_P,NOT(NETWORKDAYS.INTL(AJ$4,AJ$4,Chômés))),0,Montant),
IF(AND(OFFSET(AJ7,,Sens)&lt;&gt;"",OR(OFFSET(AJ$4,,Sens)=Tout_JF_P,NOT(NETWORKDAYS.INTL(OFFSET(AJ$4,,Sens),OFFSET(AJ$4,,Sens),Chômés)))),IF(OR(AJ$4=Tout_JF_P,NOT(NETWORKDAYS.INTL(AJ$4,AJ$4,Chômés))),0,Montant),
"")))))</f>
        <v/>
      </c>
      <c r="AK7" s="51" t="str">
        <f t="array" aca="1" ref="AK7" ca="1">IF(AK$4&lt;$D7,"",
IF(AK$4&gt;WORKDAY.INTL(Dernière_Echéance,IF($G7="Reculer",IF(OR(Prochaine_Echéance=Tout_JF_P,WEEKDAY(Prochaine_Echéance,2)&gt;5),0,-Sens),IF(OR(Prochaine_Echéance=Tout_JF_P,WEEKDAY(Prochaine_Echéance,2)&gt;5),-Sens,0)),Chômés,Tout_JF_P),"",
IF(AK$4=$D7,IF(OR(AK$4=Tout_JF_P,NOT(NETWORKDAYS.INTL(AK$4,AK$4,Chômés))),0,Montant),
IF(_T_E=AK$4,IF(OR(AK$4=Tout_JF_P,NOT(NETWORKDAYS.INTL(AK$4,AK$4,Chômés))),0,Montant),
IF(AND(OFFSET(AK7,,Sens)&lt;&gt;"",OR(OFFSET(AK$4,,Sens)=Tout_JF_P,NOT(NETWORKDAYS.INTL(OFFSET(AK$4,,Sens),OFFSET(AK$4,,Sens),Chômés)))),IF(OR(AK$4=Tout_JF_P,NOT(NETWORKDAYS.INTL(AK$4,AK$4,Chômés))),0,Montant),
"")))))</f>
        <v/>
      </c>
      <c r="AL7" s="51" t="str">
        <f t="array" aca="1" ref="AL7" ca="1">IF(AL$4&lt;$D7,"",
IF(AL$4&gt;WORKDAY.INTL(Dernière_Echéance,IF($G7="Reculer",IF(OR(Prochaine_Echéance=Tout_JF_P,WEEKDAY(Prochaine_Echéance,2)&gt;5),0,-Sens),IF(OR(Prochaine_Echéance=Tout_JF_P,WEEKDAY(Prochaine_Echéance,2)&gt;5),-Sens,0)),Chômés,Tout_JF_P),"",
IF(AL$4=$D7,IF(OR(AL$4=Tout_JF_P,NOT(NETWORKDAYS.INTL(AL$4,AL$4,Chômés))),0,Montant),
IF(_T_E=AL$4,IF(OR(AL$4=Tout_JF_P,NOT(NETWORKDAYS.INTL(AL$4,AL$4,Chômés))),0,Montant),
IF(AND(OFFSET(AL7,,Sens)&lt;&gt;"",OR(OFFSET(AL$4,,Sens)=Tout_JF_P,NOT(NETWORKDAYS.INTL(OFFSET(AL$4,,Sens),OFFSET(AL$4,,Sens),Chômés)))),IF(OR(AL$4=Tout_JF_P,NOT(NETWORKDAYS.INTL(AL$4,AL$4,Chômés))),0,Montant),
"")))))</f>
        <v/>
      </c>
      <c r="AM7" s="51" t="str">
        <f t="array" aca="1" ref="AM7" ca="1">IF(AM$4&lt;$D7,"",
IF(AM$4&gt;WORKDAY.INTL(Dernière_Echéance,IF($G7="Reculer",IF(OR(Prochaine_Echéance=Tout_JF_P,WEEKDAY(Prochaine_Echéance,2)&gt;5),0,-Sens),IF(OR(Prochaine_Echéance=Tout_JF_P,WEEKDAY(Prochaine_Echéance,2)&gt;5),-Sens,0)),Chômés,Tout_JF_P),"",
IF(AM$4=$D7,IF(OR(AM$4=Tout_JF_P,NOT(NETWORKDAYS.INTL(AM$4,AM$4,Chômés))),0,Montant),
IF(_T_E=AM$4,IF(OR(AM$4=Tout_JF_P,NOT(NETWORKDAYS.INTL(AM$4,AM$4,Chômés))),0,Montant),
IF(AND(OFFSET(AM7,,Sens)&lt;&gt;"",OR(OFFSET(AM$4,,Sens)=Tout_JF_P,NOT(NETWORKDAYS.INTL(OFFSET(AM$4,,Sens),OFFSET(AM$4,,Sens),Chômés)))),IF(OR(AM$4=Tout_JF_P,NOT(NETWORKDAYS.INTL(AM$4,AM$4,Chômés))),0,Montant),
"")))))</f>
        <v/>
      </c>
      <c r="AN7" s="51" t="str">
        <f t="array" aca="1" ref="AN7" ca="1">IF(AN$4&lt;$D7,"",
IF(AN$4&gt;WORKDAY.INTL(Dernière_Echéance,IF($G7="Reculer",IF(OR(Prochaine_Echéance=Tout_JF_P,WEEKDAY(Prochaine_Echéance,2)&gt;5),0,-Sens),IF(OR(Prochaine_Echéance=Tout_JF_P,WEEKDAY(Prochaine_Echéance,2)&gt;5),-Sens,0)),Chômés,Tout_JF_P),"",
IF(AN$4=$D7,IF(OR(AN$4=Tout_JF_P,NOT(NETWORKDAYS.INTL(AN$4,AN$4,Chômés))),0,Montant),
IF(_T_E=AN$4,IF(OR(AN$4=Tout_JF_P,NOT(NETWORKDAYS.INTL(AN$4,AN$4,Chômés))),0,Montant),
IF(AND(OFFSET(AN7,,Sens)&lt;&gt;"",OR(OFFSET(AN$4,,Sens)=Tout_JF_P,NOT(NETWORKDAYS.INTL(OFFSET(AN$4,,Sens),OFFSET(AN$4,,Sens),Chômés)))),IF(OR(AN$4=Tout_JF_P,NOT(NETWORKDAYS.INTL(AN$4,AN$4,Chômés))),0,Montant),
"")))))</f>
        <v/>
      </c>
      <c r="AO7" s="51" t="str">
        <f t="array" aca="1" ref="AO7" ca="1">IF(AO$4&lt;$D7,"",
IF(AO$4&gt;WORKDAY.INTL(Dernière_Echéance,IF($G7="Reculer",IF(OR(Prochaine_Echéance=Tout_JF_P,WEEKDAY(Prochaine_Echéance,2)&gt;5),0,-Sens),IF(OR(Prochaine_Echéance=Tout_JF_P,WEEKDAY(Prochaine_Echéance,2)&gt;5),-Sens,0)),Chômés,Tout_JF_P),"",
IF(AO$4=$D7,IF(OR(AO$4=Tout_JF_P,NOT(NETWORKDAYS.INTL(AO$4,AO$4,Chômés))),0,Montant),
IF(_T_E=AO$4,IF(OR(AO$4=Tout_JF_P,NOT(NETWORKDAYS.INTL(AO$4,AO$4,Chômés))),0,Montant),
IF(AND(OFFSET(AO7,,Sens)&lt;&gt;"",OR(OFFSET(AO$4,,Sens)=Tout_JF_P,NOT(NETWORKDAYS.INTL(OFFSET(AO$4,,Sens),OFFSET(AO$4,,Sens),Chômés)))),IF(OR(AO$4=Tout_JF_P,NOT(NETWORKDAYS.INTL(AO$4,AO$4,Chômés))),0,Montant),
"")))))</f>
        <v/>
      </c>
      <c r="AP7" s="51" t="str">
        <f t="array" aca="1" ref="AP7" ca="1">IF(AP$4&lt;$D7,"",
IF(AP$4&gt;WORKDAY.INTL(Dernière_Echéance,IF($G7="Reculer",IF(OR(Prochaine_Echéance=Tout_JF_P,WEEKDAY(Prochaine_Echéance,2)&gt;5),0,-Sens),IF(OR(Prochaine_Echéance=Tout_JF_P,WEEKDAY(Prochaine_Echéance,2)&gt;5),-Sens,0)),Chômés,Tout_JF_P),"",
IF(AP$4=$D7,IF(OR(AP$4=Tout_JF_P,NOT(NETWORKDAYS.INTL(AP$4,AP$4,Chômés))),0,Montant),
IF(_T_E=AP$4,IF(OR(AP$4=Tout_JF_P,NOT(NETWORKDAYS.INTL(AP$4,AP$4,Chômés))),0,Montant),
IF(AND(OFFSET(AP7,,Sens)&lt;&gt;"",OR(OFFSET(AP$4,,Sens)=Tout_JF_P,NOT(NETWORKDAYS.INTL(OFFSET(AP$4,,Sens),OFFSET(AP$4,,Sens),Chômés)))),IF(OR(AP$4=Tout_JF_P,NOT(NETWORKDAYS.INTL(AP$4,AP$4,Chômés))),0,Montant),
"")))))</f>
        <v/>
      </c>
      <c r="AQ7" s="51" t="str">
        <f t="array" aca="1" ref="AQ7" ca="1">IF(AQ$4&lt;$D7,"",
IF(AQ$4&gt;WORKDAY.INTL(Dernière_Echéance,IF($G7="Reculer",IF(OR(Prochaine_Echéance=Tout_JF_P,WEEKDAY(Prochaine_Echéance,2)&gt;5),0,-Sens),IF(OR(Prochaine_Echéance=Tout_JF_P,WEEKDAY(Prochaine_Echéance,2)&gt;5),-Sens,0)),Chômés,Tout_JF_P),"",
IF(AQ$4=$D7,IF(OR(AQ$4=Tout_JF_P,NOT(NETWORKDAYS.INTL(AQ$4,AQ$4,Chômés))),0,Montant),
IF(_T_E=AQ$4,IF(OR(AQ$4=Tout_JF_P,NOT(NETWORKDAYS.INTL(AQ$4,AQ$4,Chômés))),0,Montant),
IF(AND(OFFSET(AQ7,,Sens)&lt;&gt;"",OR(OFFSET(AQ$4,,Sens)=Tout_JF_P,NOT(NETWORKDAYS.INTL(OFFSET(AQ$4,,Sens),OFFSET(AQ$4,,Sens),Chômés)))),IF(OR(AQ$4=Tout_JF_P,NOT(NETWORKDAYS.INTL(AQ$4,AQ$4,Chômés))),0,Montant),
"")))))</f>
        <v/>
      </c>
      <c r="AR7" s="51" t="str">
        <f t="array" aca="1" ref="AR7" ca="1">IF(AR$4&lt;$D7,"",
IF(AR$4&gt;WORKDAY.INTL(Dernière_Echéance,IF($G7="Reculer",IF(OR(Prochaine_Echéance=Tout_JF_P,WEEKDAY(Prochaine_Echéance,2)&gt;5),0,-Sens),IF(OR(Prochaine_Echéance=Tout_JF_P,WEEKDAY(Prochaine_Echéance,2)&gt;5),-Sens,0)),Chômés,Tout_JF_P),"",
IF(AR$4=$D7,IF(OR(AR$4=Tout_JF_P,NOT(NETWORKDAYS.INTL(AR$4,AR$4,Chômés))),0,Montant),
IF(_T_E=AR$4,IF(OR(AR$4=Tout_JF_P,NOT(NETWORKDAYS.INTL(AR$4,AR$4,Chômés))),0,Montant),
IF(AND(OFFSET(AR7,,Sens)&lt;&gt;"",OR(OFFSET(AR$4,,Sens)=Tout_JF_P,NOT(NETWORKDAYS.INTL(OFFSET(AR$4,,Sens),OFFSET(AR$4,,Sens),Chômés)))),IF(OR(AR$4=Tout_JF_P,NOT(NETWORKDAYS.INTL(AR$4,AR$4,Chômés))),0,Montant),
"")))))</f>
        <v/>
      </c>
      <c r="AS7" s="51" t="str">
        <f t="array" aca="1" ref="AS7" ca="1">IF(AS$4&lt;$D7,"",
IF(AS$4&gt;WORKDAY.INTL(Dernière_Echéance,IF($G7="Reculer",IF(OR(Prochaine_Echéance=Tout_JF_P,WEEKDAY(Prochaine_Echéance,2)&gt;5),0,-Sens),IF(OR(Prochaine_Echéance=Tout_JF_P,WEEKDAY(Prochaine_Echéance,2)&gt;5),-Sens,0)),Chômés,Tout_JF_P),"",
IF(AS$4=$D7,IF(OR(AS$4=Tout_JF_P,NOT(NETWORKDAYS.INTL(AS$4,AS$4,Chômés))),0,Montant),
IF(_T_E=AS$4,IF(OR(AS$4=Tout_JF_P,NOT(NETWORKDAYS.INTL(AS$4,AS$4,Chômés))),0,Montant),
IF(AND(OFFSET(AS7,,Sens)&lt;&gt;"",OR(OFFSET(AS$4,,Sens)=Tout_JF_P,NOT(NETWORKDAYS.INTL(OFFSET(AS$4,,Sens),OFFSET(AS$4,,Sens),Chômés)))),IF(OR(AS$4=Tout_JF_P,NOT(NETWORKDAYS.INTL(AS$4,AS$4,Chômés))),0,Montant),
"")))))</f>
        <v/>
      </c>
      <c r="AT7" s="51" t="str">
        <f t="array" aca="1" ref="AT7" ca="1">IF(AT$4&lt;$D7,"",
IF(AT$4&gt;WORKDAY.INTL(Dernière_Echéance,IF($G7="Reculer",IF(OR(Prochaine_Echéance=Tout_JF_P,WEEKDAY(Prochaine_Echéance,2)&gt;5),0,-Sens),IF(OR(Prochaine_Echéance=Tout_JF_P,WEEKDAY(Prochaine_Echéance,2)&gt;5),-Sens,0)),Chômés,Tout_JF_P),"",
IF(AT$4=$D7,IF(OR(AT$4=Tout_JF_P,NOT(NETWORKDAYS.INTL(AT$4,AT$4,Chômés))),0,Montant),
IF(_T_E=AT$4,IF(OR(AT$4=Tout_JF_P,NOT(NETWORKDAYS.INTL(AT$4,AT$4,Chômés))),0,Montant),
IF(AND(OFFSET(AT7,,Sens)&lt;&gt;"",OR(OFFSET(AT$4,,Sens)=Tout_JF_P,NOT(NETWORKDAYS.INTL(OFFSET(AT$4,,Sens),OFFSET(AT$4,,Sens),Chômés)))),IF(OR(AT$4=Tout_JF_P,NOT(NETWORKDAYS.INTL(AT$4,AT$4,Chômés))),0,Montant),
"")))))</f>
        <v/>
      </c>
      <c r="AU7" s="51" t="str">
        <f t="array" aca="1" ref="AU7" ca="1">IF(AU$4&lt;$D7,"",
IF(AU$4&gt;WORKDAY.INTL(Dernière_Echéance,IF($G7="Reculer",IF(OR(Prochaine_Echéance=Tout_JF_P,WEEKDAY(Prochaine_Echéance,2)&gt;5),0,-Sens),IF(OR(Prochaine_Echéance=Tout_JF_P,WEEKDAY(Prochaine_Echéance,2)&gt;5),-Sens,0)),Chômés,Tout_JF_P),"",
IF(AU$4=$D7,IF(OR(AU$4=Tout_JF_P,NOT(NETWORKDAYS.INTL(AU$4,AU$4,Chômés))),0,Montant),
IF(_T_E=AU$4,IF(OR(AU$4=Tout_JF_P,NOT(NETWORKDAYS.INTL(AU$4,AU$4,Chômés))),0,Montant),
IF(AND(OFFSET(AU7,,Sens)&lt;&gt;"",OR(OFFSET(AU$4,,Sens)=Tout_JF_P,NOT(NETWORKDAYS.INTL(OFFSET(AU$4,,Sens),OFFSET(AU$4,,Sens),Chômés)))),IF(OR(AU$4=Tout_JF_P,NOT(NETWORKDAYS.INTL(AU$4,AU$4,Chômés))),0,Montant),
"")))))</f>
        <v/>
      </c>
      <c r="AV7" s="51" t="str">
        <f t="array" aca="1" ref="AV7" ca="1">IF(AV$4&lt;$D7,"",
IF(AV$4&gt;WORKDAY.INTL(Dernière_Echéance,IF($G7="Reculer",IF(OR(Prochaine_Echéance=Tout_JF_P,WEEKDAY(Prochaine_Echéance,2)&gt;5),0,-Sens),IF(OR(Prochaine_Echéance=Tout_JF_P,WEEKDAY(Prochaine_Echéance,2)&gt;5),-Sens,0)),Chômés,Tout_JF_P),"",
IF(AV$4=$D7,IF(OR(AV$4=Tout_JF_P,NOT(NETWORKDAYS.INTL(AV$4,AV$4,Chômés))),0,Montant),
IF(_T_E=AV$4,IF(OR(AV$4=Tout_JF_P,NOT(NETWORKDAYS.INTL(AV$4,AV$4,Chômés))),0,Montant),
IF(AND(OFFSET(AV7,,Sens)&lt;&gt;"",OR(OFFSET(AV$4,,Sens)=Tout_JF_P,NOT(NETWORKDAYS.INTL(OFFSET(AV$4,,Sens),OFFSET(AV$4,,Sens),Chômés)))),IF(OR(AV$4=Tout_JF_P,NOT(NETWORKDAYS.INTL(AV$4,AV$4,Chômés))),0,Montant),
"")))))</f>
        <v/>
      </c>
      <c r="AW7" s="51" t="str">
        <f t="array" aca="1" ref="AW7" ca="1">IF(AW$4&lt;$D7,"",
IF(AW$4&gt;WORKDAY.INTL(Dernière_Echéance,IF($G7="Reculer",IF(OR(Prochaine_Echéance=Tout_JF_P,WEEKDAY(Prochaine_Echéance,2)&gt;5),0,-Sens),IF(OR(Prochaine_Echéance=Tout_JF_P,WEEKDAY(Prochaine_Echéance,2)&gt;5),-Sens,0)),Chômés,Tout_JF_P),"",
IF(AW$4=$D7,IF(OR(AW$4=Tout_JF_P,NOT(NETWORKDAYS.INTL(AW$4,AW$4,Chômés))),0,Montant),
IF(_T_E=AW$4,IF(OR(AW$4=Tout_JF_P,NOT(NETWORKDAYS.INTL(AW$4,AW$4,Chômés))),0,Montant),
IF(AND(OFFSET(AW7,,Sens)&lt;&gt;"",OR(OFFSET(AW$4,,Sens)=Tout_JF_P,NOT(NETWORKDAYS.INTL(OFFSET(AW$4,,Sens),OFFSET(AW$4,,Sens),Chômés)))),IF(OR(AW$4=Tout_JF_P,NOT(NETWORKDAYS.INTL(AW$4,AW$4,Chômés))),0,Montant),
"")))))</f>
        <v/>
      </c>
      <c r="AX7" s="51" t="str">
        <f t="array" aca="1" ref="AX7" ca="1">IF(AX$4&lt;$D7,"",
IF(AX$4&gt;WORKDAY.INTL(Dernière_Echéance,IF($G7="Reculer",IF(OR(Prochaine_Echéance=Tout_JF_P,WEEKDAY(Prochaine_Echéance,2)&gt;5),0,-Sens),IF(OR(Prochaine_Echéance=Tout_JF_P,WEEKDAY(Prochaine_Echéance,2)&gt;5),-Sens,0)),Chômés,Tout_JF_P),"",
IF(AX$4=$D7,IF(OR(AX$4=Tout_JF_P,NOT(NETWORKDAYS.INTL(AX$4,AX$4,Chômés))),0,Montant),
IF(_T_E=AX$4,IF(OR(AX$4=Tout_JF_P,NOT(NETWORKDAYS.INTL(AX$4,AX$4,Chômés))),0,Montant),
IF(AND(OFFSET(AX7,,Sens)&lt;&gt;"",OR(OFFSET(AX$4,,Sens)=Tout_JF_P,NOT(NETWORKDAYS.INTL(OFFSET(AX$4,,Sens),OFFSET(AX$4,,Sens),Chômés)))),IF(OR(AX$4=Tout_JF_P,NOT(NETWORKDAYS.INTL(AX$4,AX$4,Chômés))),0,Montant),
"")))))</f>
        <v/>
      </c>
      <c r="AY7" s="51" t="str">
        <f t="array" aca="1" ref="AY7" ca="1">IF(AY$4&lt;$D7,"",
IF(AY$4&gt;WORKDAY.INTL(Dernière_Echéance,IF($G7="Reculer",IF(OR(Prochaine_Echéance=Tout_JF_P,WEEKDAY(Prochaine_Echéance,2)&gt;5),0,-Sens),IF(OR(Prochaine_Echéance=Tout_JF_P,WEEKDAY(Prochaine_Echéance,2)&gt;5),-Sens,0)),Chômés,Tout_JF_P),"",
IF(AY$4=$D7,IF(OR(AY$4=Tout_JF_P,NOT(NETWORKDAYS.INTL(AY$4,AY$4,Chômés))),0,Montant),
IF(_T_E=AY$4,IF(OR(AY$4=Tout_JF_P,NOT(NETWORKDAYS.INTL(AY$4,AY$4,Chômés))),0,Montant),
IF(AND(OFFSET(AY7,,Sens)&lt;&gt;"",OR(OFFSET(AY$4,,Sens)=Tout_JF_P,NOT(NETWORKDAYS.INTL(OFFSET(AY$4,,Sens),OFFSET(AY$4,,Sens),Chômés)))),IF(OR(AY$4=Tout_JF_P,NOT(NETWORKDAYS.INTL(AY$4,AY$4,Chômés))),0,Montant),
"")))))</f>
        <v/>
      </c>
      <c r="AZ7" s="51" t="str">
        <f t="array" aca="1" ref="AZ7" ca="1">IF(AZ$4&lt;$D7,"",
IF(AZ$4&gt;WORKDAY.INTL(Dernière_Echéance,IF($G7="Reculer",IF(OR(Prochaine_Echéance=Tout_JF_P,WEEKDAY(Prochaine_Echéance,2)&gt;5),0,-Sens),IF(OR(Prochaine_Echéance=Tout_JF_P,WEEKDAY(Prochaine_Echéance,2)&gt;5),-Sens,0)),Chômés,Tout_JF_P),"",
IF(AZ$4=$D7,IF(OR(AZ$4=Tout_JF_P,NOT(NETWORKDAYS.INTL(AZ$4,AZ$4,Chômés))),0,Montant),
IF(_T_E=AZ$4,IF(OR(AZ$4=Tout_JF_P,NOT(NETWORKDAYS.INTL(AZ$4,AZ$4,Chômés))),0,Montant),
IF(AND(OFFSET(AZ7,,Sens)&lt;&gt;"",OR(OFFSET(AZ$4,,Sens)=Tout_JF_P,NOT(NETWORKDAYS.INTL(OFFSET(AZ$4,,Sens),OFFSET(AZ$4,,Sens),Chômés)))),IF(OR(AZ$4=Tout_JF_P,NOT(NETWORKDAYS.INTL(AZ$4,AZ$4,Chômés))),0,Montant),
"")))))</f>
        <v/>
      </c>
      <c r="BA7" s="51" t="str">
        <f t="array" aca="1" ref="BA7" ca="1">IF(BA$4&lt;$D7,"",
IF(BA$4&gt;Dernière_Echéance,"",
IF(BA$4=$D7,IF(OR(BA$4=Tout_JF_P,NOT(NETWORKDAYS.INTL(BA$4,BA$4,Chômés))),0,Montant),
IF(_T_E=BA$4,IF(OR(BA$4=Tout_JF_P,NOT(NETWORKDAYS.INTL(BA$4,BA$4,Chômés))),0,Montant),
IF(AND(OFFSET(BA7,,Sens)&lt;&gt;"",OR(OFFSET(BA$4,,Sens)=Tout_JF_P,NOT(NETWORKDAYS.INTL(OFFSET(BA$4,,Sens),OFFSET(BA$4,,Sens),Chômés)))),IF(OR(BA$4=Tout_JF_P,NOT(NETWORKDAYS.INTL(BA$4,BA$4,Chômés))),0,Montant),
"")))))</f>
        <v/>
      </c>
      <c r="BB7" s="51" t="str">
        <f t="array" aca="1" ref="BB7" ca="1">IF(BB$4&lt;$D7,"",
IF(BB$4&gt;Dernière_Echéance,"",
IF(BB$4=$D7,IF(OR(BB$4=Tout_JF_P,NOT(NETWORKDAYS.INTL(BB$4,BB$4,Chômés))),0,Montant),
IF(_T_E=BB$4,IF(OR(BB$4=Tout_JF_P,NOT(NETWORKDAYS.INTL(BB$4,BB$4,Chômés))),0,Montant),
IF(AND(OFFSET(BB7,,Sens)&lt;&gt;"",OR(OFFSET(BB$4,,Sens)=Tout_JF_P,NOT(NETWORKDAYS.INTL(OFFSET(BB$4,,Sens),OFFSET(BB$4,,Sens),Chômés)))),IF(OR(BB$4=Tout_JF_P,NOT(NETWORKDAYS.INTL(BB$4,BB$4,Chômés))),0,Montant),
"")))))</f>
        <v/>
      </c>
      <c r="BC7" s="51" t="str">
        <f t="array" aca="1" ref="BC7" ca="1">IF(BC$4&lt;$D7,"",
IF(BC$4&gt;Dernière_Echéance,"",
IF(BC$4=$D7,IF(OR(BC$4=Tout_JF_P,NOT(NETWORKDAYS.INTL(BC$4,BC$4,Chômés))),0,Montant),
IF(_T_E=BC$4,IF(OR(BC$4=Tout_JF_P,NOT(NETWORKDAYS.INTL(BC$4,BC$4,Chômés))),0,Montant),
IF(AND(OFFSET(BC7,,Sens)&lt;&gt;"",OR(OFFSET(BC$4,,Sens)=Tout_JF_P,NOT(NETWORKDAYS.INTL(OFFSET(BC$4,,Sens),OFFSET(BC$4,,Sens),Chômés)))),IF(OR(BC$4=Tout_JF_P,NOT(NETWORKDAYS.INTL(BC$4,BC$4,Chômés))),0,Montant),
"")))))</f>
        <v/>
      </c>
      <c r="BD7" s="51" t="str">
        <f t="array" aca="1" ref="BD7" ca="1">IF(BD$4&lt;$D7,"",
IF(BD$4&gt;Dernière_Echéance,"",
IF(BD$4=$D7,IF(OR(BD$4=Tout_JF_P,NOT(NETWORKDAYS.INTL(BD$4,BD$4,Chômés))),0,Montant),
IF(_T_E=BD$4,IF(OR(BD$4=Tout_JF_P,NOT(NETWORKDAYS.INTL(BD$4,BD$4,Chômés))),0,Montant),
IF(AND(OFFSET(BD7,,Sens)&lt;&gt;"",OR(OFFSET(BD$4,,Sens)=Tout_JF_P,NOT(NETWORKDAYS.INTL(OFFSET(BD$4,,Sens),OFFSET(BD$4,,Sens),Chômés)))),IF(OR(BD$4=Tout_JF_P,NOT(NETWORKDAYS.INTL(BD$4,BD$4,Chômés))),0,Montant),
"")))))</f>
        <v/>
      </c>
      <c r="BE7" s="51" t="str">
        <f t="array" aca="1" ref="BE7" ca="1">IF(BE$4&lt;$D7,"",
IF(BE$4&gt;Dernière_Echéance,"",
IF(BE$4=$D7,IF(OR(BE$4=Tout_JF_P,NOT(NETWORKDAYS.INTL(BE$4,BE$4,Chômés))),0,Montant),
IF(_T_E=BE$4,IF(OR(BE$4=Tout_JF_P,NOT(NETWORKDAYS.INTL(BE$4,BE$4,Chômés))),0,Montant),
IF(AND(OFFSET(BE7,,Sens)&lt;&gt;"",OR(OFFSET(BE$4,,Sens)=Tout_JF_P,NOT(NETWORKDAYS.INTL(OFFSET(BE$4,,Sens),OFFSET(BE$4,,Sens),Chômés)))),IF(OR(BE$4=Tout_JF_P,NOT(NETWORKDAYS.INTL(BE$4,BE$4,Chômés))),0,Montant),
"")))))</f>
        <v/>
      </c>
      <c r="BF7" s="51" t="str">
        <f t="array" aca="1" ref="BF7" ca="1">IF(BF$4&lt;$D7,"",
IF(BF$4&gt;Dernière_Echéance,"",
IF(BF$4=$D7,IF(OR(BF$4=Tout_JF_P,NOT(NETWORKDAYS.INTL(BF$4,BF$4,Chômés))),0,Montant),
IF(_T_E=BF$4,IF(OR(BF$4=Tout_JF_P,NOT(NETWORKDAYS.INTL(BF$4,BF$4,Chômés))),0,Montant),
IF(AND(OFFSET(BF7,,Sens)&lt;&gt;"",OR(OFFSET(BF$4,,Sens)=Tout_JF_P,NOT(NETWORKDAYS.INTL(OFFSET(BF$4,,Sens),OFFSET(BF$4,,Sens),Chômés)))),IF(OR(BF$4=Tout_JF_P,NOT(NETWORKDAYS.INTL(BF$4,BF$4,Chômés))),0,Montant),
"")))))</f>
        <v/>
      </c>
      <c r="BG7" s="44" t="str">
        <f t="array" aca="1" ref="BG7" ca="1">IF(BG$4&lt;$D7,"",
IF(BG$4&gt;Dernière_Echéance,"",
IF(BG$4=$D7,IF(OR(BG$4=Tout_JF_P,NOT(NETWORKDAYS.INTL(BG$4,BG$4,Chômés))),0,Montant),
IF(_T_E=BG$4,IF(OR(BG$4=Tout_JF_P,NOT(NETWORKDAYS.INTL(BG$4,BG$4,Chômés))),0,Montant),
IF(AND(OFFSET(BG7,,Sens)&lt;&gt;"",OR(OFFSET(BG$4,,Sens)=Tout_JF_P,NOT(NETWORKDAYS.INTL(OFFSET(BG$4,,Sens),OFFSET(BG$4,,Sens),Chômés)))),IF(OR(BG$4=Tout_JF_P,NOT(NETWORKDAYS.INTL(BG$4,BG$4,Chômés))),0,Montant),
"")))))</f>
        <v/>
      </c>
    </row>
    <row r="8" spans="1:60" x14ac:dyDescent="0.25">
      <c r="A8" s="34" t="s">
        <v>106</v>
      </c>
      <c r="B8" s="51" t="s">
        <v>107</v>
      </c>
      <c r="C8" s="39"/>
      <c r="D8" s="50">
        <v>43313</v>
      </c>
      <c r="E8" s="48" t="s">
        <v>52</v>
      </c>
      <c r="F8" s="34">
        <v>10</v>
      </c>
      <c r="G8" s="39" t="s">
        <v>90</v>
      </c>
      <c r="H8" s="50">
        <f t="array" aca="1" ref="H8" ca="1">IF(AND($F8&gt;0,Dernière_Echéance&lt;TODAY()),"Terminé",IFERROR(WORKDAY.INTL(
IF($D8&gt;=TODAY(),$D8,Prochaine_Echéance),IF(OR(Prochaine_Echéance=Tout_JF_P,WEEKDAY(Prochaine_Echéance,2)&gt;5),0,-Sens),Chômés,Tout_JF_P),$D8))</f>
        <v>43313</v>
      </c>
      <c r="I8" s="44" t="str">
        <f t="array" aca="1" ref="I8" ca="1">IF(I$4&lt;$D8,"",
IF(I$4&gt;Dernière_Echéance,"",
IF(I$4=$D8,Montant,
IF(_T_E=I$4,Montant,
""))))</f>
        <v/>
      </c>
      <c r="J8" s="44" t="str">
        <f t="array" aca="1" ref="J8" ca="1">IF(J$4&lt;$D8,"",
IF(J$4&gt;Dernière_Echéance,"",
IF(J$4=$D8,IF(OR(J$4=Tout_JF_P,NOT(NETWORKDAYS.INTL(J$4,J$4,Chômés))),0,Montant),
IF(_T_E=J$4,IF(OR(J$4=Tout_JF_P,NOT(NETWORKDAYS.INTL(J$4,J$4,Chômés))),0,Montant),
IF(AND(OFFSET(J8,,Sens)&lt;&gt;"",OR(OFFSET(J$4,,Sens)=Tout_JF_P,NOT(NETWORKDAYS.INTL(OFFSET(J$4,,Sens),OFFSET(J$4,,Sens),Chômés)))),IF(OR(J$4=Tout_JF_P,NOT(NETWORKDAYS.INTL(J$4,J$4,Chômés))),0,Montant),
"")))))</f>
        <v/>
      </c>
      <c r="K8" s="44" t="str">
        <f t="array" aca="1" ref="K8" ca="1">IF(K$4&lt;$D8,"",
IF(K$4&gt;Dernière_Echéance,"",
IF(K$4=$D8,IF(OR(K$4=Tout_JF_P,NOT(NETWORKDAYS.INTL(K$4,K$4,Chômés))),0,Montant),
IF(_T_E=K$4,IF(OR(K$4=Tout_JF_P,NOT(NETWORKDAYS.INTL(K$4,K$4,Chômés))),0,Montant),
IF(AND(OFFSET(K8,,Sens)&lt;&gt;"",OR(OFFSET(K$4,,Sens)=Tout_JF_P,NOT(NETWORKDAYS.INTL(OFFSET(K$4,,Sens),OFFSET(K$4,,Sens),Chômés)))),IF(OR(K$4=Tout_JF_P,NOT(NETWORKDAYS.INTL(K$4,K$4,Chômés))),0,Montant),
"")))))</f>
        <v/>
      </c>
      <c r="L8" s="44" t="str">
        <f t="array" aca="1" ref="L8" ca="1">IF(L$4&lt;$D8,"",
IF(L$4&gt;Dernière_Echéance,"",
IF(L$4=$D8,IF(OR(L$4=Tout_JF_P,NOT(NETWORKDAYS.INTL(L$4,L$4,Chômés))),0,Montant),
IF(_T_E=L$4,IF(OR(L$4=Tout_JF_P,NOT(NETWORKDAYS.INTL(L$4,L$4,Chômés))),0,Montant),
IF(AND(OFFSET(L8,,Sens)&lt;&gt;"",OR(OFFSET(L$4,,Sens)=Tout_JF_P,NOT(NETWORKDAYS.INTL(OFFSET(L$4,,Sens),OFFSET(L$4,,Sens),Chômés)))),IF(OR(L$4=Tout_JF_P,NOT(NETWORKDAYS.INTL(L$4,L$4,Chômés))),0,Montant),
"")))))</f>
        <v/>
      </c>
      <c r="M8" s="44" t="str">
        <f t="array" aca="1" ref="M8" ca="1">IF(M$4&lt;$D8,"",
IF(M$4&gt;Dernière_Echéance,"",
IF(M$4=$D8,IF(OR(M$4=Tout_JF_P,NOT(NETWORKDAYS.INTL(M$4,M$4,Chômés))),0,Montant),
IF(_T_E=M$4,IF(OR(M$4=Tout_JF_P,NOT(NETWORKDAYS.INTL(M$4,M$4,Chômés))),0,Montant),
IF(AND(OFFSET(M8,,Sens)&lt;&gt;"",OR(OFFSET(M$4,,Sens)=Tout_JF_P,NOT(NETWORKDAYS.INTL(OFFSET(M$4,,Sens),OFFSET(M$4,,Sens),Chômés)))),IF(OR(M$4=Tout_JF_P,NOT(NETWORKDAYS.INTL(M$4,M$4,Chômés))),0,Montant),
"")))))</f>
        <v/>
      </c>
      <c r="N8" s="44" t="str">
        <f t="array" aca="1" ref="N8" ca="1">IF(N$4&lt;$D8,"",
IF(N$4&gt;Dernière_Echéance,"",
IF(N$4=$D8,IF(OR(N$4=Tout_JF_P,NOT(NETWORKDAYS.INTL(N$4,N$4,Chômés))),0,Montant),
IF(_T_E=N$4,IF(OR(N$4=Tout_JF_P,NOT(NETWORKDAYS.INTL(N$4,N$4,Chômés))),0,Montant),
IF(AND(OFFSET(N8,,Sens)&lt;&gt;"",OR(OFFSET(N$4,,Sens)=Tout_JF_P,NOT(NETWORKDAYS.INTL(OFFSET(N$4,,Sens),OFFSET(N$4,,Sens),Chômés)))),IF(OR(N$4=Tout_JF_P,NOT(NETWORKDAYS.INTL(N$4,N$4,Chômés))),0,Montant),
"")))))</f>
        <v/>
      </c>
      <c r="O8" s="44" t="str">
        <f t="array" aca="1" ref="O8" ca="1">IF(O$4&lt;$D8,"",
IF(O$4&gt;Dernière_Echéance,"",
IF(O$4=$D8,IF(OR(O$4=Tout_JF_P,NOT(NETWORKDAYS.INTL(O$4,O$4,Chômés))),0,Montant),
IF(_T_E=O$4,IF(OR(O$4=Tout_JF_P,NOT(NETWORKDAYS.INTL(O$4,O$4,Chômés))),0,Montant),
IF(AND(OFFSET(O8,,Sens)&lt;&gt;"",OR(OFFSET(O$4,,Sens)=Tout_JF_P,NOT(NETWORKDAYS.INTL(OFFSET(O$4,,Sens),OFFSET(O$4,,Sens),Chômés)))),IF(OR(O$4=Tout_JF_P,NOT(NETWORKDAYS.INTL(O$4,O$4,Chômés))),0,Montant),
"")))))</f>
        <v/>
      </c>
      <c r="P8" s="44" t="str">
        <f t="array" aca="1" ref="P8" ca="1">IF(P$4&lt;$D8,"",
IF(P$4&gt;Dernière_Echéance,"",
IF(P$4=$D8,IF(OR(P$4=Tout_JF_P,NOT(NETWORKDAYS.INTL(P$4,P$4,Chômés))),0,Montant),
IF(_T_E=P$4,IF(OR(P$4=Tout_JF_P,NOT(NETWORKDAYS.INTL(P$4,P$4,Chômés))),0,Montant),
IF(AND(OFFSET(P8,,Sens)&lt;&gt;"",OR(OFFSET(P$4,,Sens)=Tout_JF_P,NOT(NETWORKDAYS.INTL(OFFSET(P$4,,Sens),OFFSET(P$4,,Sens),Chômés)))),IF(OR(P$4=Tout_JF_P,NOT(NETWORKDAYS.INTL(P$4,P$4,Chômés))),0,Montant),
"")))))</f>
        <v/>
      </c>
      <c r="Q8" s="51" t="str">
        <f t="array" aca="1" ref="Q8" ca="1">IF(Q$4&lt;$D8,"",
IF(Q$4&gt;WORKDAY.INTL(Dernière_Echéance,IF($G8="Reculer",IF(OR(Prochaine_Echéance=Tout_JF_P,WEEKDAY(Prochaine_Echéance,2)&gt;5),0,-Sens),IF(OR(Prochaine_Echéance=Tout_JF_P,WEEKDAY(Prochaine_Echéance,2)&gt;5),-Sens,0)),Chômés,Tout_JF_P),"",
IF(Q$4=$D8,IF(OR(Q$4=Tout_JF_P,NOT(NETWORKDAYS.INTL(Q$4,Q$4,Chômés))),0,Montant),
IF(_T_E=Q$4,IF(OR(Q$4=Tout_JF_P,NOT(NETWORKDAYS.INTL(Q$4,Q$4,Chômés))),0,Montant),
IF(AND(OFFSET(Q8,,Sens)&lt;&gt;"",OR(OFFSET(Q$4,,Sens)=Tout_JF_P,NOT(NETWORKDAYS.INTL(OFFSET(Q$4,,Sens),OFFSET(Q$4,,Sens),Chômés)))),IF(OR(Q$4=Tout_JF_P,NOT(NETWORKDAYS.INTL(Q$4,Q$4,Chômés))),0,Montant),
"")))))</f>
        <v/>
      </c>
      <c r="R8" s="51" t="str">
        <f t="array" aca="1" ref="R8" ca="1">IF(R$4&lt;$D8,"",
IF(R$4&gt;WORKDAY.INTL(Dernière_Echéance,IF($G8="Reculer",IF(OR(Prochaine_Echéance=Tout_JF_P,WEEKDAY(Prochaine_Echéance,2)&gt;5),0,-Sens),IF(OR(Prochaine_Echéance=Tout_JF_P,WEEKDAY(Prochaine_Echéance,2)&gt;5),-Sens,0)),Chômés,Tout_JF_P),"",
IF(R$4=$D8,IF(OR(R$4=Tout_JF_P,NOT(NETWORKDAYS.INTL(R$4,R$4,Chômés))),0,Montant),
IF(_T_E=R$4,IF(OR(R$4=Tout_JF_P,NOT(NETWORKDAYS.INTL(R$4,R$4,Chômés))),0,Montant),
IF(AND(OFFSET(R8,,Sens)&lt;&gt;"",OR(OFFSET(R$4,,Sens)=Tout_JF_P,NOT(NETWORKDAYS.INTL(OFFSET(R$4,,Sens),OFFSET(R$4,,Sens),Chômés)))),IF(OR(R$4=Tout_JF_P,NOT(NETWORKDAYS.INTL(R$4,R$4,Chômés))),0,Montant),
"")))))</f>
        <v/>
      </c>
      <c r="S8" s="51" t="str">
        <f t="array" aca="1" ref="S8" ca="1">IF(S$4&lt;$D8,"",
IF(S$4&gt;WORKDAY.INTL(Dernière_Echéance,IF($G8="Reculer",IF(OR(Prochaine_Echéance=Tout_JF_P,WEEKDAY(Prochaine_Echéance,2)&gt;5),0,-Sens),IF(OR(Prochaine_Echéance=Tout_JF_P,WEEKDAY(Prochaine_Echéance,2)&gt;5),-Sens,0)),Chômés,Tout_JF_P),"",
IF(S$4=$D8,IF(OR(S$4=Tout_JF_P,NOT(NETWORKDAYS.INTL(S$4,S$4,Chômés))),0,Montant),
IF(_T_E=S$4,IF(OR(S$4=Tout_JF_P,NOT(NETWORKDAYS.INTL(S$4,S$4,Chômés))),0,Montant),
IF(AND(OFFSET(S8,,Sens)&lt;&gt;"",OR(OFFSET(S$4,,Sens)=Tout_JF_P,NOT(NETWORKDAYS.INTL(OFFSET(S$4,,Sens),OFFSET(S$4,,Sens),Chômés)))),IF(OR(S$4=Tout_JF_P,NOT(NETWORKDAYS.INTL(S$4,S$4,Chômés))),0,Montant),
"")))))</f>
        <v/>
      </c>
      <c r="T8" s="51" t="str">
        <f t="array" aca="1" ref="T8" ca="1">IF(T$4&lt;$D8,"",
IF(T$4&gt;WORKDAY.INTL(Dernière_Echéance,IF($G8="Reculer",IF(OR(Prochaine_Echéance=Tout_JF_P,WEEKDAY(Prochaine_Echéance,2)&gt;5),0,-Sens),IF(OR(Prochaine_Echéance=Tout_JF_P,WEEKDAY(Prochaine_Echéance,2)&gt;5),-Sens,0)),Chômés,Tout_JF_P),"",
IF(T$4=$D8,IF(OR(T$4=Tout_JF_P,NOT(NETWORKDAYS.INTL(T$4,T$4,Chômés))),0,Montant),
IF(_T_E=T$4,IF(OR(T$4=Tout_JF_P,NOT(NETWORKDAYS.INTL(T$4,T$4,Chômés))),0,Montant),
IF(AND(OFFSET(T8,,Sens)&lt;&gt;"",OR(OFFSET(T$4,,Sens)=Tout_JF_P,NOT(NETWORKDAYS.INTL(OFFSET(T$4,,Sens),OFFSET(T$4,,Sens),Chômés)))),IF(OR(T$4=Tout_JF_P,NOT(NETWORKDAYS.INTL(T$4,T$4,Chômés))),0,Montant),
"")))))</f>
        <v/>
      </c>
      <c r="U8" s="51" t="str">
        <f t="array" aca="1" ref="U8" ca="1">IF(U$4&lt;$D8,"",
IF(U$4&gt;WORKDAY.INTL(Dernière_Echéance,IF($G8="Reculer",IF(OR(Prochaine_Echéance=Tout_JF_P,WEEKDAY(Prochaine_Echéance,2)&gt;5),0,-Sens),IF(OR(Prochaine_Echéance=Tout_JF_P,WEEKDAY(Prochaine_Echéance,2)&gt;5),-Sens,0)),Chômés,Tout_JF_P),"",
IF(U$4=$D8,IF(OR(U$4=Tout_JF_P,NOT(NETWORKDAYS.INTL(U$4,U$4,Chômés))),0,Montant),
IF(_T_E=U$4,IF(OR(U$4=Tout_JF_P,NOT(NETWORKDAYS.INTL(U$4,U$4,Chômés))),0,Montant),
IF(AND(OFFSET(U8,,Sens)&lt;&gt;"",OR(OFFSET(U$4,,Sens)=Tout_JF_P,NOT(NETWORKDAYS.INTL(OFFSET(U$4,,Sens),OFFSET(U$4,,Sens),Chômés)))),IF(OR(U$4=Tout_JF_P,NOT(NETWORKDAYS.INTL(U$4,U$4,Chômés))),0,Montant),
"")))))</f>
        <v/>
      </c>
      <c r="V8" s="51" t="str">
        <f t="array" aca="1" ref="V8" ca="1">IF(V$4&lt;$D8,"",
IF(V$4&gt;WORKDAY.INTL(Dernière_Echéance,IF($G8="Reculer",IF(OR(Prochaine_Echéance=Tout_JF_P,WEEKDAY(Prochaine_Echéance,2)&gt;5),0,-Sens),IF(OR(Prochaine_Echéance=Tout_JF_P,WEEKDAY(Prochaine_Echéance,2)&gt;5),-Sens,0)),Chômés,Tout_JF_P),"",
IF(V$4=$D8,IF(OR(V$4=Tout_JF_P,NOT(NETWORKDAYS.INTL(V$4,V$4,Chômés))),0,Montant),
IF(_T_E=V$4,IF(OR(V$4=Tout_JF_P,NOT(NETWORKDAYS.INTL(V$4,V$4,Chômés))),0,Montant),
IF(AND(OFFSET(V8,,Sens)&lt;&gt;"",OR(OFFSET(V$4,,Sens)=Tout_JF_P,NOT(NETWORKDAYS.INTL(OFFSET(V$4,,Sens),OFFSET(V$4,,Sens),Chômés)))),IF(OR(V$4=Tout_JF_P,NOT(NETWORKDAYS.INTL(V$4,V$4,Chômés))),0,Montant),
"")))))</f>
        <v/>
      </c>
      <c r="W8" s="51" t="str">
        <f t="array" aca="1" ref="W8" ca="1">IF(W$4&lt;$D8,"",
IF(W$4&gt;WORKDAY.INTL(Dernière_Echéance,IF($G8="Reculer",IF(OR(Prochaine_Echéance=Tout_JF_P,WEEKDAY(Prochaine_Echéance,2)&gt;5),0,-Sens),IF(OR(Prochaine_Echéance=Tout_JF_P,WEEKDAY(Prochaine_Echéance,2)&gt;5),-Sens,0)),Chômés,Tout_JF_P),"",
IF(W$4=$D8,IF(OR(W$4=Tout_JF_P,NOT(NETWORKDAYS.INTL(W$4,W$4,Chômés))),0,Montant),
IF(_T_E=W$4,IF(OR(W$4=Tout_JF_P,NOT(NETWORKDAYS.INTL(W$4,W$4,Chômés))),0,Montant),
IF(AND(OFFSET(W8,,Sens)&lt;&gt;"",OR(OFFSET(W$4,,Sens)=Tout_JF_P,NOT(NETWORKDAYS.INTL(OFFSET(W$4,,Sens),OFFSET(W$4,,Sens),Chômés)))),IF(OR(W$4=Tout_JF_P,NOT(NETWORKDAYS.INTL(W$4,W$4,Chômés))),0,Montant),
"")))))</f>
        <v/>
      </c>
      <c r="X8" s="51" t="str">
        <f t="array" aca="1" ref="X8" ca="1">IF(X$4&lt;$D8,"",
IF(X$4&gt;WORKDAY.INTL(Dernière_Echéance,IF($G8="Reculer",IF(OR(Prochaine_Echéance=Tout_JF_P,WEEKDAY(Prochaine_Echéance,2)&gt;5),0,-Sens),IF(OR(Prochaine_Echéance=Tout_JF_P,WEEKDAY(Prochaine_Echéance,2)&gt;5),-Sens,0)),Chômés,Tout_JF_P),"",
IF(X$4=$D8,IF(OR(X$4=Tout_JF_P,NOT(NETWORKDAYS.INTL(X$4,X$4,Chômés))),0,Montant),
IF(_T_E=X$4,IF(OR(X$4=Tout_JF_P,NOT(NETWORKDAYS.INTL(X$4,X$4,Chômés))),0,Montant),
IF(AND(OFFSET(X8,,Sens)&lt;&gt;"",OR(OFFSET(X$4,,Sens)=Tout_JF_P,NOT(NETWORKDAYS.INTL(OFFSET(X$4,,Sens),OFFSET(X$4,,Sens),Chômés)))),IF(OR(X$4=Tout_JF_P,NOT(NETWORKDAYS.INTL(X$4,X$4,Chômés))),0,Montant),
"")))))</f>
        <v/>
      </c>
      <c r="Y8" s="51" t="str">
        <f t="array" aca="1" ref="Y8" ca="1">IF(Y$4&lt;$D8,"",
IF(Y$4&gt;WORKDAY.INTL(Dernière_Echéance,IF($G8="Reculer",IF(OR(Prochaine_Echéance=Tout_JF_P,WEEKDAY(Prochaine_Echéance,2)&gt;5),0,-Sens),IF(OR(Prochaine_Echéance=Tout_JF_P,WEEKDAY(Prochaine_Echéance,2)&gt;5),-Sens,0)),Chômés,Tout_JF_P),"",
IF(Y$4=$D8,IF(OR(Y$4=Tout_JF_P,NOT(NETWORKDAYS.INTL(Y$4,Y$4,Chômés))),0,Montant),
IF(_T_E=Y$4,IF(OR(Y$4=Tout_JF_P,NOT(NETWORKDAYS.INTL(Y$4,Y$4,Chômés))),0,Montant),
IF(AND(OFFSET(Y8,,Sens)&lt;&gt;"",OR(OFFSET(Y$4,,Sens)=Tout_JF_P,NOT(NETWORKDAYS.INTL(OFFSET(Y$4,,Sens),OFFSET(Y$4,,Sens),Chômés)))),IF(OR(Y$4=Tout_JF_P,NOT(NETWORKDAYS.INTL(Y$4,Y$4,Chômés))),0,Montant),
"")))))</f>
        <v/>
      </c>
      <c r="Z8" s="51" t="str">
        <f t="array" aca="1" ref="Z8" ca="1">IF(Z$4&lt;$D8,"",
IF(Z$4&gt;WORKDAY.INTL(Dernière_Echéance,IF($G8="Reculer",IF(OR(Prochaine_Echéance=Tout_JF_P,WEEKDAY(Prochaine_Echéance,2)&gt;5),0,-Sens),IF(OR(Prochaine_Echéance=Tout_JF_P,WEEKDAY(Prochaine_Echéance,2)&gt;5),-Sens,0)),Chômés,Tout_JF_P),"",
IF(Z$4=$D8,IF(OR(Z$4=Tout_JF_P,NOT(NETWORKDAYS.INTL(Z$4,Z$4,Chômés))),0,Montant),
IF(_T_E=Z$4,IF(OR(Z$4=Tout_JF_P,NOT(NETWORKDAYS.INTL(Z$4,Z$4,Chômés))),0,Montant),
IF(AND(OFFSET(Z8,,Sens)&lt;&gt;"",OR(OFFSET(Z$4,,Sens)=Tout_JF_P,NOT(NETWORKDAYS.INTL(OFFSET(Z$4,,Sens),OFFSET(Z$4,,Sens),Chômés)))),IF(OR(Z$4=Tout_JF_P,NOT(NETWORKDAYS.INTL(Z$4,Z$4,Chômés))),0,Montant),
"")))))</f>
        <v/>
      </c>
      <c r="AA8" s="51" t="str">
        <f t="array" aca="1" ref="AA8" ca="1">IF(AA$4&lt;$D8,"",
IF(AA$4&gt;WORKDAY.INTL(Dernière_Echéance,IF($G8="Reculer",IF(OR(Prochaine_Echéance=Tout_JF_P,WEEKDAY(Prochaine_Echéance,2)&gt;5),0,-Sens),IF(OR(Prochaine_Echéance=Tout_JF_P,WEEKDAY(Prochaine_Echéance,2)&gt;5),-Sens,0)),Chômés,Tout_JF_P),"",
IF(AA$4=$D8,IF(OR(AA$4=Tout_JF_P,NOT(NETWORKDAYS.INTL(AA$4,AA$4,Chômés))),0,Montant),
IF(_T_E=AA$4,IF(OR(AA$4=Tout_JF_P,NOT(NETWORKDAYS.INTL(AA$4,AA$4,Chômés))),0,Montant),
IF(AND(OFFSET(AA8,,Sens)&lt;&gt;"",OR(OFFSET(AA$4,,Sens)=Tout_JF_P,NOT(NETWORKDAYS.INTL(OFFSET(AA$4,,Sens),OFFSET(AA$4,,Sens),Chômés)))),IF(OR(AA$4=Tout_JF_P,NOT(NETWORKDAYS.INTL(AA$4,AA$4,Chômés))),0,Montant),
"")))))</f>
        <v/>
      </c>
      <c r="AB8" s="51" t="str">
        <f t="array" aca="1" ref="AB8" ca="1">IF(AB$4&lt;$D8,"",
IF(AB$4&gt;WORKDAY.INTL(Dernière_Echéance,IF($G8="Reculer",IF(OR(Prochaine_Echéance=Tout_JF_P,WEEKDAY(Prochaine_Echéance,2)&gt;5),0,-Sens),IF(OR(Prochaine_Echéance=Tout_JF_P,WEEKDAY(Prochaine_Echéance,2)&gt;5),-Sens,0)),Chômés,Tout_JF_P),"",
IF(AB$4=$D8,IF(OR(AB$4=Tout_JF_P,NOT(NETWORKDAYS.INTL(AB$4,AB$4,Chômés))),0,Montant),
IF(_T_E=AB$4,IF(OR(AB$4=Tout_JF_P,NOT(NETWORKDAYS.INTL(AB$4,AB$4,Chômés))),0,Montant),
IF(AND(OFFSET(AB8,,Sens)&lt;&gt;"",OR(OFFSET(AB$4,,Sens)=Tout_JF_P,NOT(NETWORKDAYS.INTL(OFFSET(AB$4,,Sens),OFFSET(AB$4,,Sens),Chômés)))),IF(OR(AB$4=Tout_JF_P,NOT(NETWORKDAYS.INTL(AB$4,AB$4,Chômés))),0,Montant),
"")))))</f>
        <v/>
      </c>
      <c r="AC8" s="51" t="str">
        <f t="array" aca="1" ref="AC8" ca="1">IF(AC$4&lt;$D8,"",
IF(AC$4&gt;WORKDAY.INTL(Dernière_Echéance,IF($G8="Reculer",IF(OR(Prochaine_Echéance=Tout_JF_P,WEEKDAY(Prochaine_Echéance,2)&gt;5),0,-Sens),IF(OR(Prochaine_Echéance=Tout_JF_P,WEEKDAY(Prochaine_Echéance,2)&gt;5),-Sens,0)),Chômés,Tout_JF_P),"",
IF(AC$4=$D8,IF(OR(AC$4=Tout_JF_P,NOT(NETWORKDAYS.INTL(AC$4,AC$4,Chômés))),0,Montant),
IF(_T_E=AC$4,IF(OR(AC$4=Tout_JF_P,NOT(NETWORKDAYS.INTL(AC$4,AC$4,Chômés))),0,Montant),
IF(AND(OFFSET(AC8,,Sens)&lt;&gt;"",OR(OFFSET(AC$4,,Sens)=Tout_JF_P,NOT(NETWORKDAYS.INTL(OFFSET(AC$4,,Sens),OFFSET(AC$4,,Sens),Chômés)))),IF(OR(AC$4=Tout_JF_P,NOT(NETWORKDAYS.INTL(AC$4,AC$4,Chômés))),0,Montant),
"")))))</f>
        <v/>
      </c>
      <c r="AD8" s="51" t="str">
        <f t="array" aca="1" ref="AD8" ca="1">IF(AD$4&lt;$D8,"",
IF(AD$4&gt;WORKDAY.INTL(Dernière_Echéance,IF($G8="Reculer",IF(OR(Prochaine_Echéance=Tout_JF_P,WEEKDAY(Prochaine_Echéance,2)&gt;5),0,-Sens),IF(OR(Prochaine_Echéance=Tout_JF_P,WEEKDAY(Prochaine_Echéance,2)&gt;5),-Sens,0)),Chômés,Tout_JF_P),"",
IF(AD$4=$D8,IF(OR(AD$4=Tout_JF_P,NOT(NETWORKDAYS.INTL(AD$4,AD$4,Chômés))),0,Montant),
IF(_T_E=AD$4,IF(OR(AD$4=Tout_JF_P,NOT(NETWORKDAYS.INTL(AD$4,AD$4,Chômés))),0,Montant),
IF(AND(OFFSET(AD8,,Sens)&lt;&gt;"",OR(OFFSET(AD$4,,Sens)=Tout_JF_P,NOT(NETWORKDAYS.INTL(OFFSET(AD$4,,Sens),OFFSET(AD$4,,Sens),Chômés)))),IF(OR(AD$4=Tout_JF_P,NOT(NETWORKDAYS.INTL(AD$4,AD$4,Chômés))),0,Montant),
"")))))</f>
        <v/>
      </c>
      <c r="AE8" s="51" t="str">
        <f t="array" aca="1" ref="AE8" ca="1">IF(AE$4&lt;$D8,"",
IF(AE$4&gt;WORKDAY.INTL(Dernière_Echéance,IF($G8="Reculer",IF(OR(Prochaine_Echéance=Tout_JF_P,WEEKDAY(Prochaine_Echéance,2)&gt;5),0,-Sens),IF(OR(Prochaine_Echéance=Tout_JF_P,WEEKDAY(Prochaine_Echéance,2)&gt;5),-Sens,0)),Chômés,Tout_JF_P),"",
IF(AE$4=$D8,IF(OR(AE$4=Tout_JF_P,NOT(NETWORKDAYS.INTL(AE$4,AE$4,Chômés))),0,Montant),
IF(_T_E=AE$4,IF(OR(AE$4=Tout_JF_P,NOT(NETWORKDAYS.INTL(AE$4,AE$4,Chômés))),0,Montant),
IF(AND(OFFSET(AE8,,Sens)&lt;&gt;"",OR(OFFSET(AE$4,,Sens)=Tout_JF_P,NOT(NETWORKDAYS.INTL(OFFSET(AE$4,,Sens),OFFSET(AE$4,,Sens),Chômés)))),IF(OR(AE$4=Tout_JF_P,NOT(NETWORKDAYS.INTL(AE$4,AE$4,Chômés))),0,Montant),
"")))))</f>
        <v/>
      </c>
      <c r="AF8" s="51" t="str">
        <f t="array" aca="1" ref="AF8" ca="1">IF(AF$4&lt;$D8,"",
IF(AF$4&gt;WORKDAY.INTL(Dernière_Echéance,IF($G8="Reculer",IF(OR(Prochaine_Echéance=Tout_JF_P,WEEKDAY(Prochaine_Echéance,2)&gt;5),0,-Sens),IF(OR(Prochaine_Echéance=Tout_JF_P,WEEKDAY(Prochaine_Echéance,2)&gt;5),-Sens,0)),Chômés,Tout_JF_P),"",
IF(AF$4=$D8,IF(OR(AF$4=Tout_JF_P,NOT(NETWORKDAYS.INTL(AF$4,AF$4,Chômés))),0,Montant),
IF(_T_E=AF$4,IF(OR(AF$4=Tout_JF_P,NOT(NETWORKDAYS.INTL(AF$4,AF$4,Chômés))),0,Montant),
IF(AND(OFFSET(AF8,,Sens)&lt;&gt;"",OR(OFFSET(AF$4,,Sens)=Tout_JF_P,NOT(NETWORKDAYS.INTL(OFFSET(AF$4,,Sens),OFFSET(AF$4,,Sens),Chômés)))),IF(OR(AF$4=Tout_JF_P,NOT(NETWORKDAYS.INTL(AF$4,AF$4,Chômés))),0,Montant),
"")))))</f>
        <v/>
      </c>
      <c r="AG8" s="51" t="str">
        <f t="array" aca="1" ref="AG8" ca="1">IF(AG$4&lt;$D8,"",
IF(AG$4&gt;WORKDAY.INTL(Dernière_Echéance,IF($G8="Reculer",IF(OR(Prochaine_Echéance=Tout_JF_P,WEEKDAY(Prochaine_Echéance,2)&gt;5),0,-Sens),IF(OR(Prochaine_Echéance=Tout_JF_P,WEEKDAY(Prochaine_Echéance,2)&gt;5),-Sens,0)),Chômés,Tout_JF_P),"",
IF(AG$4=$D8,IF(OR(AG$4=Tout_JF_P,NOT(NETWORKDAYS.INTL(AG$4,AG$4,Chômés))),0,Montant),
IF(_T_E=AG$4,IF(OR(AG$4=Tout_JF_P,NOT(NETWORKDAYS.INTL(AG$4,AG$4,Chômés))),0,Montant),
IF(AND(OFFSET(AG8,,Sens)&lt;&gt;"",OR(OFFSET(AG$4,,Sens)=Tout_JF_P,NOT(NETWORKDAYS.INTL(OFFSET(AG$4,,Sens),OFFSET(AG$4,,Sens),Chômés)))),IF(OR(AG$4=Tout_JF_P,NOT(NETWORKDAYS.INTL(AG$4,AG$4,Chômés))),0,Montant),
"")))))</f>
        <v/>
      </c>
      <c r="AH8" s="51" t="str">
        <f t="array" aca="1" ref="AH8" ca="1">IF(AH$4&lt;$D8,"",
IF(AH$4&gt;WORKDAY.INTL(Dernière_Echéance,IF($G8="Reculer",IF(OR(Prochaine_Echéance=Tout_JF_P,WEEKDAY(Prochaine_Echéance,2)&gt;5),0,-Sens),IF(OR(Prochaine_Echéance=Tout_JF_P,WEEKDAY(Prochaine_Echéance,2)&gt;5),-Sens,0)),Chômés,Tout_JF_P),"",
IF(AH$4=$D8,IF(OR(AH$4=Tout_JF_P,NOT(NETWORKDAYS.INTL(AH$4,AH$4,Chômés))),0,Montant),
IF(_T_E=AH$4,IF(OR(AH$4=Tout_JF_P,NOT(NETWORKDAYS.INTL(AH$4,AH$4,Chômés))),0,Montant),
IF(AND(OFFSET(AH8,,Sens)&lt;&gt;"",OR(OFFSET(AH$4,,Sens)=Tout_JF_P,NOT(NETWORKDAYS.INTL(OFFSET(AH$4,,Sens),OFFSET(AH$4,,Sens),Chômés)))),IF(OR(AH$4=Tout_JF_P,NOT(NETWORKDAYS.INTL(AH$4,AH$4,Chômés))),0,Montant),
"")))))</f>
        <v/>
      </c>
      <c r="AI8" s="51" t="str">
        <f t="array" aca="1" ref="AI8" ca="1">IF(AI$4&lt;$D8,"",
IF(AI$4&gt;WORKDAY.INTL(Dernière_Echéance,IF($G8="Reculer",IF(OR(Prochaine_Echéance=Tout_JF_P,WEEKDAY(Prochaine_Echéance,2)&gt;5),0,-Sens),IF(OR(Prochaine_Echéance=Tout_JF_P,WEEKDAY(Prochaine_Echéance,2)&gt;5),-Sens,0)),Chômés,Tout_JF_P),"",
IF(AI$4=$D8,IF(OR(AI$4=Tout_JF_P,NOT(NETWORKDAYS.INTL(AI$4,AI$4,Chômés))),0,Montant),
IF(_T_E=AI$4,IF(OR(AI$4=Tout_JF_P,NOT(NETWORKDAYS.INTL(AI$4,AI$4,Chômés))),0,Montant),
IF(AND(OFFSET(AI8,,Sens)&lt;&gt;"",OR(OFFSET(AI$4,,Sens)=Tout_JF_P,NOT(NETWORKDAYS.INTL(OFFSET(AI$4,,Sens),OFFSET(AI$4,,Sens),Chômés)))),IF(OR(AI$4=Tout_JF_P,NOT(NETWORKDAYS.INTL(AI$4,AI$4,Chômés))),0,Montant),
"")))))</f>
        <v/>
      </c>
      <c r="AJ8" s="51" t="str">
        <f t="array" aca="1" ref="AJ8" ca="1">IF(AJ$4&lt;$D8,"",
IF(AJ$4&gt;WORKDAY.INTL(Dernière_Echéance,IF($G8="Reculer",IF(OR(Prochaine_Echéance=Tout_JF_P,WEEKDAY(Prochaine_Echéance,2)&gt;5),0,-Sens),IF(OR(Prochaine_Echéance=Tout_JF_P,WEEKDAY(Prochaine_Echéance,2)&gt;5),-Sens,0)),Chômés,Tout_JF_P),"",
IF(AJ$4=$D8,IF(OR(AJ$4=Tout_JF_P,NOT(NETWORKDAYS.INTL(AJ$4,AJ$4,Chômés))),0,Montant),
IF(_T_E=AJ$4,IF(OR(AJ$4=Tout_JF_P,NOT(NETWORKDAYS.INTL(AJ$4,AJ$4,Chômés))),0,Montant),
IF(AND(OFFSET(AJ8,,Sens)&lt;&gt;"",OR(OFFSET(AJ$4,,Sens)=Tout_JF_P,NOT(NETWORKDAYS.INTL(OFFSET(AJ$4,,Sens),OFFSET(AJ$4,,Sens),Chômés)))),IF(OR(AJ$4=Tout_JF_P,NOT(NETWORKDAYS.INTL(AJ$4,AJ$4,Chômés))),0,Montant),
"")))))</f>
        <v/>
      </c>
      <c r="AK8" s="51" t="str">
        <f t="array" aca="1" ref="AK8" ca="1">IF(AK$4&lt;$D8,"",
IF(AK$4&gt;WORKDAY.INTL(Dernière_Echéance,IF($G8="Reculer",IF(OR(Prochaine_Echéance=Tout_JF_P,WEEKDAY(Prochaine_Echéance,2)&gt;5),0,-Sens),IF(OR(Prochaine_Echéance=Tout_JF_P,WEEKDAY(Prochaine_Echéance,2)&gt;5),-Sens,0)),Chômés,Tout_JF_P),"",
IF(AK$4=$D8,IF(OR(AK$4=Tout_JF_P,NOT(NETWORKDAYS.INTL(AK$4,AK$4,Chômés))),0,Montant),
IF(_T_E=AK$4,IF(OR(AK$4=Tout_JF_P,NOT(NETWORKDAYS.INTL(AK$4,AK$4,Chômés))),0,Montant),
IF(AND(OFFSET(AK8,,Sens)&lt;&gt;"",OR(OFFSET(AK$4,,Sens)=Tout_JF_P,NOT(NETWORKDAYS.INTL(OFFSET(AK$4,,Sens),OFFSET(AK$4,,Sens),Chômés)))),IF(OR(AK$4=Tout_JF_P,NOT(NETWORKDAYS.INTL(AK$4,AK$4,Chômés))),0,Montant),
"")))))</f>
        <v/>
      </c>
      <c r="AL8" s="51" t="str">
        <f t="array" aca="1" ref="AL8" ca="1">IF(AL$4&lt;$D8,"",
IF(AL$4&gt;WORKDAY.INTL(Dernière_Echéance,IF($G8="Reculer",IF(OR(Prochaine_Echéance=Tout_JF_P,WEEKDAY(Prochaine_Echéance,2)&gt;5),0,-Sens),IF(OR(Prochaine_Echéance=Tout_JF_P,WEEKDAY(Prochaine_Echéance,2)&gt;5),-Sens,0)),Chômés,Tout_JF_P),"",
IF(AL$4=$D8,IF(OR(AL$4=Tout_JF_P,NOT(NETWORKDAYS.INTL(AL$4,AL$4,Chômés))),0,Montant),
IF(_T_E=AL$4,IF(OR(AL$4=Tout_JF_P,NOT(NETWORKDAYS.INTL(AL$4,AL$4,Chômés))),0,Montant),
IF(AND(OFFSET(AL8,,Sens)&lt;&gt;"",OR(OFFSET(AL$4,,Sens)=Tout_JF_P,NOT(NETWORKDAYS.INTL(OFFSET(AL$4,,Sens),OFFSET(AL$4,,Sens),Chômés)))),IF(OR(AL$4=Tout_JF_P,NOT(NETWORKDAYS.INTL(AL$4,AL$4,Chômés))),0,Montant),
"")))))</f>
        <v>va</v>
      </c>
      <c r="AM8" s="51" t="str">
        <f t="array" aca="1" ref="AM8" ca="1">IF(AM$4&lt;$D8,"",
IF(AM$4&gt;WORKDAY.INTL(Dernière_Echéance,IF($G8="Reculer",IF(OR(Prochaine_Echéance=Tout_JF_P,WEEKDAY(Prochaine_Echéance,2)&gt;5),0,-Sens),IF(OR(Prochaine_Echéance=Tout_JF_P,WEEKDAY(Prochaine_Echéance,2)&gt;5),-Sens,0)),Chômés,Tout_JF_P),"",
IF(AM$4=$D8,IF(OR(AM$4=Tout_JF_P,NOT(NETWORKDAYS.INTL(AM$4,AM$4,Chômés))),0,Montant),
IF(_T_E=AM$4,IF(OR(AM$4=Tout_JF_P,NOT(NETWORKDAYS.INTL(AM$4,AM$4,Chômés))),0,Montant),
IF(AND(OFFSET(AM8,,Sens)&lt;&gt;"",OR(OFFSET(AM$4,,Sens)=Tout_JF_P,NOT(NETWORKDAYS.INTL(OFFSET(AM$4,,Sens),OFFSET(AM$4,,Sens),Chômés)))),IF(OR(AM$4=Tout_JF_P,NOT(NETWORKDAYS.INTL(AM$4,AM$4,Chômés))),0,Montant),
"")))))</f>
        <v/>
      </c>
      <c r="AN8" s="51" t="str">
        <f t="array" aca="1" ref="AN8" ca="1">IF(AN$4&lt;$D8,"",
IF(AN$4&gt;WORKDAY.INTL(Dernière_Echéance,IF($G8="Reculer",IF(OR(Prochaine_Echéance=Tout_JF_P,WEEKDAY(Prochaine_Echéance,2)&gt;5),0,-Sens),IF(OR(Prochaine_Echéance=Tout_JF_P,WEEKDAY(Prochaine_Echéance,2)&gt;5),-Sens,0)),Chômés,Tout_JF_P),"",
IF(AN$4=$D8,IF(OR(AN$4=Tout_JF_P,NOT(NETWORKDAYS.INTL(AN$4,AN$4,Chômés))),0,Montant),
IF(_T_E=AN$4,IF(OR(AN$4=Tout_JF_P,NOT(NETWORKDAYS.INTL(AN$4,AN$4,Chômés))),0,Montant),
IF(AND(OFFSET(AN8,,Sens)&lt;&gt;"",OR(OFFSET(AN$4,,Sens)=Tout_JF_P,NOT(NETWORKDAYS.INTL(OFFSET(AN$4,,Sens),OFFSET(AN$4,,Sens),Chômés)))),IF(OR(AN$4=Tout_JF_P,NOT(NETWORKDAYS.INTL(AN$4,AN$4,Chômés))),0,Montant),
"")))))</f>
        <v/>
      </c>
      <c r="AO8" s="51" t="str">
        <f t="array" aca="1" ref="AO8" ca="1">IF(AO$4&lt;$D8,"",
IF(AO$4&gt;WORKDAY.INTL(Dernière_Echéance,IF($G8="Reculer",IF(OR(Prochaine_Echéance=Tout_JF_P,WEEKDAY(Prochaine_Echéance,2)&gt;5),0,-Sens),IF(OR(Prochaine_Echéance=Tout_JF_P,WEEKDAY(Prochaine_Echéance,2)&gt;5),-Sens,0)),Chômés,Tout_JF_P),"",
IF(AO$4=$D8,IF(OR(AO$4=Tout_JF_P,NOT(NETWORKDAYS.INTL(AO$4,AO$4,Chômés))),0,Montant),
IF(_T_E=AO$4,IF(OR(AO$4=Tout_JF_P,NOT(NETWORKDAYS.INTL(AO$4,AO$4,Chômés))),0,Montant),
IF(AND(OFFSET(AO8,,Sens)&lt;&gt;"",OR(OFFSET(AO$4,,Sens)=Tout_JF_P,NOT(NETWORKDAYS.INTL(OFFSET(AO$4,,Sens),OFFSET(AO$4,,Sens),Chômés)))),IF(OR(AO$4=Tout_JF_P,NOT(NETWORKDAYS.INTL(AO$4,AO$4,Chômés))),0,Montant),
"")))))</f>
        <v/>
      </c>
      <c r="AP8" s="51" t="str">
        <f t="array" aca="1" ref="AP8" ca="1">IF(AP$4&lt;$D8,"",
IF(AP$4&gt;WORKDAY.INTL(Dernière_Echéance,IF($G8="Reculer",IF(OR(Prochaine_Echéance=Tout_JF_P,WEEKDAY(Prochaine_Echéance,2)&gt;5),0,-Sens),IF(OR(Prochaine_Echéance=Tout_JF_P,WEEKDAY(Prochaine_Echéance,2)&gt;5),-Sens,0)),Chômés,Tout_JF_P),"",
IF(AP$4=$D8,IF(OR(AP$4=Tout_JF_P,NOT(NETWORKDAYS.INTL(AP$4,AP$4,Chômés))),0,Montant),
IF(_T_E=AP$4,IF(OR(AP$4=Tout_JF_P,NOT(NETWORKDAYS.INTL(AP$4,AP$4,Chômés))),0,Montant),
IF(AND(OFFSET(AP8,,Sens)&lt;&gt;"",OR(OFFSET(AP$4,,Sens)=Tout_JF_P,NOT(NETWORKDAYS.INTL(OFFSET(AP$4,,Sens),OFFSET(AP$4,,Sens),Chômés)))),IF(OR(AP$4=Tout_JF_P,NOT(NETWORKDAYS.INTL(AP$4,AP$4,Chômés))),0,Montant),
"")))))</f>
        <v/>
      </c>
      <c r="AQ8" s="51" t="str">
        <f t="array" aca="1" ref="AQ8" ca="1">IF(AQ$4&lt;$D8,"",
IF(AQ$4&gt;WORKDAY.INTL(Dernière_Echéance,IF($G8="Reculer",IF(OR(Prochaine_Echéance=Tout_JF_P,WEEKDAY(Prochaine_Echéance,2)&gt;5),0,-Sens),IF(OR(Prochaine_Echéance=Tout_JF_P,WEEKDAY(Prochaine_Echéance,2)&gt;5),-Sens,0)),Chômés,Tout_JF_P),"",
IF(AQ$4=$D8,IF(OR(AQ$4=Tout_JF_P,NOT(NETWORKDAYS.INTL(AQ$4,AQ$4,Chômés))),0,Montant),
IF(_T_E=AQ$4,IF(OR(AQ$4=Tout_JF_P,NOT(NETWORKDAYS.INTL(AQ$4,AQ$4,Chômés))),0,Montant),
IF(AND(OFFSET(AQ8,,Sens)&lt;&gt;"",OR(OFFSET(AQ$4,,Sens)=Tout_JF_P,NOT(NETWORKDAYS.INTL(OFFSET(AQ$4,,Sens),OFFSET(AQ$4,,Sens),Chômés)))),IF(OR(AQ$4=Tout_JF_P,NOT(NETWORKDAYS.INTL(AQ$4,AQ$4,Chômés))),0,Montant),
"")))))</f>
        <v/>
      </c>
      <c r="AR8" s="51" t="str">
        <f t="array" aca="1" ref="AR8" ca="1">IF(AR$4&lt;$D8,"",
IF(AR$4&gt;WORKDAY.INTL(Dernière_Echéance,IF($G8="Reculer",IF(OR(Prochaine_Echéance=Tout_JF_P,WEEKDAY(Prochaine_Echéance,2)&gt;5),0,-Sens),IF(OR(Prochaine_Echéance=Tout_JF_P,WEEKDAY(Prochaine_Echéance,2)&gt;5),-Sens,0)),Chômés,Tout_JF_P),"",
IF(AR$4=$D8,IF(OR(AR$4=Tout_JF_P,NOT(NETWORKDAYS.INTL(AR$4,AR$4,Chômés))),0,Montant),
IF(_T_E=AR$4,IF(OR(AR$4=Tout_JF_P,NOT(NETWORKDAYS.INTL(AR$4,AR$4,Chômés))),0,Montant),
IF(AND(OFFSET(AR8,,Sens)&lt;&gt;"",OR(OFFSET(AR$4,,Sens)=Tout_JF_P,NOT(NETWORKDAYS.INTL(OFFSET(AR$4,,Sens),OFFSET(AR$4,,Sens),Chômés)))),IF(OR(AR$4=Tout_JF_P,NOT(NETWORKDAYS.INTL(AR$4,AR$4,Chômés))),0,Montant),
"")))))</f>
        <v/>
      </c>
      <c r="AS8" s="51" t="str">
        <f t="array" aca="1" ref="AS8" ca="1">IF(AS$4&lt;$D8,"",
IF(AS$4&gt;WORKDAY.INTL(Dernière_Echéance,IF($G8="Reculer",IF(OR(Prochaine_Echéance=Tout_JF_P,WEEKDAY(Prochaine_Echéance,2)&gt;5),0,-Sens),IF(OR(Prochaine_Echéance=Tout_JF_P,WEEKDAY(Prochaine_Echéance,2)&gt;5),-Sens,0)),Chômés,Tout_JF_P),"",
IF(AS$4=$D8,IF(OR(AS$4=Tout_JF_P,NOT(NETWORKDAYS.INTL(AS$4,AS$4,Chômés))),0,Montant),
IF(_T_E=AS$4,IF(OR(AS$4=Tout_JF_P,NOT(NETWORKDAYS.INTL(AS$4,AS$4,Chômés))),0,Montant),
IF(AND(OFFSET(AS8,,Sens)&lt;&gt;"",OR(OFFSET(AS$4,,Sens)=Tout_JF_P,NOT(NETWORKDAYS.INTL(OFFSET(AS$4,,Sens),OFFSET(AS$4,,Sens),Chômés)))),IF(OR(AS$4=Tout_JF_P,NOT(NETWORKDAYS.INTL(AS$4,AS$4,Chômés))),0,Montant),
"")))))</f>
        <v/>
      </c>
      <c r="AT8" s="51" t="str">
        <f t="array" aca="1" ref="AT8" ca="1">IF(AT$4&lt;$D8,"",
IF(AT$4&gt;WORKDAY.INTL(Dernière_Echéance,IF($G8="Reculer",IF(OR(Prochaine_Echéance=Tout_JF_P,WEEKDAY(Prochaine_Echéance,2)&gt;5),0,-Sens),IF(OR(Prochaine_Echéance=Tout_JF_P,WEEKDAY(Prochaine_Echéance,2)&gt;5),-Sens,0)),Chômés,Tout_JF_P),"",
IF(AT$4=$D8,IF(OR(AT$4=Tout_JF_P,NOT(NETWORKDAYS.INTL(AT$4,AT$4,Chômés))),0,Montant),
IF(_T_E=AT$4,IF(OR(AT$4=Tout_JF_P,NOT(NETWORKDAYS.INTL(AT$4,AT$4,Chômés))),0,Montant),
IF(AND(OFFSET(AT8,,Sens)&lt;&gt;"",OR(OFFSET(AT$4,,Sens)=Tout_JF_P,NOT(NETWORKDAYS.INTL(OFFSET(AT$4,,Sens),OFFSET(AT$4,,Sens),Chômés)))),IF(OR(AT$4=Tout_JF_P,NOT(NETWORKDAYS.INTL(AT$4,AT$4,Chômés))),0,Montant),
"")))))</f>
        <v/>
      </c>
      <c r="AU8" s="51" t="str">
        <f t="array" aca="1" ref="AU8" ca="1">IF(AU$4&lt;$D8,"",
IF(AU$4&gt;WORKDAY.INTL(Dernière_Echéance,IF($G8="Reculer",IF(OR(Prochaine_Echéance=Tout_JF_P,WEEKDAY(Prochaine_Echéance,2)&gt;5),0,-Sens),IF(OR(Prochaine_Echéance=Tout_JF_P,WEEKDAY(Prochaine_Echéance,2)&gt;5),-Sens,0)),Chômés,Tout_JF_P),"",
IF(AU$4=$D8,IF(OR(AU$4=Tout_JF_P,NOT(NETWORKDAYS.INTL(AU$4,AU$4,Chômés))),0,Montant),
IF(_T_E=AU$4,IF(OR(AU$4=Tout_JF_P,NOT(NETWORKDAYS.INTL(AU$4,AU$4,Chômés))),0,Montant),
IF(AND(OFFSET(AU8,,Sens)&lt;&gt;"",OR(OFFSET(AU$4,,Sens)=Tout_JF_P,NOT(NETWORKDAYS.INTL(OFFSET(AU$4,,Sens),OFFSET(AU$4,,Sens),Chômés)))),IF(OR(AU$4=Tout_JF_P,NOT(NETWORKDAYS.INTL(AU$4,AU$4,Chômés))),0,Montant),
"")))))</f>
        <v/>
      </c>
      <c r="AV8" s="51" t="str">
        <f t="array" aca="1" ref="AV8" ca="1">IF(AV$4&lt;$D8,"",
IF(AV$4&gt;WORKDAY.INTL(Dernière_Echéance,IF($G8="Reculer",IF(OR(Prochaine_Echéance=Tout_JF_P,WEEKDAY(Prochaine_Echéance,2)&gt;5),0,-Sens),IF(OR(Prochaine_Echéance=Tout_JF_P,WEEKDAY(Prochaine_Echéance,2)&gt;5),-Sens,0)),Chômés,Tout_JF_P),"",
IF(AV$4=$D8,IF(OR(AV$4=Tout_JF_P,NOT(NETWORKDAYS.INTL(AV$4,AV$4,Chômés))),0,Montant),
IF(_T_E=AV$4,IF(OR(AV$4=Tout_JF_P,NOT(NETWORKDAYS.INTL(AV$4,AV$4,Chômés))),0,Montant),
IF(AND(OFFSET(AV8,,Sens)&lt;&gt;"",OR(OFFSET(AV$4,,Sens)=Tout_JF_P,NOT(NETWORKDAYS.INTL(OFFSET(AV$4,,Sens),OFFSET(AV$4,,Sens),Chômés)))),IF(OR(AV$4=Tout_JF_P,NOT(NETWORKDAYS.INTL(AV$4,AV$4,Chômés))),0,Montant),
"")))))</f>
        <v/>
      </c>
      <c r="AW8" s="51" t="str">
        <f t="array" aca="1" ref="AW8" ca="1">IF(AW$4&lt;$D8,"",
IF(AW$4&gt;WORKDAY.INTL(Dernière_Echéance,IF($G8="Reculer",IF(OR(Prochaine_Echéance=Tout_JF_P,WEEKDAY(Prochaine_Echéance,2)&gt;5),0,-Sens),IF(OR(Prochaine_Echéance=Tout_JF_P,WEEKDAY(Prochaine_Echéance,2)&gt;5),-Sens,0)),Chômés,Tout_JF_P),"",
IF(AW$4=$D8,IF(OR(AW$4=Tout_JF_P,NOT(NETWORKDAYS.INTL(AW$4,AW$4,Chômés))),0,Montant),
IF(_T_E=AW$4,IF(OR(AW$4=Tout_JF_P,NOT(NETWORKDAYS.INTL(AW$4,AW$4,Chômés))),0,Montant),
IF(AND(OFFSET(AW8,,Sens)&lt;&gt;"",OR(OFFSET(AW$4,,Sens)=Tout_JF_P,NOT(NETWORKDAYS.INTL(OFFSET(AW$4,,Sens),OFFSET(AW$4,,Sens),Chômés)))),IF(OR(AW$4=Tout_JF_P,NOT(NETWORKDAYS.INTL(AW$4,AW$4,Chômés))),0,Montant),
"")))))</f>
        <v/>
      </c>
      <c r="AX8" s="51" t="str">
        <f t="array" aca="1" ref="AX8" ca="1">IF(AX$4&lt;$D8,"",
IF(AX$4&gt;WORKDAY.INTL(Dernière_Echéance,IF($G8="Reculer",IF(OR(Prochaine_Echéance=Tout_JF_P,WEEKDAY(Prochaine_Echéance,2)&gt;5),0,-Sens),IF(OR(Prochaine_Echéance=Tout_JF_P,WEEKDAY(Prochaine_Echéance,2)&gt;5),-Sens,0)),Chômés,Tout_JF_P),"",
IF(AX$4=$D8,IF(OR(AX$4=Tout_JF_P,NOT(NETWORKDAYS.INTL(AX$4,AX$4,Chômés))),0,Montant),
IF(_T_E=AX$4,IF(OR(AX$4=Tout_JF_P,NOT(NETWORKDAYS.INTL(AX$4,AX$4,Chômés))),0,Montant),
IF(AND(OFFSET(AX8,,Sens)&lt;&gt;"",OR(OFFSET(AX$4,,Sens)=Tout_JF_P,NOT(NETWORKDAYS.INTL(OFFSET(AX$4,,Sens),OFFSET(AX$4,,Sens),Chômés)))),IF(OR(AX$4=Tout_JF_P,NOT(NETWORKDAYS.INTL(AX$4,AX$4,Chômés))),0,Montant),
"")))))</f>
        <v/>
      </c>
      <c r="AY8" s="51" t="str">
        <f t="array" aca="1" ref="AY8" ca="1">IF(AY$4&lt;$D8,"",
IF(AY$4&gt;WORKDAY.INTL(Dernière_Echéance,IF($G8="Reculer",IF(OR(Prochaine_Echéance=Tout_JF_P,WEEKDAY(Prochaine_Echéance,2)&gt;5),0,-Sens),IF(OR(Prochaine_Echéance=Tout_JF_P,WEEKDAY(Prochaine_Echéance,2)&gt;5),-Sens,0)),Chômés,Tout_JF_P),"",
IF(AY$4=$D8,IF(OR(AY$4=Tout_JF_P,NOT(NETWORKDAYS.INTL(AY$4,AY$4,Chômés))),0,Montant),
IF(_T_E=AY$4,IF(OR(AY$4=Tout_JF_P,NOT(NETWORKDAYS.INTL(AY$4,AY$4,Chômés))),0,Montant),
IF(AND(OFFSET(AY8,,Sens)&lt;&gt;"",OR(OFFSET(AY$4,,Sens)=Tout_JF_P,NOT(NETWORKDAYS.INTL(OFFSET(AY$4,,Sens),OFFSET(AY$4,,Sens),Chômés)))),IF(OR(AY$4=Tout_JF_P,NOT(NETWORKDAYS.INTL(AY$4,AY$4,Chômés))),0,Montant),
"")))))</f>
        <v/>
      </c>
      <c r="AZ8" s="51" t="str">
        <f t="array" aca="1" ref="AZ8" ca="1">IF(AZ$4&lt;$D8,"",
IF(AZ$4&gt;WORKDAY.INTL(Dernière_Echéance,IF($G8="Reculer",IF(OR(Prochaine_Echéance=Tout_JF_P,WEEKDAY(Prochaine_Echéance,2)&gt;5),0,-Sens),IF(OR(Prochaine_Echéance=Tout_JF_P,WEEKDAY(Prochaine_Echéance,2)&gt;5),-Sens,0)),Chômés,Tout_JF_P),"",
IF(AZ$4=$D8,IF(OR(AZ$4=Tout_JF_P,NOT(NETWORKDAYS.INTL(AZ$4,AZ$4,Chômés))),0,Montant),
IF(_T_E=AZ$4,IF(OR(AZ$4=Tout_JF_P,NOT(NETWORKDAYS.INTL(AZ$4,AZ$4,Chômés))),0,Montant),
IF(AND(OFFSET(AZ8,,Sens)&lt;&gt;"",OR(OFFSET(AZ$4,,Sens)=Tout_JF_P,NOT(NETWORKDAYS.INTL(OFFSET(AZ$4,,Sens),OFFSET(AZ$4,,Sens),Chômés)))),IF(OR(AZ$4=Tout_JF_P,NOT(NETWORKDAYS.INTL(AZ$4,AZ$4,Chômés))),0,Montant),
"")))))</f>
        <v/>
      </c>
      <c r="BA8" s="51" t="str">
        <f t="array" aca="1" ref="BA8" ca="1">IF(BA$4&lt;$D8,"",
IF(BA$4&gt;Dernière_Echéance,"",
IF(BA$4=$D8,IF(OR(BA$4=Tout_JF_P,NOT(NETWORKDAYS.INTL(BA$4,BA$4,Chômés))),0,Montant),
IF(_T_E=BA$4,IF(OR(BA$4=Tout_JF_P,NOT(NETWORKDAYS.INTL(BA$4,BA$4,Chômés))),0,Montant),
IF(AND(OFFSET(BA8,,Sens)&lt;&gt;"",OR(OFFSET(BA$4,,Sens)=Tout_JF_P,NOT(NETWORKDAYS.INTL(OFFSET(BA$4,,Sens),OFFSET(BA$4,,Sens),Chômés)))),IF(OR(BA$4=Tout_JF_P,NOT(NETWORKDAYS.INTL(BA$4,BA$4,Chômés))),0,Montant),
"")))))</f>
        <v/>
      </c>
      <c r="BB8" s="51" t="str">
        <f t="array" aca="1" ref="BB8" ca="1">IF(BB$4&lt;$D8,"",
IF(BB$4&gt;Dernière_Echéance,"",
IF(BB$4=$D8,IF(OR(BB$4=Tout_JF_P,NOT(NETWORKDAYS.INTL(BB$4,BB$4,Chômés))),0,Montant),
IF(_T_E=BB$4,IF(OR(BB$4=Tout_JF_P,NOT(NETWORKDAYS.INTL(BB$4,BB$4,Chômés))),0,Montant),
IF(AND(OFFSET(BB8,,Sens)&lt;&gt;"",OR(OFFSET(BB$4,,Sens)=Tout_JF_P,NOT(NETWORKDAYS.INTL(OFFSET(BB$4,,Sens),OFFSET(BB$4,,Sens),Chômés)))),IF(OR(BB$4=Tout_JF_P,NOT(NETWORKDAYS.INTL(BB$4,BB$4,Chômés))),0,Montant),
"")))))</f>
        <v/>
      </c>
      <c r="BC8" s="51" t="str">
        <f t="array" aca="1" ref="BC8" ca="1">IF(BC$4&lt;$D8,"",
IF(BC$4&gt;Dernière_Echéance,"",
IF(BC$4=$D8,IF(OR(BC$4=Tout_JF_P,NOT(NETWORKDAYS.INTL(BC$4,BC$4,Chômés))),0,Montant),
IF(_T_E=BC$4,IF(OR(BC$4=Tout_JF_P,NOT(NETWORKDAYS.INTL(BC$4,BC$4,Chômés))),0,Montant),
IF(AND(OFFSET(BC8,,Sens)&lt;&gt;"",OR(OFFSET(BC$4,,Sens)=Tout_JF_P,NOT(NETWORKDAYS.INTL(OFFSET(BC$4,,Sens),OFFSET(BC$4,,Sens),Chômés)))),IF(OR(BC$4=Tout_JF_P,NOT(NETWORKDAYS.INTL(BC$4,BC$4,Chômés))),0,Montant),
"")))))</f>
        <v/>
      </c>
      <c r="BD8" s="51" t="str">
        <f t="array" aca="1" ref="BD8" ca="1">IF(BD$4&lt;$D8,"",
IF(BD$4&gt;Dernière_Echéance,"",
IF(BD$4=$D8,IF(OR(BD$4=Tout_JF_P,NOT(NETWORKDAYS.INTL(BD$4,BD$4,Chômés))),0,Montant),
IF(_T_E=BD$4,IF(OR(BD$4=Tout_JF_P,NOT(NETWORKDAYS.INTL(BD$4,BD$4,Chômés))),0,Montant),
IF(AND(OFFSET(BD8,,Sens)&lt;&gt;"",OR(OFFSET(BD$4,,Sens)=Tout_JF_P,NOT(NETWORKDAYS.INTL(OFFSET(BD$4,,Sens),OFFSET(BD$4,,Sens),Chômés)))),IF(OR(BD$4=Tout_JF_P,NOT(NETWORKDAYS.INTL(BD$4,BD$4,Chômés))),0,Montant),
"")))))</f>
        <v/>
      </c>
      <c r="BE8" s="51" t="str">
        <f t="array" aca="1" ref="BE8" ca="1">IF(BE$4&lt;$D8,"",
IF(BE$4&gt;Dernière_Echéance,"",
IF(BE$4=$D8,IF(OR(BE$4=Tout_JF_P,NOT(NETWORKDAYS.INTL(BE$4,BE$4,Chômés))),0,Montant),
IF(_T_E=BE$4,IF(OR(BE$4=Tout_JF_P,NOT(NETWORKDAYS.INTL(BE$4,BE$4,Chômés))),0,Montant),
IF(AND(OFFSET(BE8,,Sens)&lt;&gt;"",OR(OFFSET(BE$4,,Sens)=Tout_JF_P,NOT(NETWORKDAYS.INTL(OFFSET(BE$4,,Sens),OFFSET(BE$4,,Sens),Chômés)))),IF(OR(BE$4=Tout_JF_P,NOT(NETWORKDAYS.INTL(BE$4,BE$4,Chômés))),0,Montant),
"")))))</f>
        <v/>
      </c>
      <c r="BF8" s="51" t="str">
        <f t="array" aca="1" ref="BF8" ca="1">IF(BF$4&lt;$D8,"",
IF(BF$4&gt;Dernière_Echéance,"",
IF(BF$4=$D8,IF(OR(BF$4=Tout_JF_P,NOT(NETWORKDAYS.INTL(BF$4,BF$4,Chômés))),0,Montant),
IF(_T_E=BF$4,IF(OR(BF$4=Tout_JF_P,NOT(NETWORKDAYS.INTL(BF$4,BF$4,Chômés))),0,Montant),
IF(AND(OFFSET(BF8,,Sens)&lt;&gt;"",OR(OFFSET(BF$4,,Sens)=Tout_JF_P,NOT(NETWORKDAYS.INTL(OFFSET(BF$4,,Sens),OFFSET(BF$4,,Sens),Chômés)))),IF(OR(BF$4=Tout_JF_P,NOT(NETWORKDAYS.INTL(BF$4,BF$4,Chômés))),0,Montant),
"")))))</f>
        <v/>
      </c>
      <c r="BG8" s="44" t="str">
        <f t="array" aca="1" ref="BG8" ca="1">IF(BG$4&lt;$D8,"",
IF(BG$4&gt;Dernière_Echéance,"",
IF(BG$4=$D8,IF(OR(BG$4=Tout_JF_P,NOT(NETWORKDAYS.INTL(BG$4,BG$4,Chômés))),0,Montant),
IF(_T_E=BG$4,IF(OR(BG$4=Tout_JF_P,NOT(NETWORKDAYS.INTL(BG$4,BG$4,Chômés))),0,Montant),
IF(AND(OFFSET(BG8,,Sens)&lt;&gt;"",OR(OFFSET(BG$4,,Sens)=Tout_JF_P,NOT(NETWORKDAYS.INTL(OFFSET(BG$4,,Sens),OFFSET(BG$4,,Sens),Chômés)))),IF(OR(BG$4=Tout_JF_P,NOT(NETWORKDAYS.INTL(BG$4,BG$4,Chômés))),0,Montant),
"")))))</f>
        <v/>
      </c>
    </row>
    <row r="9" spans="1:60" x14ac:dyDescent="0.25">
      <c r="A9" s="34" t="s">
        <v>108</v>
      </c>
      <c r="B9" s="51" t="s">
        <v>109</v>
      </c>
      <c r="C9" s="39"/>
      <c r="D9" s="50">
        <v>43236</v>
      </c>
      <c r="E9" s="48" t="s">
        <v>56</v>
      </c>
      <c r="F9" s="34"/>
      <c r="G9" s="39" t="s">
        <v>90</v>
      </c>
      <c r="H9" s="50">
        <f t="array" aca="1" ref="H9" ca="1">IF(AND($F9&gt;0,Dernière_Echéance&lt;TODAY()),"Terminé",IFERROR(WORKDAY.INTL(
IF($D9&gt;=TODAY(),$D9,Prochaine_Echéance),IF(OR(Prochaine_Echéance=Tout_JF_P,WEEKDAY(Prochaine_Echéance,2)&gt;5),0,-Sens),Chômés,Tout_JF_P),$D9))</f>
        <v>43421</v>
      </c>
      <c r="I9" s="44" t="str">
        <f t="array" aca="1" ref="I9" ca="1">IF(I$4&lt;$D9,"",
IF(I$4&gt;Dernière_Echéance,"",
IF(I$4=$D9,Montant,
IF(_T_E=I$4,Montant,
""))))</f>
        <v/>
      </c>
      <c r="J9" s="44" t="str">
        <f t="array" aca="1" ref="J9" ca="1">IF(J$4&lt;$D9,"",
IF(J$4&gt;Dernière_Echéance,"",
IF(J$4=$D9,IF(OR(J$4=Tout_JF_P,NOT(NETWORKDAYS.INTL(J$4,J$4,Chômés))),0,Montant),
IF(_T_E=J$4,IF(OR(J$4=Tout_JF_P,NOT(NETWORKDAYS.INTL(J$4,J$4,Chômés))),0,Montant),
IF(AND(OFFSET(J9,,Sens)&lt;&gt;"",OR(OFFSET(J$4,,Sens)=Tout_JF_P,NOT(NETWORKDAYS.INTL(OFFSET(J$4,,Sens),OFFSET(J$4,,Sens),Chômés)))),IF(OR(J$4=Tout_JF_P,NOT(NETWORKDAYS.INTL(J$4,J$4,Chômés))),0,Montant),
"")))))</f>
        <v/>
      </c>
      <c r="K9" s="44" t="str">
        <f t="array" aca="1" ref="K9" ca="1">IF(K$4&lt;$D9,"",
IF(K$4&gt;Dernière_Echéance,"",
IF(K$4=$D9,IF(OR(K$4=Tout_JF_P,NOT(NETWORKDAYS.INTL(K$4,K$4,Chômés))),0,Montant),
IF(_T_E=K$4,IF(OR(K$4=Tout_JF_P,NOT(NETWORKDAYS.INTL(K$4,K$4,Chômés))),0,Montant),
IF(AND(OFFSET(K9,,Sens)&lt;&gt;"",OR(OFFSET(K$4,,Sens)=Tout_JF_P,NOT(NETWORKDAYS.INTL(OFFSET(K$4,,Sens),OFFSET(K$4,,Sens),Chômés)))),IF(OR(K$4=Tout_JF_P,NOT(NETWORKDAYS.INTL(K$4,K$4,Chômés))),0,Montant),
"")))))</f>
        <v/>
      </c>
      <c r="L9" s="44" t="str">
        <f t="array" aca="1" ref="L9" ca="1">IF(L$4&lt;$D9,"",
IF(L$4&gt;Dernière_Echéance,"",
IF(L$4=$D9,IF(OR(L$4=Tout_JF_P,NOT(NETWORKDAYS.INTL(L$4,L$4,Chômés))),0,Montant),
IF(_T_E=L$4,IF(OR(L$4=Tout_JF_P,NOT(NETWORKDAYS.INTL(L$4,L$4,Chômés))),0,Montant),
IF(AND(OFFSET(L9,,Sens)&lt;&gt;"",OR(OFFSET(L$4,,Sens)=Tout_JF_P,NOT(NETWORKDAYS.INTL(OFFSET(L$4,,Sens),OFFSET(L$4,,Sens),Chômés)))),IF(OR(L$4=Tout_JF_P,NOT(NETWORKDAYS.INTL(L$4,L$4,Chômés))),0,Montant),
"")))))</f>
        <v/>
      </c>
      <c r="M9" s="44" t="str">
        <f t="array" aca="1" ref="M9" ca="1">IF(M$4&lt;$D9,"",
IF(M$4&gt;Dernière_Echéance,"",
IF(M$4=$D9,IF(OR(M$4=Tout_JF_P,NOT(NETWORKDAYS.INTL(M$4,M$4,Chômés))),0,Montant),
IF(_T_E=M$4,IF(OR(M$4=Tout_JF_P,NOT(NETWORKDAYS.INTL(M$4,M$4,Chômés))),0,Montant),
IF(AND(OFFSET(M9,,Sens)&lt;&gt;"",OR(OFFSET(M$4,,Sens)=Tout_JF_P,NOT(NETWORKDAYS.INTL(OFFSET(M$4,,Sens),OFFSET(M$4,,Sens),Chômés)))),IF(OR(M$4=Tout_JF_P,NOT(NETWORKDAYS.INTL(M$4,M$4,Chômés))),0,Montant),
"")))))</f>
        <v/>
      </c>
      <c r="N9" s="44" t="str">
        <f t="array" aca="1" ref="N9" ca="1">IF(N$4&lt;$D9,"",
IF(N$4&gt;Dernière_Echéance,"",
IF(N$4=$D9,IF(OR(N$4=Tout_JF_P,NOT(NETWORKDAYS.INTL(N$4,N$4,Chômés))),0,Montant),
IF(_T_E=N$4,IF(OR(N$4=Tout_JF_P,NOT(NETWORKDAYS.INTL(N$4,N$4,Chômés))),0,Montant),
IF(AND(OFFSET(N9,,Sens)&lt;&gt;"",OR(OFFSET(N$4,,Sens)=Tout_JF_P,NOT(NETWORKDAYS.INTL(OFFSET(N$4,,Sens),OFFSET(N$4,,Sens),Chômés)))),IF(OR(N$4=Tout_JF_P,NOT(NETWORKDAYS.INTL(N$4,N$4,Chômés))),0,Montant),
"")))))</f>
        <v/>
      </c>
      <c r="O9" s="44" t="str">
        <f t="array" aca="1" ref="O9" ca="1">IF(O$4&lt;$D9,"",
IF(O$4&gt;Dernière_Echéance,"",
IF(O$4=$D9,IF(OR(O$4=Tout_JF_P,NOT(NETWORKDAYS.INTL(O$4,O$4,Chômés))),0,Montant),
IF(_T_E=O$4,IF(OR(O$4=Tout_JF_P,NOT(NETWORKDAYS.INTL(O$4,O$4,Chômés))),0,Montant),
IF(AND(OFFSET(O9,,Sens)&lt;&gt;"",OR(OFFSET(O$4,,Sens)=Tout_JF_P,NOT(NETWORKDAYS.INTL(OFFSET(O$4,,Sens),OFFSET(O$4,,Sens),Chômés)))),IF(OR(O$4=Tout_JF_P,NOT(NETWORKDAYS.INTL(O$4,O$4,Chômés))),0,Montant),
"")))))</f>
        <v/>
      </c>
      <c r="P9" s="44" t="str">
        <f t="array" aca="1" ref="P9" ca="1">IF(P$4&lt;$D9,"",
IF(P$4&gt;Dernière_Echéance,"",
IF(P$4=$D9,IF(OR(P$4=Tout_JF_P,NOT(NETWORKDAYS.INTL(P$4,P$4,Chômés))),0,Montant),
IF(_T_E=P$4,IF(OR(P$4=Tout_JF_P,NOT(NETWORKDAYS.INTL(P$4,P$4,Chômés))),0,Montant),
IF(AND(OFFSET(P9,,Sens)&lt;&gt;"",OR(OFFSET(P$4,,Sens)=Tout_JF_P,NOT(NETWORKDAYS.INTL(OFFSET(P$4,,Sens),OFFSET(P$4,,Sens),Chômés)))),IF(OR(P$4=Tout_JF_P,NOT(NETWORKDAYS.INTL(P$4,P$4,Chômés))),0,Montant),
"")))))</f>
        <v/>
      </c>
      <c r="Q9" s="51" t="str">
        <f t="array" aca="1" ref="Q9" ca="1">IF(Q$4&lt;$D9,"",
IF(Q$4&gt;WORKDAY.INTL(Dernière_Echéance,IF($G9="Reculer",IF(OR(Prochaine_Echéance=Tout_JF_P,WEEKDAY(Prochaine_Echéance,2)&gt;5),0,-Sens),IF(OR(Prochaine_Echéance=Tout_JF_P,WEEKDAY(Prochaine_Echéance,2)&gt;5),-Sens,0)),Chômés,Tout_JF_P),"",
IF(Q$4=$D9,IF(OR(Q$4=Tout_JF_P,NOT(NETWORKDAYS.INTL(Q$4,Q$4,Chômés))),0,Montant),
IF(_T_E=Q$4,IF(OR(Q$4=Tout_JF_P,NOT(NETWORKDAYS.INTL(Q$4,Q$4,Chômés))),0,Montant),
IF(AND(OFFSET(Q9,,Sens)&lt;&gt;"",OR(OFFSET(Q$4,,Sens)=Tout_JF_P,NOT(NETWORKDAYS.INTL(OFFSET(Q$4,,Sens),OFFSET(Q$4,,Sens),Chômés)))),IF(OR(Q$4=Tout_JF_P,NOT(NETWORKDAYS.INTL(Q$4,Q$4,Chômés))),0,Montant),
"")))))</f>
        <v/>
      </c>
      <c r="R9" s="51" t="str">
        <f t="array" aca="1" ref="R9" ca="1">IF(R$4&lt;$D9,"",
IF(R$4&gt;WORKDAY.INTL(Dernière_Echéance,IF($G9="Reculer",IF(OR(Prochaine_Echéance=Tout_JF_P,WEEKDAY(Prochaine_Echéance,2)&gt;5),0,-Sens),IF(OR(Prochaine_Echéance=Tout_JF_P,WEEKDAY(Prochaine_Echéance,2)&gt;5),-Sens,0)),Chômés,Tout_JF_P),"",
IF(R$4=$D9,IF(OR(R$4=Tout_JF_P,NOT(NETWORKDAYS.INTL(R$4,R$4,Chômés))),0,Montant),
IF(_T_E=R$4,IF(OR(R$4=Tout_JF_P,NOT(NETWORKDAYS.INTL(R$4,R$4,Chômés))),0,Montant),
IF(AND(OFFSET(R9,,Sens)&lt;&gt;"",OR(OFFSET(R$4,,Sens)=Tout_JF_P,NOT(NETWORKDAYS.INTL(OFFSET(R$4,,Sens),OFFSET(R$4,,Sens),Chômés)))),IF(OR(R$4=Tout_JF_P,NOT(NETWORKDAYS.INTL(R$4,R$4,Chômés))),0,Montant),
"")))))</f>
        <v/>
      </c>
      <c r="S9" s="51" t="str">
        <f t="array" aca="1" ref="S9" ca="1">IF(S$4&lt;$D9,"",
IF(S$4&gt;WORKDAY.INTL(Dernière_Echéance,IF($G9="Reculer",IF(OR(Prochaine_Echéance=Tout_JF_P,WEEKDAY(Prochaine_Echéance,2)&gt;5),0,-Sens),IF(OR(Prochaine_Echéance=Tout_JF_P,WEEKDAY(Prochaine_Echéance,2)&gt;5),-Sens,0)),Chômés,Tout_JF_P),"",
IF(S$4=$D9,IF(OR(S$4=Tout_JF_P,NOT(NETWORKDAYS.INTL(S$4,S$4,Chômés))),0,Montant),
IF(_T_E=S$4,IF(OR(S$4=Tout_JF_P,NOT(NETWORKDAYS.INTL(S$4,S$4,Chômés))),0,Montant),
IF(AND(OFFSET(S9,,Sens)&lt;&gt;"",OR(OFFSET(S$4,,Sens)=Tout_JF_P,NOT(NETWORKDAYS.INTL(OFFSET(S$4,,Sens),OFFSET(S$4,,Sens),Chômés)))),IF(OR(S$4=Tout_JF_P,NOT(NETWORKDAYS.INTL(S$4,S$4,Chômés))),0,Montant),
"")))))</f>
        <v/>
      </c>
      <c r="T9" s="51" t="str">
        <f t="array" aca="1" ref="T9" ca="1">IF(T$4&lt;$D9,"",
IF(T$4&gt;WORKDAY.INTL(Dernière_Echéance,IF($G9="Reculer",IF(OR(Prochaine_Echéance=Tout_JF_P,WEEKDAY(Prochaine_Echéance,2)&gt;5),0,-Sens),IF(OR(Prochaine_Echéance=Tout_JF_P,WEEKDAY(Prochaine_Echéance,2)&gt;5),-Sens,0)),Chômés,Tout_JF_P),"",
IF(T$4=$D9,IF(OR(T$4=Tout_JF_P,NOT(NETWORKDAYS.INTL(T$4,T$4,Chômés))),0,Montant),
IF(_T_E=T$4,IF(OR(T$4=Tout_JF_P,NOT(NETWORKDAYS.INTL(T$4,T$4,Chômés))),0,Montant),
IF(AND(OFFSET(T9,,Sens)&lt;&gt;"",OR(OFFSET(T$4,,Sens)=Tout_JF_P,NOT(NETWORKDAYS.INTL(OFFSET(T$4,,Sens),OFFSET(T$4,,Sens),Chômés)))),IF(OR(T$4=Tout_JF_P,NOT(NETWORKDAYS.INTL(T$4,T$4,Chômés))),0,Montant),
"")))))</f>
        <v/>
      </c>
      <c r="U9" s="51" t="str">
        <f t="array" aca="1" ref="U9" ca="1">IF(U$4&lt;$D9,"",
IF(U$4&gt;WORKDAY.INTL(Dernière_Echéance,IF($G9="Reculer",IF(OR(Prochaine_Echéance=Tout_JF_P,WEEKDAY(Prochaine_Echéance,2)&gt;5),0,-Sens),IF(OR(Prochaine_Echéance=Tout_JF_P,WEEKDAY(Prochaine_Echéance,2)&gt;5),-Sens,0)),Chômés,Tout_JF_P),"",
IF(U$4=$D9,IF(OR(U$4=Tout_JF_P,NOT(NETWORKDAYS.INTL(U$4,U$4,Chômés))),0,Montant),
IF(_T_E=U$4,IF(OR(U$4=Tout_JF_P,NOT(NETWORKDAYS.INTL(U$4,U$4,Chômés))),0,Montant),
IF(AND(OFFSET(U9,,Sens)&lt;&gt;"",OR(OFFSET(U$4,,Sens)=Tout_JF_P,NOT(NETWORKDAYS.INTL(OFFSET(U$4,,Sens),OFFSET(U$4,,Sens),Chômés)))),IF(OR(U$4=Tout_JF_P,NOT(NETWORKDAYS.INTL(U$4,U$4,Chômés))),0,Montant),
"")))))</f>
        <v/>
      </c>
      <c r="V9" s="51" t="str">
        <f t="array" aca="1" ref="V9" ca="1">IF(V$4&lt;$D9,"",
IF(V$4&gt;WORKDAY.INTL(Dernière_Echéance,IF($G9="Reculer",IF(OR(Prochaine_Echéance=Tout_JF_P,WEEKDAY(Prochaine_Echéance,2)&gt;5),0,-Sens),IF(OR(Prochaine_Echéance=Tout_JF_P,WEEKDAY(Prochaine_Echéance,2)&gt;5),-Sens,0)),Chômés,Tout_JF_P),"",
IF(V$4=$D9,IF(OR(V$4=Tout_JF_P,NOT(NETWORKDAYS.INTL(V$4,V$4,Chômés))),0,Montant),
IF(_T_E=V$4,IF(OR(V$4=Tout_JF_P,NOT(NETWORKDAYS.INTL(V$4,V$4,Chômés))),0,Montant),
IF(AND(OFFSET(V9,,Sens)&lt;&gt;"",OR(OFFSET(V$4,,Sens)=Tout_JF_P,NOT(NETWORKDAYS.INTL(OFFSET(V$4,,Sens),OFFSET(V$4,,Sens),Chômés)))),IF(OR(V$4=Tout_JF_P,NOT(NETWORKDAYS.INTL(V$4,V$4,Chômés))),0,Montant),
"")))))</f>
        <v/>
      </c>
      <c r="W9" s="51" t="str">
        <f t="array" aca="1" ref="W9" ca="1">IF(W$4&lt;$D9,"",
IF(W$4&gt;WORKDAY.INTL(Dernière_Echéance,IF($G9="Reculer",IF(OR(Prochaine_Echéance=Tout_JF_P,WEEKDAY(Prochaine_Echéance,2)&gt;5),0,-Sens),IF(OR(Prochaine_Echéance=Tout_JF_P,WEEKDAY(Prochaine_Echéance,2)&gt;5),-Sens,0)),Chômés,Tout_JF_P),"",
IF(W$4=$D9,IF(OR(W$4=Tout_JF_P,NOT(NETWORKDAYS.INTL(W$4,W$4,Chômés))),0,Montant),
IF(_T_E=W$4,IF(OR(W$4=Tout_JF_P,NOT(NETWORKDAYS.INTL(W$4,W$4,Chômés))),0,Montant),
IF(AND(OFFSET(W9,,Sens)&lt;&gt;"",OR(OFFSET(W$4,,Sens)=Tout_JF_P,NOT(NETWORKDAYS.INTL(OFFSET(W$4,,Sens),OFFSET(W$4,,Sens),Chômés)))),IF(OR(W$4=Tout_JF_P,NOT(NETWORKDAYS.INTL(W$4,W$4,Chômés))),0,Montant),
"")))))</f>
        <v/>
      </c>
      <c r="X9" s="51" t="str">
        <f t="array" aca="1" ref="X9" ca="1">IF(X$4&lt;$D9,"",
IF(X$4&gt;WORKDAY.INTL(Dernière_Echéance,IF($G9="Reculer",IF(OR(Prochaine_Echéance=Tout_JF_P,WEEKDAY(Prochaine_Echéance,2)&gt;5),0,-Sens),IF(OR(Prochaine_Echéance=Tout_JF_P,WEEKDAY(Prochaine_Echéance,2)&gt;5),-Sens,0)),Chômés,Tout_JF_P),"",
IF(X$4=$D9,IF(OR(X$4=Tout_JF_P,NOT(NETWORKDAYS.INTL(X$4,X$4,Chômés))),0,Montant),
IF(_T_E=X$4,IF(OR(X$4=Tout_JF_P,NOT(NETWORKDAYS.INTL(X$4,X$4,Chômés))),0,Montant),
IF(AND(OFFSET(X9,,Sens)&lt;&gt;"",OR(OFFSET(X$4,,Sens)=Tout_JF_P,NOT(NETWORKDAYS.INTL(OFFSET(X$4,,Sens),OFFSET(X$4,,Sens),Chômés)))),IF(OR(X$4=Tout_JF_P,NOT(NETWORKDAYS.INTL(X$4,X$4,Chômés))),0,Montant),
"")))))</f>
        <v/>
      </c>
      <c r="Y9" s="51" t="str">
        <f t="array" aca="1" ref="Y9" ca="1">IF(Y$4&lt;$D9,"",
IF(Y$4&gt;WORKDAY.INTL(Dernière_Echéance,IF($G9="Reculer",IF(OR(Prochaine_Echéance=Tout_JF_P,WEEKDAY(Prochaine_Echéance,2)&gt;5),0,-Sens),IF(OR(Prochaine_Echéance=Tout_JF_P,WEEKDAY(Prochaine_Echéance,2)&gt;5),-Sens,0)),Chômés,Tout_JF_P),"",
IF(Y$4=$D9,IF(OR(Y$4=Tout_JF_P,NOT(NETWORKDAYS.INTL(Y$4,Y$4,Chômés))),0,Montant),
IF(_T_E=Y$4,IF(OR(Y$4=Tout_JF_P,NOT(NETWORKDAYS.INTL(Y$4,Y$4,Chômés))),0,Montant),
IF(AND(OFFSET(Y9,,Sens)&lt;&gt;"",OR(OFFSET(Y$4,,Sens)=Tout_JF_P,NOT(NETWORKDAYS.INTL(OFFSET(Y$4,,Sens),OFFSET(Y$4,,Sens),Chômés)))),IF(OR(Y$4=Tout_JF_P,NOT(NETWORKDAYS.INTL(Y$4,Y$4,Chômés))),0,Montant),
"")))))</f>
        <v/>
      </c>
      <c r="Z9" s="51" t="str">
        <f t="array" aca="1" ref="Z9" ca="1">IF(Z$4&lt;$D9,"",
IF(Z$4&gt;WORKDAY.INTL(Dernière_Echéance,IF($G9="Reculer",IF(OR(Prochaine_Echéance=Tout_JF_P,WEEKDAY(Prochaine_Echéance,2)&gt;5),0,-Sens),IF(OR(Prochaine_Echéance=Tout_JF_P,WEEKDAY(Prochaine_Echéance,2)&gt;5),-Sens,0)),Chômés,Tout_JF_P),"",
IF(Z$4=$D9,IF(OR(Z$4=Tout_JF_P,NOT(NETWORKDAYS.INTL(Z$4,Z$4,Chômés))),0,Montant),
IF(_T_E=Z$4,IF(OR(Z$4=Tout_JF_P,NOT(NETWORKDAYS.INTL(Z$4,Z$4,Chômés))),0,Montant),
IF(AND(OFFSET(Z9,,Sens)&lt;&gt;"",OR(OFFSET(Z$4,,Sens)=Tout_JF_P,NOT(NETWORKDAYS.INTL(OFFSET(Z$4,,Sens),OFFSET(Z$4,,Sens),Chômés)))),IF(OR(Z$4=Tout_JF_P,NOT(NETWORKDAYS.INTL(Z$4,Z$4,Chômés))),0,Montant),
"")))))</f>
        <v/>
      </c>
      <c r="AA9" s="51" t="str">
        <f t="array" aca="1" ref="AA9" ca="1">IF(AA$4&lt;$D9,"",
IF(AA$4&gt;WORKDAY.INTL(Dernière_Echéance,IF($G9="Reculer",IF(OR(Prochaine_Echéance=Tout_JF_P,WEEKDAY(Prochaine_Echéance,2)&gt;5),0,-Sens),IF(OR(Prochaine_Echéance=Tout_JF_P,WEEKDAY(Prochaine_Echéance,2)&gt;5),-Sens,0)),Chômés,Tout_JF_P),"",
IF(AA$4=$D9,IF(OR(AA$4=Tout_JF_P,NOT(NETWORKDAYS.INTL(AA$4,AA$4,Chômés))),0,Montant),
IF(_T_E=AA$4,IF(OR(AA$4=Tout_JF_P,NOT(NETWORKDAYS.INTL(AA$4,AA$4,Chômés))),0,Montant),
IF(AND(OFFSET(AA9,,Sens)&lt;&gt;"",OR(OFFSET(AA$4,,Sens)=Tout_JF_P,NOT(NETWORKDAYS.INTL(OFFSET(AA$4,,Sens),OFFSET(AA$4,,Sens),Chômés)))),IF(OR(AA$4=Tout_JF_P,NOT(NETWORKDAYS.INTL(AA$4,AA$4,Chômés))),0,Montant),
"")))))</f>
        <v/>
      </c>
      <c r="AB9" s="51" t="str">
        <f t="array" aca="1" ref="AB9" ca="1">IF(AB$4&lt;$D9,"",
IF(AB$4&gt;WORKDAY.INTL(Dernière_Echéance,IF($G9="Reculer",IF(OR(Prochaine_Echéance=Tout_JF_P,WEEKDAY(Prochaine_Echéance,2)&gt;5),0,-Sens),IF(OR(Prochaine_Echéance=Tout_JF_P,WEEKDAY(Prochaine_Echéance,2)&gt;5),-Sens,0)),Chômés,Tout_JF_P),"",
IF(AB$4=$D9,IF(OR(AB$4=Tout_JF_P,NOT(NETWORKDAYS.INTL(AB$4,AB$4,Chômés))),0,Montant),
IF(_T_E=AB$4,IF(OR(AB$4=Tout_JF_P,NOT(NETWORKDAYS.INTL(AB$4,AB$4,Chômés))),0,Montant),
IF(AND(OFFSET(AB9,,Sens)&lt;&gt;"",OR(OFFSET(AB$4,,Sens)=Tout_JF_P,NOT(NETWORKDAYS.INTL(OFFSET(AB$4,,Sens),OFFSET(AB$4,,Sens),Chômés)))),IF(OR(AB$4=Tout_JF_P,NOT(NETWORKDAYS.INTL(AB$4,AB$4,Chômés))),0,Montant),
"")))))</f>
        <v/>
      </c>
      <c r="AC9" s="51" t="str">
        <f t="array" aca="1" ref="AC9" ca="1">IF(AC$4&lt;$D9,"",
IF(AC$4&gt;WORKDAY.INTL(Dernière_Echéance,IF($G9="Reculer",IF(OR(Prochaine_Echéance=Tout_JF_P,WEEKDAY(Prochaine_Echéance,2)&gt;5),0,-Sens),IF(OR(Prochaine_Echéance=Tout_JF_P,WEEKDAY(Prochaine_Echéance,2)&gt;5),-Sens,0)),Chômés,Tout_JF_P),"",
IF(AC$4=$D9,IF(OR(AC$4=Tout_JF_P,NOT(NETWORKDAYS.INTL(AC$4,AC$4,Chômés))),0,Montant),
IF(_T_E=AC$4,IF(OR(AC$4=Tout_JF_P,NOT(NETWORKDAYS.INTL(AC$4,AC$4,Chômés))),0,Montant),
IF(AND(OFFSET(AC9,,Sens)&lt;&gt;"",OR(OFFSET(AC$4,,Sens)=Tout_JF_P,NOT(NETWORKDAYS.INTL(OFFSET(AC$4,,Sens),OFFSET(AC$4,,Sens),Chômés)))),IF(OR(AC$4=Tout_JF_P,NOT(NETWORKDAYS.INTL(AC$4,AC$4,Chômés))),0,Montant),
"")))))</f>
        <v/>
      </c>
      <c r="AD9" s="51" t="str">
        <f t="array" aca="1" ref="AD9" ca="1">IF(AD$4&lt;$D9,"",
IF(AD$4&gt;WORKDAY.INTL(Dernière_Echéance,IF($G9="Reculer",IF(OR(Prochaine_Echéance=Tout_JF_P,WEEKDAY(Prochaine_Echéance,2)&gt;5),0,-Sens),IF(OR(Prochaine_Echéance=Tout_JF_P,WEEKDAY(Prochaine_Echéance,2)&gt;5),-Sens,0)),Chômés,Tout_JF_P),"",
IF(AD$4=$D9,IF(OR(AD$4=Tout_JF_P,NOT(NETWORKDAYS.INTL(AD$4,AD$4,Chômés))),0,Montant),
IF(_T_E=AD$4,IF(OR(AD$4=Tout_JF_P,NOT(NETWORKDAYS.INTL(AD$4,AD$4,Chômés))),0,Montant),
IF(AND(OFFSET(AD9,,Sens)&lt;&gt;"",OR(OFFSET(AD$4,,Sens)=Tout_JF_P,NOT(NETWORKDAYS.INTL(OFFSET(AD$4,,Sens),OFFSET(AD$4,,Sens),Chômés)))),IF(OR(AD$4=Tout_JF_P,NOT(NETWORKDAYS.INTL(AD$4,AD$4,Chômés))),0,Montant),
"")))))</f>
        <v/>
      </c>
      <c r="AE9" s="51" t="str">
        <f t="array" aca="1" ref="AE9" ca="1">IF(AE$4&lt;$D9,"",
IF(AE$4&gt;WORKDAY.INTL(Dernière_Echéance,IF($G9="Reculer",IF(OR(Prochaine_Echéance=Tout_JF_P,WEEKDAY(Prochaine_Echéance,2)&gt;5),0,-Sens),IF(OR(Prochaine_Echéance=Tout_JF_P,WEEKDAY(Prochaine_Echéance,2)&gt;5),-Sens,0)),Chômés,Tout_JF_P),"",
IF(AE$4=$D9,IF(OR(AE$4=Tout_JF_P,NOT(NETWORKDAYS.INTL(AE$4,AE$4,Chômés))),0,Montant),
IF(_T_E=AE$4,IF(OR(AE$4=Tout_JF_P,NOT(NETWORKDAYS.INTL(AE$4,AE$4,Chômés))),0,Montant),
IF(AND(OFFSET(AE9,,Sens)&lt;&gt;"",OR(OFFSET(AE$4,,Sens)=Tout_JF_P,NOT(NETWORKDAYS.INTL(OFFSET(AE$4,,Sens),OFFSET(AE$4,,Sens),Chômés)))),IF(OR(AE$4=Tout_JF_P,NOT(NETWORKDAYS.INTL(AE$4,AE$4,Chômés))),0,Montant),
"")))))</f>
        <v/>
      </c>
      <c r="AF9" s="51" t="str">
        <f t="array" aca="1" ref="AF9" ca="1">IF(AF$4&lt;$D9,"",
IF(AF$4&gt;WORKDAY.INTL(Dernière_Echéance,IF($G9="Reculer",IF(OR(Prochaine_Echéance=Tout_JF_P,WEEKDAY(Prochaine_Echéance,2)&gt;5),0,-Sens),IF(OR(Prochaine_Echéance=Tout_JF_P,WEEKDAY(Prochaine_Echéance,2)&gt;5),-Sens,0)),Chômés,Tout_JF_P),"",
IF(AF$4=$D9,IF(OR(AF$4=Tout_JF_P,NOT(NETWORKDAYS.INTL(AF$4,AF$4,Chômés))),0,Montant),
IF(_T_E=AF$4,IF(OR(AF$4=Tout_JF_P,NOT(NETWORKDAYS.INTL(AF$4,AF$4,Chômés))),0,Montant),
IF(AND(OFFSET(AF9,,Sens)&lt;&gt;"",OR(OFFSET(AF$4,,Sens)=Tout_JF_P,NOT(NETWORKDAYS.INTL(OFFSET(AF$4,,Sens),OFFSET(AF$4,,Sens),Chômés)))),IF(OR(AF$4=Tout_JF_P,NOT(NETWORKDAYS.INTL(AF$4,AF$4,Chômés))),0,Montant),
"")))))</f>
        <v/>
      </c>
      <c r="AG9" s="51" t="str">
        <f t="array" aca="1" ref="AG9" ca="1">IF(AG$4&lt;$D9,"",
IF(AG$4&gt;WORKDAY.INTL(Dernière_Echéance,IF($G9="Reculer",IF(OR(Prochaine_Echéance=Tout_JF_P,WEEKDAY(Prochaine_Echéance,2)&gt;5),0,-Sens),IF(OR(Prochaine_Echéance=Tout_JF_P,WEEKDAY(Prochaine_Echéance,2)&gt;5),-Sens,0)),Chômés,Tout_JF_P),"",
IF(AG$4=$D9,IF(OR(AG$4=Tout_JF_P,NOT(NETWORKDAYS.INTL(AG$4,AG$4,Chômés))),0,Montant),
IF(_T_E=AG$4,IF(OR(AG$4=Tout_JF_P,NOT(NETWORKDAYS.INTL(AG$4,AG$4,Chômés))),0,Montant),
IF(AND(OFFSET(AG9,,Sens)&lt;&gt;"",OR(OFFSET(AG$4,,Sens)=Tout_JF_P,NOT(NETWORKDAYS.INTL(OFFSET(AG$4,,Sens),OFFSET(AG$4,,Sens),Chômés)))),IF(OR(AG$4=Tout_JF_P,NOT(NETWORKDAYS.INTL(AG$4,AG$4,Chômés))),0,Montant),
"")))))</f>
        <v/>
      </c>
      <c r="AH9" s="51" t="str">
        <f t="array" aca="1" ref="AH9" ca="1">IF(AH$4&lt;$D9,"",
IF(AH$4&gt;WORKDAY.INTL(Dernière_Echéance,IF($G9="Reculer",IF(OR(Prochaine_Echéance=Tout_JF_P,WEEKDAY(Prochaine_Echéance,2)&gt;5),0,-Sens),IF(OR(Prochaine_Echéance=Tout_JF_P,WEEKDAY(Prochaine_Echéance,2)&gt;5),-Sens,0)),Chômés,Tout_JF_P),"",
IF(AH$4=$D9,IF(OR(AH$4=Tout_JF_P,NOT(NETWORKDAYS.INTL(AH$4,AH$4,Chômés))),0,Montant),
IF(_T_E=AH$4,IF(OR(AH$4=Tout_JF_P,NOT(NETWORKDAYS.INTL(AH$4,AH$4,Chômés))),0,Montant),
IF(AND(OFFSET(AH9,,Sens)&lt;&gt;"",OR(OFFSET(AH$4,,Sens)=Tout_JF_P,NOT(NETWORKDAYS.INTL(OFFSET(AH$4,,Sens),OFFSET(AH$4,,Sens),Chômés)))),IF(OR(AH$4=Tout_JF_P,NOT(NETWORKDAYS.INTL(AH$4,AH$4,Chômés))),0,Montant),
"")))))</f>
        <v/>
      </c>
      <c r="AI9" s="51" t="str">
        <f t="array" aca="1" ref="AI9" ca="1">IF(AI$4&lt;$D9,"",
IF(AI$4&gt;WORKDAY.INTL(Dernière_Echéance,IF($G9="Reculer",IF(OR(Prochaine_Echéance=Tout_JF_P,WEEKDAY(Prochaine_Echéance,2)&gt;5),0,-Sens),IF(OR(Prochaine_Echéance=Tout_JF_P,WEEKDAY(Prochaine_Echéance,2)&gt;5),-Sens,0)),Chômés,Tout_JF_P),"",
IF(AI$4=$D9,IF(OR(AI$4=Tout_JF_P,NOT(NETWORKDAYS.INTL(AI$4,AI$4,Chômés))),0,Montant),
IF(_T_E=AI$4,IF(OR(AI$4=Tout_JF_P,NOT(NETWORKDAYS.INTL(AI$4,AI$4,Chômés))),0,Montant),
IF(AND(OFFSET(AI9,,Sens)&lt;&gt;"",OR(OFFSET(AI$4,,Sens)=Tout_JF_P,NOT(NETWORKDAYS.INTL(OFFSET(AI$4,,Sens),OFFSET(AI$4,,Sens),Chômés)))),IF(OR(AI$4=Tout_JF_P,NOT(NETWORKDAYS.INTL(AI$4,AI$4,Chômés))),0,Montant),
"")))))</f>
        <v/>
      </c>
      <c r="AJ9" s="51" t="str">
        <f t="array" aca="1" ref="AJ9" ca="1">IF(AJ$4&lt;$D9,"",
IF(AJ$4&gt;WORKDAY.INTL(Dernière_Echéance,IF($G9="Reculer",IF(OR(Prochaine_Echéance=Tout_JF_P,WEEKDAY(Prochaine_Echéance,2)&gt;5),0,-Sens),IF(OR(Prochaine_Echéance=Tout_JF_P,WEEKDAY(Prochaine_Echéance,2)&gt;5),-Sens,0)),Chômés,Tout_JF_P),"",
IF(AJ$4=$D9,IF(OR(AJ$4=Tout_JF_P,NOT(NETWORKDAYS.INTL(AJ$4,AJ$4,Chômés))),0,Montant),
IF(_T_E=AJ$4,IF(OR(AJ$4=Tout_JF_P,NOT(NETWORKDAYS.INTL(AJ$4,AJ$4,Chômés))),0,Montant),
IF(AND(OFFSET(AJ9,,Sens)&lt;&gt;"",OR(OFFSET(AJ$4,,Sens)=Tout_JF_P,NOT(NETWORKDAYS.INTL(OFFSET(AJ$4,,Sens),OFFSET(AJ$4,,Sens),Chômés)))),IF(OR(AJ$4=Tout_JF_P,NOT(NETWORKDAYS.INTL(AJ$4,AJ$4,Chômés))),0,Montant),
"")))))</f>
        <v/>
      </c>
      <c r="AK9" s="51" t="str">
        <f t="array" aca="1" ref="AK9" ca="1">IF(AK$4&lt;$D9,"",
IF(AK$4&gt;WORKDAY.INTL(Dernière_Echéance,IF($G9="Reculer",IF(OR(Prochaine_Echéance=Tout_JF_P,WEEKDAY(Prochaine_Echéance,2)&gt;5),0,-Sens),IF(OR(Prochaine_Echéance=Tout_JF_P,WEEKDAY(Prochaine_Echéance,2)&gt;5),-Sens,0)),Chômés,Tout_JF_P),"",
IF(AK$4=$D9,IF(OR(AK$4=Tout_JF_P,NOT(NETWORKDAYS.INTL(AK$4,AK$4,Chômés))),0,Montant),
IF(_T_E=AK$4,IF(OR(AK$4=Tout_JF_P,NOT(NETWORKDAYS.INTL(AK$4,AK$4,Chômés))),0,Montant),
IF(AND(OFFSET(AK9,,Sens)&lt;&gt;"",OR(OFFSET(AK$4,,Sens)=Tout_JF_P,NOT(NETWORKDAYS.INTL(OFFSET(AK$4,,Sens),OFFSET(AK$4,,Sens),Chômés)))),IF(OR(AK$4=Tout_JF_P,NOT(NETWORKDAYS.INTL(AK$4,AK$4,Chômés))),0,Montant),
"")))))</f>
        <v/>
      </c>
      <c r="AL9" s="51" t="str">
        <f t="array" aca="1" ref="AL9" ca="1">IF(AL$4&lt;$D9,"",
IF(AL$4&gt;WORKDAY.INTL(Dernière_Echéance,IF($G9="Reculer",IF(OR(Prochaine_Echéance=Tout_JF_P,WEEKDAY(Prochaine_Echéance,2)&gt;5),0,-Sens),IF(OR(Prochaine_Echéance=Tout_JF_P,WEEKDAY(Prochaine_Echéance,2)&gt;5),-Sens,0)),Chômés,Tout_JF_P),"",
IF(AL$4=$D9,IF(OR(AL$4=Tout_JF_P,NOT(NETWORKDAYS.INTL(AL$4,AL$4,Chômés))),0,Montant),
IF(_T_E=AL$4,IF(OR(AL$4=Tout_JF_P,NOT(NETWORKDAYS.INTL(AL$4,AL$4,Chômés))),0,Montant),
IF(AND(OFFSET(AL9,,Sens)&lt;&gt;"",OR(OFFSET(AL$4,,Sens)=Tout_JF_P,NOT(NETWORKDAYS.INTL(OFFSET(AL$4,,Sens),OFFSET(AL$4,,Sens),Chômés)))),IF(OR(AL$4=Tout_JF_P,NOT(NETWORKDAYS.INTL(AL$4,AL$4,Chômés))),0,Montant),
"")))))</f>
        <v/>
      </c>
      <c r="AM9" s="51" t="str">
        <f t="array" aca="1" ref="AM9" ca="1">IF(AM$4&lt;$D9,"",
IF(AM$4&gt;WORKDAY.INTL(Dernière_Echéance,IF($G9="Reculer",IF(OR(Prochaine_Echéance=Tout_JF_P,WEEKDAY(Prochaine_Echéance,2)&gt;5),0,-Sens),IF(OR(Prochaine_Echéance=Tout_JF_P,WEEKDAY(Prochaine_Echéance,2)&gt;5),-Sens,0)),Chômés,Tout_JF_P),"",
IF(AM$4=$D9,IF(OR(AM$4=Tout_JF_P,NOT(NETWORKDAYS.INTL(AM$4,AM$4,Chômés))),0,Montant),
IF(_T_E=AM$4,IF(OR(AM$4=Tout_JF_P,NOT(NETWORKDAYS.INTL(AM$4,AM$4,Chômés))),0,Montant),
IF(AND(OFFSET(AM9,,Sens)&lt;&gt;"",OR(OFFSET(AM$4,,Sens)=Tout_JF_P,NOT(NETWORKDAYS.INTL(OFFSET(AM$4,,Sens),OFFSET(AM$4,,Sens),Chômés)))),IF(OR(AM$4=Tout_JF_P,NOT(NETWORKDAYS.INTL(AM$4,AM$4,Chômés))),0,Montant),
"")))))</f>
        <v/>
      </c>
      <c r="AN9" s="51" t="str">
        <f t="array" aca="1" ref="AN9" ca="1">IF(AN$4&lt;$D9,"",
IF(AN$4&gt;WORKDAY.INTL(Dernière_Echéance,IF($G9="Reculer",IF(OR(Prochaine_Echéance=Tout_JF_P,WEEKDAY(Prochaine_Echéance,2)&gt;5),0,-Sens),IF(OR(Prochaine_Echéance=Tout_JF_P,WEEKDAY(Prochaine_Echéance,2)&gt;5),-Sens,0)),Chômés,Tout_JF_P),"",
IF(AN$4=$D9,IF(OR(AN$4=Tout_JF_P,NOT(NETWORKDAYS.INTL(AN$4,AN$4,Chômés))),0,Montant),
IF(_T_E=AN$4,IF(OR(AN$4=Tout_JF_P,NOT(NETWORKDAYS.INTL(AN$4,AN$4,Chômés))),0,Montant),
IF(AND(OFFSET(AN9,,Sens)&lt;&gt;"",OR(OFFSET(AN$4,,Sens)=Tout_JF_P,NOT(NETWORKDAYS.INTL(OFFSET(AN$4,,Sens),OFFSET(AN$4,,Sens),Chômés)))),IF(OR(AN$4=Tout_JF_P,NOT(NETWORKDAYS.INTL(AN$4,AN$4,Chômés))),0,Montant),
"")))))</f>
        <v/>
      </c>
      <c r="AO9" s="51" t="str">
        <f t="array" aca="1" ref="AO9" ca="1">IF(AO$4&lt;$D9,"",
IF(AO$4&gt;WORKDAY.INTL(Dernière_Echéance,IF($G9="Reculer",IF(OR(Prochaine_Echéance=Tout_JF_P,WEEKDAY(Prochaine_Echéance,2)&gt;5),0,-Sens),IF(OR(Prochaine_Echéance=Tout_JF_P,WEEKDAY(Prochaine_Echéance,2)&gt;5),-Sens,0)),Chômés,Tout_JF_P),"",
IF(AO$4=$D9,IF(OR(AO$4=Tout_JF_P,NOT(NETWORKDAYS.INTL(AO$4,AO$4,Chômés))),0,Montant),
IF(_T_E=AO$4,IF(OR(AO$4=Tout_JF_P,NOT(NETWORKDAYS.INTL(AO$4,AO$4,Chômés))),0,Montant),
IF(AND(OFFSET(AO9,,Sens)&lt;&gt;"",OR(OFFSET(AO$4,,Sens)=Tout_JF_P,NOT(NETWORKDAYS.INTL(OFFSET(AO$4,,Sens),OFFSET(AO$4,,Sens),Chômés)))),IF(OR(AO$4=Tout_JF_P,NOT(NETWORKDAYS.INTL(AO$4,AO$4,Chômés))),0,Montant),
"")))))</f>
        <v/>
      </c>
      <c r="AP9" s="51" t="str">
        <f t="array" aca="1" ref="AP9" ca="1">IF(AP$4&lt;$D9,"",
IF(AP$4&gt;WORKDAY.INTL(Dernière_Echéance,IF($G9="Reculer",IF(OR(Prochaine_Echéance=Tout_JF_P,WEEKDAY(Prochaine_Echéance,2)&gt;5),0,-Sens),IF(OR(Prochaine_Echéance=Tout_JF_P,WEEKDAY(Prochaine_Echéance,2)&gt;5),-Sens,0)),Chômés,Tout_JF_P),"",
IF(AP$4=$D9,IF(OR(AP$4=Tout_JF_P,NOT(NETWORKDAYS.INTL(AP$4,AP$4,Chômés))),0,Montant),
IF(_T_E=AP$4,IF(OR(AP$4=Tout_JF_P,NOT(NETWORKDAYS.INTL(AP$4,AP$4,Chômés))),0,Montant),
IF(AND(OFFSET(AP9,,Sens)&lt;&gt;"",OR(OFFSET(AP$4,,Sens)=Tout_JF_P,NOT(NETWORKDAYS.INTL(OFFSET(AP$4,,Sens),OFFSET(AP$4,,Sens),Chômés)))),IF(OR(AP$4=Tout_JF_P,NOT(NETWORKDAYS.INTL(AP$4,AP$4,Chômés))),0,Montant),
"")))))</f>
        <v/>
      </c>
      <c r="AQ9" s="51" t="str">
        <f t="array" aca="1" ref="AQ9" ca="1">IF(AQ$4&lt;$D9,"",
IF(AQ$4&gt;WORKDAY.INTL(Dernière_Echéance,IF($G9="Reculer",IF(OR(Prochaine_Echéance=Tout_JF_P,WEEKDAY(Prochaine_Echéance,2)&gt;5),0,-Sens),IF(OR(Prochaine_Echéance=Tout_JF_P,WEEKDAY(Prochaine_Echéance,2)&gt;5),-Sens,0)),Chômés,Tout_JF_P),"",
IF(AQ$4=$D9,IF(OR(AQ$4=Tout_JF_P,NOT(NETWORKDAYS.INTL(AQ$4,AQ$4,Chômés))),0,Montant),
IF(_T_E=AQ$4,IF(OR(AQ$4=Tout_JF_P,NOT(NETWORKDAYS.INTL(AQ$4,AQ$4,Chômés))),0,Montant),
IF(AND(OFFSET(AQ9,,Sens)&lt;&gt;"",OR(OFFSET(AQ$4,,Sens)=Tout_JF_P,NOT(NETWORKDAYS.INTL(OFFSET(AQ$4,,Sens),OFFSET(AQ$4,,Sens),Chômés)))),IF(OR(AQ$4=Tout_JF_P,NOT(NETWORKDAYS.INTL(AQ$4,AQ$4,Chômés))),0,Montant),
"")))))</f>
        <v/>
      </c>
      <c r="AR9" s="51" t="str">
        <f t="array" aca="1" ref="AR9" ca="1">IF(AR$4&lt;$D9,"",
IF(AR$4&gt;WORKDAY.INTL(Dernière_Echéance,IF($G9="Reculer",IF(OR(Prochaine_Echéance=Tout_JF_P,WEEKDAY(Prochaine_Echéance,2)&gt;5),0,-Sens),IF(OR(Prochaine_Echéance=Tout_JF_P,WEEKDAY(Prochaine_Echéance,2)&gt;5),-Sens,0)),Chômés,Tout_JF_P),"",
IF(AR$4=$D9,IF(OR(AR$4=Tout_JF_P,NOT(NETWORKDAYS.INTL(AR$4,AR$4,Chômés))),0,Montant),
IF(_T_E=AR$4,IF(OR(AR$4=Tout_JF_P,NOT(NETWORKDAYS.INTL(AR$4,AR$4,Chômés))),0,Montant),
IF(AND(OFFSET(AR9,,Sens)&lt;&gt;"",OR(OFFSET(AR$4,,Sens)=Tout_JF_P,NOT(NETWORKDAYS.INTL(OFFSET(AR$4,,Sens),OFFSET(AR$4,,Sens),Chômés)))),IF(OR(AR$4=Tout_JF_P,NOT(NETWORKDAYS.INTL(AR$4,AR$4,Chômés))),0,Montant),
"")))))</f>
        <v/>
      </c>
      <c r="AS9" s="51" t="str">
        <f t="array" aca="1" ref="AS9" ca="1">IF(AS$4&lt;$D9,"",
IF(AS$4&gt;WORKDAY.INTL(Dernière_Echéance,IF($G9="Reculer",IF(OR(Prochaine_Echéance=Tout_JF_P,WEEKDAY(Prochaine_Echéance,2)&gt;5),0,-Sens),IF(OR(Prochaine_Echéance=Tout_JF_P,WEEKDAY(Prochaine_Echéance,2)&gt;5),-Sens,0)),Chômés,Tout_JF_P),"",
IF(AS$4=$D9,IF(OR(AS$4=Tout_JF_P,NOT(NETWORKDAYS.INTL(AS$4,AS$4,Chômés))),0,Montant),
IF(_T_E=AS$4,IF(OR(AS$4=Tout_JF_P,NOT(NETWORKDAYS.INTL(AS$4,AS$4,Chômés))),0,Montant),
IF(AND(OFFSET(AS9,,Sens)&lt;&gt;"",OR(OFFSET(AS$4,,Sens)=Tout_JF_P,NOT(NETWORKDAYS.INTL(OFFSET(AS$4,,Sens),OFFSET(AS$4,,Sens),Chômés)))),IF(OR(AS$4=Tout_JF_P,NOT(NETWORKDAYS.INTL(AS$4,AS$4,Chômés))),0,Montant),
"")))))</f>
        <v/>
      </c>
      <c r="AT9" s="51" t="str">
        <f t="array" aca="1" ref="AT9" ca="1">IF(AT$4&lt;$D9,"",
IF(AT$4&gt;WORKDAY.INTL(Dernière_Echéance,IF($G9="Reculer",IF(OR(Prochaine_Echéance=Tout_JF_P,WEEKDAY(Prochaine_Echéance,2)&gt;5),0,-Sens),IF(OR(Prochaine_Echéance=Tout_JF_P,WEEKDAY(Prochaine_Echéance,2)&gt;5),-Sens,0)),Chômés,Tout_JF_P),"",
IF(AT$4=$D9,IF(OR(AT$4=Tout_JF_P,NOT(NETWORKDAYS.INTL(AT$4,AT$4,Chômés))),0,Montant),
IF(_T_E=AT$4,IF(OR(AT$4=Tout_JF_P,NOT(NETWORKDAYS.INTL(AT$4,AT$4,Chômés))),0,Montant),
IF(AND(OFFSET(AT9,,Sens)&lt;&gt;"",OR(OFFSET(AT$4,,Sens)=Tout_JF_P,NOT(NETWORKDAYS.INTL(OFFSET(AT$4,,Sens),OFFSET(AT$4,,Sens),Chômés)))),IF(OR(AT$4=Tout_JF_P,NOT(NETWORKDAYS.INTL(AT$4,AT$4,Chômés))),0,Montant),
"")))))</f>
        <v/>
      </c>
      <c r="AU9" s="51" t="str">
        <f t="array" aca="1" ref="AU9" ca="1">IF(AU$4&lt;$D9,"",
IF(AU$4&gt;WORKDAY.INTL(Dernière_Echéance,IF($G9="Reculer",IF(OR(Prochaine_Echéance=Tout_JF_P,WEEKDAY(Prochaine_Echéance,2)&gt;5),0,-Sens),IF(OR(Prochaine_Echéance=Tout_JF_P,WEEKDAY(Prochaine_Echéance,2)&gt;5),-Sens,0)),Chômés,Tout_JF_P),"",
IF(AU$4=$D9,IF(OR(AU$4=Tout_JF_P,NOT(NETWORKDAYS.INTL(AU$4,AU$4,Chômés))),0,Montant),
IF(_T_E=AU$4,IF(OR(AU$4=Tout_JF_P,NOT(NETWORKDAYS.INTL(AU$4,AU$4,Chômés))),0,Montant),
IF(AND(OFFSET(AU9,,Sens)&lt;&gt;"",OR(OFFSET(AU$4,,Sens)=Tout_JF_P,NOT(NETWORKDAYS.INTL(OFFSET(AU$4,,Sens),OFFSET(AU$4,,Sens),Chômés)))),IF(OR(AU$4=Tout_JF_P,NOT(NETWORKDAYS.INTL(AU$4,AU$4,Chômés))),0,Montant),
"")))))</f>
        <v/>
      </c>
      <c r="AV9" s="51" t="str">
        <f t="array" aca="1" ref="AV9" ca="1">IF(AV$4&lt;$D9,"",
IF(AV$4&gt;WORKDAY.INTL(Dernière_Echéance,IF($G9="Reculer",IF(OR(Prochaine_Echéance=Tout_JF_P,WEEKDAY(Prochaine_Echéance,2)&gt;5),0,-Sens),IF(OR(Prochaine_Echéance=Tout_JF_P,WEEKDAY(Prochaine_Echéance,2)&gt;5),-Sens,0)),Chômés,Tout_JF_P),"",
IF(AV$4=$D9,IF(OR(AV$4=Tout_JF_P,NOT(NETWORKDAYS.INTL(AV$4,AV$4,Chômés))),0,Montant),
IF(_T_E=AV$4,IF(OR(AV$4=Tout_JF_P,NOT(NETWORKDAYS.INTL(AV$4,AV$4,Chômés))),0,Montant),
IF(AND(OFFSET(AV9,,Sens)&lt;&gt;"",OR(OFFSET(AV$4,,Sens)=Tout_JF_P,NOT(NETWORKDAYS.INTL(OFFSET(AV$4,,Sens),OFFSET(AV$4,,Sens),Chômés)))),IF(OR(AV$4=Tout_JF_P,NOT(NETWORKDAYS.INTL(AV$4,AV$4,Chômés))),0,Montant),
"")))))</f>
        <v/>
      </c>
      <c r="AW9" s="51" t="str">
        <f t="array" aca="1" ref="AW9" ca="1">IF(AW$4&lt;$D9,"",
IF(AW$4&gt;WORKDAY.INTL(Dernière_Echéance,IF($G9="Reculer",IF(OR(Prochaine_Echéance=Tout_JF_P,WEEKDAY(Prochaine_Echéance,2)&gt;5),0,-Sens),IF(OR(Prochaine_Echéance=Tout_JF_P,WEEKDAY(Prochaine_Echéance,2)&gt;5),-Sens,0)),Chômés,Tout_JF_P),"",
IF(AW$4=$D9,IF(OR(AW$4=Tout_JF_P,NOT(NETWORKDAYS.INTL(AW$4,AW$4,Chômés))),0,Montant),
IF(_T_E=AW$4,IF(OR(AW$4=Tout_JF_P,NOT(NETWORKDAYS.INTL(AW$4,AW$4,Chômés))),0,Montant),
IF(AND(OFFSET(AW9,,Sens)&lt;&gt;"",OR(OFFSET(AW$4,,Sens)=Tout_JF_P,NOT(NETWORKDAYS.INTL(OFFSET(AW$4,,Sens),OFFSET(AW$4,,Sens),Chômés)))),IF(OR(AW$4=Tout_JF_P,NOT(NETWORKDAYS.INTL(AW$4,AW$4,Chômés))),0,Montant),
"")))))</f>
        <v/>
      </c>
      <c r="AX9" s="51" t="str">
        <f t="array" aca="1" ref="AX9" ca="1">IF(AX$4&lt;$D9,"",
IF(AX$4&gt;WORKDAY.INTL(Dernière_Echéance,IF($G9="Reculer",IF(OR(Prochaine_Echéance=Tout_JF_P,WEEKDAY(Prochaine_Echéance,2)&gt;5),0,-Sens),IF(OR(Prochaine_Echéance=Tout_JF_P,WEEKDAY(Prochaine_Echéance,2)&gt;5),-Sens,0)),Chômés,Tout_JF_P),"",
IF(AX$4=$D9,IF(OR(AX$4=Tout_JF_P,NOT(NETWORKDAYS.INTL(AX$4,AX$4,Chômés))),0,Montant),
IF(_T_E=AX$4,IF(OR(AX$4=Tout_JF_P,NOT(NETWORKDAYS.INTL(AX$4,AX$4,Chômés))),0,Montant),
IF(AND(OFFSET(AX9,,Sens)&lt;&gt;"",OR(OFFSET(AX$4,,Sens)=Tout_JF_P,NOT(NETWORKDAYS.INTL(OFFSET(AX$4,,Sens),OFFSET(AX$4,,Sens),Chômés)))),IF(OR(AX$4=Tout_JF_P,NOT(NETWORKDAYS.INTL(AX$4,AX$4,Chômés))),0,Montant),
"")))))</f>
        <v/>
      </c>
      <c r="AY9" s="51" t="str">
        <f t="array" aca="1" ref="AY9" ca="1">IF(AY$4&lt;$D9,"",
IF(AY$4&gt;WORKDAY.INTL(Dernière_Echéance,IF($G9="Reculer",IF(OR(Prochaine_Echéance=Tout_JF_P,WEEKDAY(Prochaine_Echéance,2)&gt;5),0,-Sens),IF(OR(Prochaine_Echéance=Tout_JF_P,WEEKDAY(Prochaine_Echéance,2)&gt;5),-Sens,0)),Chômés,Tout_JF_P),"",
IF(AY$4=$D9,IF(OR(AY$4=Tout_JF_P,NOT(NETWORKDAYS.INTL(AY$4,AY$4,Chômés))),0,Montant),
IF(_T_E=AY$4,IF(OR(AY$4=Tout_JF_P,NOT(NETWORKDAYS.INTL(AY$4,AY$4,Chômés))),0,Montant),
IF(AND(OFFSET(AY9,,Sens)&lt;&gt;"",OR(OFFSET(AY$4,,Sens)=Tout_JF_P,NOT(NETWORKDAYS.INTL(OFFSET(AY$4,,Sens),OFFSET(AY$4,,Sens),Chômés)))),IF(OR(AY$4=Tout_JF_P,NOT(NETWORKDAYS.INTL(AY$4,AY$4,Chômés))),0,Montant),
"")))))</f>
        <v/>
      </c>
      <c r="AZ9" s="51" t="str">
        <f t="array" aca="1" ref="AZ9" ca="1">IF(AZ$4&lt;$D9,"",
IF(AZ$4&gt;WORKDAY.INTL(Dernière_Echéance,IF($G9="Reculer",IF(OR(Prochaine_Echéance=Tout_JF_P,WEEKDAY(Prochaine_Echéance,2)&gt;5),0,-Sens),IF(OR(Prochaine_Echéance=Tout_JF_P,WEEKDAY(Prochaine_Echéance,2)&gt;5),-Sens,0)),Chômés,Tout_JF_P),"",
IF(AZ$4=$D9,IF(OR(AZ$4=Tout_JF_P,NOT(NETWORKDAYS.INTL(AZ$4,AZ$4,Chômés))),0,Montant),
IF(_T_E=AZ$4,IF(OR(AZ$4=Tout_JF_P,NOT(NETWORKDAYS.INTL(AZ$4,AZ$4,Chômés))),0,Montant),
IF(AND(OFFSET(AZ9,,Sens)&lt;&gt;"",OR(OFFSET(AZ$4,,Sens)=Tout_JF_P,NOT(NETWORKDAYS.INTL(OFFSET(AZ$4,,Sens),OFFSET(AZ$4,,Sens),Chômés)))),IF(OR(AZ$4=Tout_JF_P,NOT(NETWORKDAYS.INTL(AZ$4,AZ$4,Chômés))),0,Montant),
"")))))</f>
        <v/>
      </c>
      <c r="BA9" s="51" t="str">
        <f t="array" aca="1" ref="BA9" ca="1">IF(BA$4&lt;$D9,"",
IF(BA$4&gt;Dernière_Echéance,"",
IF(BA$4=$D9,IF(OR(BA$4=Tout_JF_P,NOT(NETWORKDAYS.INTL(BA$4,BA$4,Chômés))),0,Montant),
IF(_T_E=BA$4,IF(OR(BA$4=Tout_JF_P,NOT(NETWORKDAYS.INTL(BA$4,BA$4,Chômés))),0,Montant),
IF(AND(OFFSET(BA9,,Sens)&lt;&gt;"",OR(OFFSET(BA$4,,Sens)=Tout_JF_P,NOT(NETWORKDAYS.INTL(OFFSET(BA$4,,Sens),OFFSET(BA$4,,Sens),Chômés)))),IF(OR(BA$4=Tout_JF_P,NOT(NETWORKDAYS.INTL(BA$4,BA$4,Chômés))),0,Montant),
"")))))</f>
        <v/>
      </c>
      <c r="BB9" s="51" t="str">
        <f t="array" aca="1" ref="BB9" ca="1">IF(BB$4&lt;$D9,"",
IF(BB$4&gt;Dernière_Echéance,"",
IF(BB$4=$D9,IF(OR(BB$4=Tout_JF_P,NOT(NETWORKDAYS.INTL(BB$4,BB$4,Chômés))),0,Montant),
IF(_T_E=BB$4,IF(OR(BB$4=Tout_JF_P,NOT(NETWORKDAYS.INTL(BB$4,BB$4,Chômés))),0,Montant),
IF(AND(OFFSET(BB9,,Sens)&lt;&gt;"",OR(OFFSET(BB$4,,Sens)=Tout_JF_P,NOT(NETWORKDAYS.INTL(OFFSET(BB$4,,Sens),OFFSET(BB$4,,Sens),Chômés)))),IF(OR(BB$4=Tout_JF_P,NOT(NETWORKDAYS.INTL(BB$4,BB$4,Chômés))),0,Montant),
"")))))</f>
        <v/>
      </c>
      <c r="BC9" s="51" t="str">
        <f t="array" aca="1" ref="BC9" ca="1">IF(BC$4&lt;$D9,"",
IF(BC$4&gt;Dernière_Echéance,"",
IF(BC$4=$D9,IF(OR(BC$4=Tout_JF_P,NOT(NETWORKDAYS.INTL(BC$4,BC$4,Chômés))),0,Montant),
IF(_T_E=BC$4,IF(OR(BC$4=Tout_JF_P,NOT(NETWORKDAYS.INTL(BC$4,BC$4,Chômés))),0,Montant),
IF(AND(OFFSET(BC9,,Sens)&lt;&gt;"",OR(OFFSET(BC$4,,Sens)=Tout_JF_P,NOT(NETWORKDAYS.INTL(OFFSET(BC$4,,Sens),OFFSET(BC$4,,Sens),Chômés)))),IF(OR(BC$4=Tout_JF_P,NOT(NETWORKDAYS.INTL(BC$4,BC$4,Chômés))),0,Montant),
"")))))</f>
        <v/>
      </c>
      <c r="BD9" s="51" t="str">
        <f t="array" aca="1" ref="BD9" ca="1">IF(BD$4&lt;$D9,"",
IF(BD$4&gt;Dernière_Echéance,"",
IF(BD$4=$D9,IF(OR(BD$4=Tout_JF_P,NOT(NETWORKDAYS.INTL(BD$4,BD$4,Chômés))),0,Montant),
IF(_T_E=BD$4,IF(OR(BD$4=Tout_JF_P,NOT(NETWORKDAYS.INTL(BD$4,BD$4,Chômés))),0,Montant),
IF(AND(OFFSET(BD9,,Sens)&lt;&gt;"",OR(OFFSET(BD$4,,Sens)=Tout_JF_P,NOT(NETWORKDAYS.INTL(OFFSET(BD$4,,Sens),OFFSET(BD$4,,Sens),Chômés)))),IF(OR(BD$4=Tout_JF_P,NOT(NETWORKDAYS.INTL(BD$4,BD$4,Chômés))),0,Montant),
"")))))</f>
        <v/>
      </c>
      <c r="BE9" s="51" t="str">
        <f t="array" aca="1" ref="BE9" ca="1">IF(BE$4&lt;$D9,"",
IF(BE$4&gt;Dernière_Echéance,"",
IF(BE$4=$D9,IF(OR(BE$4=Tout_JF_P,NOT(NETWORKDAYS.INTL(BE$4,BE$4,Chômés))),0,Montant),
IF(_T_E=BE$4,IF(OR(BE$4=Tout_JF_P,NOT(NETWORKDAYS.INTL(BE$4,BE$4,Chômés))),0,Montant),
IF(AND(OFFSET(BE9,,Sens)&lt;&gt;"",OR(OFFSET(BE$4,,Sens)=Tout_JF_P,NOT(NETWORKDAYS.INTL(OFFSET(BE$4,,Sens),OFFSET(BE$4,,Sens),Chômés)))),IF(OR(BE$4=Tout_JF_P,NOT(NETWORKDAYS.INTL(BE$4,BE$4,Chômés))),0,Montant),
"")))))</f>
        <v/>
      </c>
      <c r="BF9" s="51" t="str">
        <f t="array" aca="1" ref="BF9" ca="1">IF(BF$4&lt;$D9,"",
IF(BF$4&gt;Dernière_Echéance,"",
IF(BF$4=$D9,IF(OR(BF$4=Tout_JF_P,NOT(NETWORKDAYS.INTL(BF$4,BF$4,Chômés))),0,Montant),
IF(_T_E=BF$4,IF(OR(BF$4=Tout_JF_P,NOT(NETWORKDAYS.INTL(BF$4,BF$4,Chômés))),0,Montant),
IF(AND(OFFSET(BF9,,Sens)&lt;&gt;"",OR(OFFSET(BF$4,,Sens)=Tout_JF_P,NOT(NETWORKDAYS.INTL(OFFSET(BF$4,,Sens),OFFSET(BF$4,,Sens),Chômés)))),IF(OR(BF$4=Tout_JF_P,NOT(NETWORKDAYS.INTL(BF$4,BF$4,Chômés))),0,Montant),
"")))))</f>
        <v/>
      </c>
      <c r="BG9" s="44" t="str">
        <f t="array" aca="1" ref="BG9" ca="1">IF(BG$4&lt;$D9,"",
IF(BG$4&gt;Dernière_Echéance,"",
IF(BG$4=$D9,IF(OR(BG$4=Tout_JF_P,NOT(NETWORKDAYS.INTL(BG$4,BG$4,Chômés))),0,Montant),
IF(_T_E=BG$4,IF(OR(BG$4=Tout_JF_P,NOT(NETWORKDAYS.INTL(BG$4,BG$4,Chômés))),0,Montant),
IF(AND(OFFSET(BG9,,Sens)&lt;&gt;"",OR(OFFSET(BG$4,,Sens)=Tout_JF_P,NOT(NETWORKDAYS.INTL(OFFSET(BG$4,,Sens),OFFSET(BG$4,,Sens),Chômés)))),IF(OR(BG$4=Tout_JF_P,NOT(NETWORKDAYS.INTL(BG$4,BG$4,Chômés))),0,Montant),
"")))))</f>
        <v/>
      </c>
    </row>
    <row r="10" spans="1:60" x14ac:dyDescent="0.25">
      <c r="A10" s="34" t="s">
        <v>110</v>
      </c>
      <c r="B10" s="51" t="s">
        <v>109</v>
      </c>
      <c r="C10" s="39"/>
      <c r="D10" s="50">
        <v>43284</v>
      </c>
      <c r="E10" s="48" t="s">
        <v>56</v>
      </c>
      <c r="F10" s="34">
        <v>10</v>
      </c>
      <c r="G10" s="39" t="s">
        <v>111</v>
      </c>
      <c r="H10" s="50">
        <f t="array" aca="1" ref="H10" ca="1">IF(AND($F10&gt;0,Dernière_Echéance&lt;TODAY()),"Terminé",IFERROR(WORKDAY.INTL(
IF($D10&gt;=TODAY(),$D10,Prochaine_Echéance),IF(OR(Prochaine_Echéance=Tout_JF_P,WEEKDAY(Prochaine_Echéance,2)&gt;5),0,-Sens),Chômés,Tout_JF_P),$D10))</f>
        <v>43285</v>
      </c>
      <c r="I10" s="44" t="str">
        <f t="array" aca="1" ref="I10" ca="1">IF(I$4&lt;$D10,"",
IF(I$4&gt;Dernière_Echéance,"",
IF(I$4=$D10,Montant,
IF(_T_E=I$4,Montant,
""))))</f>
        <v>vs</v>
      </c>
      <c r="J10" s="44" t="str">
        <f t="array" aca="1" ref="J10" ca="1">IF(J$4&lt;$D10,"",
IF(J$4&gt;Dernière_Echéance,"",
IF(J$4=$D10,IF(OR(J$4=Tout_JF_P,NOT(NETWORKDAYS.INTL(J$4,J$4,Chômés))),0,Montant),
IF(_T_E=J$4,IF(OR(J$4=Tout_JF_P,NOT(NETWORKDAYS.INTL(J$4,J$4,Chômés))),0,Montant),
IF(AND(OFFSET(J10,,Sens)&lt;&gt;"",OR(OFFSET(J$4,,Sens)=Tout_JF_P,NOT(NETWORKDAYS.INTL(OFFSET(J$4,,Sens),OFFSET(J$4,,Sens),Chômés)))),IF(OR(J$4=Tout_JF_P,NOT(NETWORKDAYS.INTL(J$4,J$4,Chômés))),0,Montant),
"")))))</f>
        <v/>
      </c>
      <c r="K10" s="44" t="str">
        <f t="array" aca="1" ref="K10" ca="1">IF(K$4&lt;$D10,"",
IF(K$4&gt;Dernière_Echéance,"",
IF(K$4=$D10,IF(OR(K$4=Tout_JF_P,NOT(NETWORKDAYS.INTL(K$4,K$4,Chômés))),0,Montant),
IF(_T_E=K$4,IF(OR(K$4=Tout_JF_P,NOT(NETWORKDAYS.INTL(K$4,K$4,Chômés))),0,Montant),
IF(AND(OFFSET(K10,,Sens)&lt;&gt;"",OR(OFFSET(K$4,,Sens)=Tout_JF_P,NOT(NETWORKDAYS.INTL(OFFSET(K$4,,Sens),OFFSET(K$4,,Sens),Chômés)))),IF(OR(K$4=Tout_JF_P,NOT(NETWORKDAYS.INTL(K$4,K$4,Chômés))),0,Montant),
"")))))</f>
        <v/>
      </c>
      <c r="L10" s="44" t="str">
        <f t="array" aca="1" ref="L10" ca="1">IF(L$4&lt;$D10,"",
IF(L$4&gt;Dernière_Echéance,"",
IF(L$4=$D10,IF(OR(L$4=Tout_JF_P,NOT(NETWORKDAYS.INTL(L$4,L$4,Chômés))),0,Montant),
IF(_T_E=L$4,IF(OR(L$4=Tout_JF_P,NOT(NETWORKDAYS.INTL(L$4,L$4,Chômés))),0,Montant),
IF(AND(OFFSET(L10,,Sens)&lt;&gt;"",OR(OFFSET(L$4,,Sens)=Tout_JF_P,NOT(NETWORKDAYS.INTL(OFFSET(L$4,,Sens),OFFSET(L$4,,Sens),Chômés)))),IF(OR(L$4=Tout_JF_P,NOT(NETWORKDAYS.INTL(L$4,L$4,Chômés))),0,Montant),
"")))))</f>
        <v/>
      </c>
      <c r="M10" s="44" t="str">
        <f t="array" aca="1" ref="M10" ca="1">IF(M$4&lt;$D10,"",
IF(M$4&gt;Dernière_Echéance,"",
IF(M$4=$D10,IF(OR(M$4=Tout_JF_P,NOT(NETWORKDAYS.INTL(M$4,M$4,Chômés))),0,Montant),
IF(_T_E=M$4,IF(OR(M$4=Tout_JF_P,NOT(NETWORKDAYS.INTL(M$4,M$4,Chômés))),0,Montant),
IF(AND(OFFSET(M10,,Sens)&lt;&gt;"",OR(OFFSET(M$4,,Sens)=Tout_JF_P,NOT(NETWORKDAYS.INTL(OFFSET(M$4,,Sens),OFFSET(M$4,,Sens),Chômés)))),IF(OR(M$4=Tout_JF_P,NOT(NETWORKDAYS.INTL(M$4,M$4,Chômés))),0,Montant),
"")))))</f>
        <v/>
      </c>
      <c r="N10" s="44" t="str">
        <f t="array" aca="1" ref="N10" ca="1">IF(N$4&lt;$D10,"",
IF(N$4&gt;Dernière_Echéance,"",
IF(N$4=$D10,IF(OR(N$4=Tout_JF_P,NOT(NETWORKDAYS.INTL(N$4,N$4,Chômés))),0,Montant),
IF(_T_E=N$4,IF(OR(N$4=Tout_JF_P,NOT(NETWORKDAYS.INTL(N$4,N$4,Chômés))),0,Montant),
IF(AND(OFFSET(N10,,Sens)&lt;&gt;"",OR(OFFSET(N$4,,Sens)=Tout_JF_P,NOT(NETWORKDAYS.INTL(OFFSET(N$4,,Sens),OFFSET(N$4,,Sens),Chômés)))),IF(OR(N$4=Tout_JF_P,NOT(NETWORKDAYS.INTL(N$4,N$4,Chômés))),0,Montant),
"")))))</f>
        <v/>
      </c>
      <c r="O10" s="44" t="str">
        <f t="array" aca="1" ref="O10" ca="1">IF(O$4&lt;$D10,"",
IF(O$4&gt;Dernière_Echéance,"",
IF(O$4=$D10,IF(OR(O$4=Tout_JF_P,NOT(NETWORKDAYS.INTL(O$4,O$4,Chômés))),0,Montant),
IF(_T_E=O$4,IF(OR(O$4=Tout_JF_P,NOT(NETWORKDAYS.INTL(O$4,O$4,Chômés))),0,Montant),
IF(AND(OFFSET(O10,,Sens)&lt;&gt;"",OR(OFFSET(O$4,,Sens)=Tout_JF_P,NOT(NETWORKDAYS.INTL(OFFSET(O$4,,Sens),OFFSET(O$4,,Sens),Chômés)))),IF(OR(O$4=Tout_JF_P,NOT(NETWORKDAYS.INTL(O$4,O$4,Chômés))),0,Montant),
"")))))</f>
        <v/>
      </c>
      <c r="P10" s="44" t="str">
        <f t="array" aca="1" ref="P10" ca="1">IF(P$4&lt;$D10,"",
IF(P$4&gt;Dernière_Echéance,"",
IF(P$4=$D10,IF(OR(P$4=Tout_JF_P,NOT(NETWORKDAYS.INTL(P$4,P$4,Chômés))),0,Montant),
IF(_T_E=P$4,IF(OR(P$4=Tout_JF_P,NOT(NETWORKDAYS.INTL(P$4,P$4,Chômés))),0,Montant),
IF(AND(OFFSET(P10,,Sens)&lt;&gt;"",OR(OFFSET(P$4,,Sens)=Tout_JF_P,NOT(NETWORKDAYS.INTL(OFFSET(P$4,,Sens),OFFSET(P$4,,Sens),Chômés)))),IF(OR(P$4=Tout_JF_P,NOT(NETWORKDAYS.INTL(P$4,P$4,Chômés))),0,Montant),
"")))))</f>
        <v/>
      </c>
      <c r="Q10" s="51" t="str">
        <f t="array" aca="1" ref="Q10" ca="1">IF(Q$4&lt;$D10,"",
IF(Q$4&gt;WORKDAY.INTL(Dernière_Echéance,IF($G10="Reculer",IF(OR(Prochaine_Echéance=Tout_JF_P,WEEKDAY(Prochaine_Echéance,2)&gt;5),0,-Sens),IF(OR(Prochaine_Echéance=Tout_JF_P,WEEKDAY(Prochaine_Echéance,2)&gt;5),-Sens,0)),Chômés,Tout_JF_P),"",
IF(Q$4=$D10,IF(OR(Q$4=Tout_JF_P,NOT(NETWORKDAYS.INTL(Q$4,Q$4,Chômés))),0,Montant),
IF(_T_E=Q$4,IF(OR(Q$4=Tout_JF_P,NOT(NETWORKDAYS.INTL(Q$4,Q$4,Chômés))),0,Montant),
IF(AND(OFFSET(Q10,,Sens)&lt;&gt;"",OR(OFFSET(Q$4,,Sens)=Tout_JF_P,NOT(NETWORKDAYS.INTL(OFFSET(Q$4,,Sens),OFFSET(Q$4,,Sens),Chômés)))),IF(OR(Q$4=Tout_JF_P,NOT(NETWORKDAYS.INTL(Q$4,Q$4,Chômés))),0,Montant),
"")))))</f>
        <v/>
      </c>
      <c r="R10" s="51" t="str">
        <f t="array" aca="1" ref="R10" ca="1">IF(R$4&lt;$D10,"",
IF(R$4&gt;WORKDAY.INTL(Dernière_Echéance,IF($G10="Reculer",IF(OR(Prochaine_Echéance=Tout_JF_P,WEEKDAY(Prochaine_Echéance,2)&gt;5),0,-Sens),IF(OR(Prochaine_Echéance=Tout_JF_P,WEEKDAY(Prochaine_Echéance,2)&gt;5),-Sens,0)),Chômés,Tout_JF_P),"",
IF(R$4=$D10,IF(OR(R$4=Tout_JF_P,NOT(NETWORKDAYS.INTL(R$4,R$4,Chômés))),0,Montant),
IF(_T_E=R$4,IF(OR(R$4=Tout_JF_P,NOT(NETWORKDAYS.INTL(R$4,R$4,Chômés))),0,Montant),
IF(AND(OFFSET(R10,,Sens)&lt;&gt;"",OR(OFFSET(R$4,,Sens)=Tout_JF_P,NOT(NETWORKDAYS.INTL(OFFSET(R$4,,Sens),OFFSET(R$4,,Sens),Chômés)))),IF(OR(R$4=Tout_JF_P,NOT(NETWORKDAYS.INTL(R$4,R$4,Chômés))),0,Montant),
"")))))</f>
        <v/>
      </c>
      <c r="S10" s="51" t="str">
        <f t="array" aca="1" ref="S10" ca="1">IF(S$4&lt;$D10,"",
IF(S$4&gt;WORKDAY.INTL(Dernière_Echéance,IF($G10="Reculer",IF(OR(Prochaine_Echéance=Tout_JF_P,WEEKDAY(Prochaine_Echéance,2)&gt;5),0,-Sens),IF(OR(Prochaine_Echéance=Tout_JF_P,WEEKDAY(Prochaine_Echéance,2)&gt;5),-Sens,0)),Chômés,Tout_JF_P),"",
IF(S$4=$D10,IF(OR(S$4=Tout_JF_P,NOT(NETWORKDAYS.INTL(S$4,S$4,Chômés))),0,Montant),
IF(_T_E=S$4,IF(OR(S$4=Tout_JF_P,NOT(NETWORKDAYS.INTL(S$4,S$4,Chômés))),0,Montant),
IF(AND(OFFSET(S10,,Sens)&lt;&gt;"",OR(OFFSET(S$4,,Sens)=Tout_JF_P,NOT(NETWORKDAYS.INTL(OFFSET(S$4,,Sens),OFFSET(S$4,,Sens),Chômés)))),IF(OR(S$4=Tout_JF_P,NOT(NETWORKDAYS.INTL(S$4,S$4,Chômés))),0,Montant),
"")))))</f>
        <v/>
      </c>
      <c r="T10" s="51" t="str">
        <f t="array" aca="1" ref="T10" ca="1">IF(T$4&lt;$D10,"",
IF(T$4&gt;WORKDAY.INTL(Dernière_Echéance,IF($G10="Reculer",IF(OR(Prochaine_Echéance=Tout_JF_P,WEEKDAY(Prochaine_Echéance,2)&gt;5),0,-Sens),IF(OR(Prochaine_Echéance=Tout_JF_P,WEEKDAY(Prochaine_Echéance,2)&gt;5),-Sens,0)),Chômés,Tout_JF_P),"",
IF(T$4=$D10,IF(OR(T$4=Tout_JF_P,NOT(NETWORKDAYS.INTL(T$4,T$4,Chômés))),0,Montant),
IF(_T_E=T$4,IF(OR(T$4=Tout_JF_P,NOT(NETWORKDAYS.INTL(T$4,T$4,Chômés))),0,Montant),
IF(AND(OFFSET(T10,,Sens)&lt;&gt;"",OR(OFFSET(T$4,,Sens)=Tout_JF_P,NOT(NETWORKDAYS.INTL(OFFSET(T$4,,Sens),OFFSET(T$4,,Sens),Chômés)))),IF(OR(T$4=Tout_JF_P,NOT(NETWORKDAYS.INTL(T$4,T$4,Chômés))),0,Montant),
"")))))</f>
        <v/>
      </c>
      <c r="U10" s="51" t="str">
        <f t="array" aca="1" ref="U10" ca="1">IF(U$4&lt;$D10,"",
IF(U$4&gt;WORKDAY.INTL(Dernière_Echéance,IF($G10="Reculer",IF(OR(Prochaine_Echéance=Tout_JF_P,WEEKDAY(Prochaine_Echéance,2)&gt;5),0,-Sens),IF(OR(Prochaine_Echéance=Tout_JF_P,WEEKDAY(Prochaine_Echéance,2)&gt;5),-Sens,0)),Chômés,Tout_JF_P),"",
IF(U$4=$D10,IF(OR(U$4=Tout_JF_P,NOT(NETWORKDAYS.INTL(U$4,U$4,Chômés))),0,Montant),
IF(_T_E=U$4,IF(OR(U$4=Tout_JF_P,NOT(NETWORKDAYS.INTL(U$4,U$4,Chômés))),0,Montant),
IF(AND(OFFSET(U10,,Sens)&lt;&gt;"",OR(OFFSET(U$4,,Sens)=Tout_JF_P,NOT(NETWORKDAYS.INTL(OFFSET(U$4,,Sens),OFFSET(U$4,,Sens),Chômés)))),IF(OR(U$4=Tout_JF_P,NOT(NETWORKDAYS.INTL(U$4,U$4,Chômés))),0,Montant),
"")))))</f>
        <v/>
      </c>
      <c r="V10" s="51" t="str">
        <f t="array" aca="1" ref="V10" ca="1">IF(V$4&lt;$D10,"",
IF(V$4&gt;WORKDAY.INTL(Dernière_Echéance,IF($G10="Reculer",IF(OR(Prochaine_Echéance=Tout_JF_P,WEEKDAY(Prochaine_Echéance,2)&gt;5),0,-Sens),IF(OR(Prochaine_Echéance=Tout_JF_P,WEEKDAY(Prochaine_Echéance,2)&gt;5),-Sens,0)),Chômés,Tout_JF_P),"",
IF(V$4=$D10,IF(OR(V$4=Tout_JF_P,NOT(NETWORKDAYS.INTL(V$4,V$4,Chômés))),0,Montant),
IF(_T_E=V$4,IF(OR(V$4=Tout_JF_P,NOT(NETWORKDAYS.INTL(V$4,V$4,Chômés))),0,Montant),
IF(AND(OFFSET(V10,,Sens)&lt;&gt;"",OR(OFFSET(V$4,,Sens)=Tout_JF_P,NOT(NETWORKDAYS.INTL(OFFSET(V$4,,Sens),OFFSET(V$4,,Sens),Chômés)))),IF(OR(V$4=Tout_JF_P,NOT(NETWORKDAYS.INTL(V$4,V$4,Chômés))),0,Montant),
"")))))</f>
        <v/>
      </c>
      <c r="W10" s="51" t="str">
        <f t="array" aca="1" ref="W10" ca="1">IF(W$4&lt;$D10,"",
IF(W$4&gt;WORKDAY.INTL(Dernière_Echéance,IF($G10="Reculer",IF(OR(Prochaine_Echéance=Tout_JF_P,WEEKDAY(Prochaine_Echéance,2)&gt;5),0,-Sens),IF(OR(Prochaine_Echéance=Tout_JF_P,WEEKDAY(Prochaine_Echéance,2)&gt;5),-Sens,0)),Chômés,Tout_JF_P),"",
IF(W$4=$D10,IF(OR(W$4=Tout_JF_P,NOT(NETWORKDAYS.INTL(W$4,W$4,Chômés))),0,Montant),
IF(_T_E=W$4,IF(OR(W$4=Tout_JF_P,NOT(NETWORKDAYS.INTL(W$4,W$4,Chômés))),0,Montant),
IF(AND(OFFSET(W10,,Sens)&lt;&gt;"",OR(OFFSET(W$4,,Sens)=Tout_JF_P,NOT(NETWORKDAYS.INTL(OFFSET(W$4,,Sens),OFFSET(W$4,,Sens),Chômés)))),IF(OR(W$4=Tout_JF_P,NOT(NETWORKDAYS.INTL(W$4,W$4,Chômés))),0,Montant),
"")))))</f>
        <v/>
      </c>
      <c r="X10" s="51" t="str">
        <f t="array" aca="1" ref="X10" ca="1">IF(X$4&lt;$D10,"",
IF(X$4&gt;WORKDAY.INTL(Dernière_Echéance,IF($G10="Reculer",IF(OR(Prochaine_Echéance=Tout_JF_P,WEEKDAY(Prochaine_Echéance,2)&gt;5),0,-Sens),IF(OR(Prochaine_Echéance=Tout_JF_P,WEEKDAY(Prochaine_Echéance,2)&gt;5),-Sens,0)),Chômés,Tout_JF_P),"",
IF(X$4=$D10,IF(OR(X$4=Tout_JF_P,NOT(NETWORKDAYS.INTL(X$4,X$4,Chômés))),0,Montant),
IF(_T_E=X$4,IF(OR(X$4=Tout_JF_P,NOT(NETWORKDAYS.INTL(X$4,X$4,Chômés))),0,Montant),
IF(AND(OFFSET(X10,,Sens)&lt;&gt;"",OR(OFFSET(X$4,,Sens)=Tout_JF_P,NOT(NETWORKDAYS.INTL(OFFSET(X$4,,Sens),OFFSET(X$4,,Sens),Chômés)))),IF(OR(X$4=Tout_JF_P,NOT(NETWORKDAYS.INTL(X$4,X$4,Chômés))),0,Montant),
"")))))</f>
        <v/>
      </c>
      <c r="Y10" s="51" t="str">
        <f t="array" aca="1" ref="Y10" ca="1">IF(Y$4&lt;$D10,"",
IF(Y$4&gt;WORKDAY.INTL(Dernière_Echéance,IF($G10="Reculer",IF(OR(Prochaine_Echéance=Tout_JF_P,WEEKDAY(Prochaine_Echéance,2)&gt;5),0,-Sens),IF(OR(Prochaine_Echéance=Tout_JF_P,WEEKDAY(Prochaine_Echéance,2)&gt;5),-Sens,0)),Chômés,Tout_JF_P),"",
IF(Y$4=$D10,IF(OR(Y$4=Tout_JF_P,NOT(NETWORKDAYS.INTL(Y$4,Y$4,Chômés))),0,Montant),
IF(_T_E=Y$4,IF(OR(Y$4=Tout_JF_P,NOT(NETWORKDAYS.INTL(Y$4,Y$4,Chômés))),0,Montant),
IF(AND(OFFSET(Y10,,Sens)&lt;&gt;"",OR(OFFSET(Y$4,,Sens)=Tout_JF_P,NOT(NETWORKDAYS.INTL(OFFSET(Y$4,,Sens),OFFSET(Y$4,,Sens),Chômés)))),IF(OR(Y$4=Tout_JF_P,NOT(NETWORKDAYS.INTL(Y$4,Y$4,Chômés))),0,Montant),
"")))))</f>
        <v/>
      </c>
      <c r="Z10" s="51" t="str">
        <f t="array" aca="1" ref="Z10" ca="1">IF(Z$4&lt;$D10,"",
IF(Z$4&gt;WORKDAY.INTL(Dernière_Echéance,IF($G10="Reculer",IF(OR(Prochaine_Echéance=Tout_JF_P,WEEKDAY(Prochaine_Echéance,2)&gt;5),0,-Sens),IF(OR(Prochaine_Echéance=Tout_JF_P,WEEKDAY(Prochaine_Echéance,2)&gt;5),-Sens,0)),Chômés,Tout_JF_P),"",
IF(Z$4=$D10,IF(OR(Z$4=Tout_JF_P,NOT(NETWORKDAYS.INTL(Z$4,Z$4,Chômés))),0,Montant),
IF(_T_E=Z$4,IF(OR(Z$4=Tout_JF_P,NOT(NETWORKDAYS.INTL(Z$4,Z$4,Chômés))),0,Montant),
IF(AND(OFFSET(Z10,,Sens)&lt;&gt;"",OR(OFFSET(Z$4,,Sens)=Tout_JF_P,NOT(NETWORKDAYS.INTL(OFFSET(Z$4,,Sens),OFFSET(Z$4,,Sens),Chômés)))),IF(OR(Z$4=Tout_JF_P,NOT(NETWORKDAYS.INTL(Z$4,Z$4,Chômés))),0,Montant),
"")))))</f>
        <v/>
      </c>
      <c r="AA10" s="51" t="str">
        <f t="array" aca="1" ref="AA10" ca="1">IF(AA$4&lt;$D10,"",
IF(AA$4&gt;WORKDAY.INTL(Dernière_Echéance,IF($G10="Reculer",IF(OR(Prochaine_Echéance=Tout_JF_P,WEEKDAY(Prochaine_Echéance,2)&gt;5),0,-Sens),IF(OR(Prochaine_Echéance=Tout_JF_P,WEEKDAY(Prochaine_Echéance,2)&gt;5),-Sens,0)),Chômés,Tout_JF_P),"",
IF(AA$4=$D10,IF(OR(AA$4=Tout_JF_P,NOT(NETWORKDAYS.INTL(AA$4,AA$4,Chômés))),0,Montant),
IF(_T_E=AA$4,IF(OR(AA$4=Tout_JF_P,NOT(NETWORKDAYS.INTL(AA$4,AA$4,Chômés))),0,Montant),
IF(AND(OFFSET(AA10,,Sens)&lt;&gt;"",OR(OFFSET(AA$4,,Sens)=Tout_JF_P,NOT(NETWORKDAYS.INTL(OFFSET(AA$4,,Sens),OFFSET(AA$4,,Sens),Chômés)))),IF(OR(AA$4=Tout_JF_P,NOT(NETWORKDAYS.INTL(AA$4,AA$4,Chômés))),0,Montant),
"")))))</f>
        <v/>
      </c>
      <c r="AB10" s="51" t="str">
        <f t="array" aca="1" ref="AB10" ca="1">IF(AB$4&lt;$D10,"",
IF(AB$4&gt;WORKDAY.INTL(Dernière_Echéance,IF($G10="Reculer",IF(OR(Prochaine_Echéance=Tout_JF_P,WEEKDAY(Prochaine_Echéance,2)&gt;5),0,-Sens),IF(OR(Prochaine_Echéance=Tout_JF_P,WEEKDAY(Prochaine_Echéance,2)&gt;5),-Sens,0)),Chômés,Tout_JF_P),"",
IF(AB$4=$D10,IF(OR(AB$4=Tout_JF_P,NOT(NETWORKDAYS.INTL(AB$4,AB$4,Chômés))),0,Montant),
IF(_T_E=AB$4,IF(OR(AB$4=Tout_JF_P,NOT(NETWORKDAYS.INTL(AB$4,AB$4,Chômés))),0,Montant),
IF(AND(OFFSET(AB10,,Sens)&lt;&gt;"",OR(OFFSET(AB$4,,Sens)=Tout_JF_P,NOT(NETWORKDAYS.INTL(OFFSET(AB$4,,Sens),OFFSET(AB$4,,Sens),Chômés)))),IF(OR(AB$4=Tout_JF_P,NOT(NETWORKDAYS.INTL(AB$4,AB$4,Chômés))),0,Montant),
"")))))</f>
        <v/>
      </c>
      <c r="AC10" s="51" t="str">
        <f t="array" aca="1" ref="AC10" ca="1">IF(AC$4&lt;$D10,"",
IF(AC$4&gt;WORKDAY.INTL(Dernière_Echéance,IF($G10="Reculer",IF(OR(Prochaine_Echéance=Tout_JF_P,WEEKDAY(Prochaine_Echéance,2)&gt;5),0,-Sens),IF(OR(Prochaine_Echéance=Tout_JF_P,WEEKDAY(Prochaine_Echéance,2)&gt;5),-Sens,0)),Chômés,Tout_JF_P),"",
IF(AC$4=$D10,IF(OR(AC$4=Tout_JF_P,NOT(NETWORKDAYS.INTL(AC$4,AC$4,Chômés))),0,Montant),
IF(_T_E=AC$4,IF(OR(AC$4=Tout_JF_P,NOT(NETWORKDAYS.INTL(AC$4,AC$4,Chômés))),0,Montant),
IF(AND(OFFSET(AC10,,Sens)&lt;&gt;"",OR(OFFSET(AC$4,,Sens)=Tout_JF_P,NOT(NETWORKDAYS.INTL(OFFSET(AC$4,,Sens),OFFSET(AC$4,,Sens),Chômés)))),IF(OR(AC$4=Tout_JF_P,NOT(NETWORKDAYS.INTL(AC$4,AC$4,Chômés))),0,Montant),
"")))))</f>
        <v/>
      </c>
      <c r="AD10" s="51" t="str">
        <f t="array" aca="1" ref="AD10" ca="1">IF(AD$4&lt;$D10,"",
IF(AD$4&gt;WORKDAY.INTL(Dernière_Echéance,IF($G10="Reculer",IF(OR(Prochaine_Echéance=Tout_JF_P,WEEKDAY(Prochaine_Echéance,2)&gt;5),0,-Sens),IF(OR(Prochaine_Echéance=Tout_JF_P,WEEKDAY(Prochaine_Echéance,2)&gt;5),-Sens,0)),Chômés,Tout_JF_P),"",
IF(AD$4=$D10,IF(OR(AD$4=Tout_JF_P,NOT(NETWORKDAYS.INTL(AD$4,AD$4,Chômés))),0,Montant),
IF(_T_E=AD$4,IF(OR(AD$4=Tout_JF_P,NOT(NETWORKDAYS.INTL(AD$4,AD$4,Chômés))),0,Montant),
IF(AND(OFFSET(AD10,,Sens)&lt;&gt;"",OR(OFFSET(AD$4,,Sens)=Tout_JF_P,NOT(NETWORKDAYS.INTL(OFFSET(AD$4,,Sens),OFFSET(AD$4,,Sens),Chômés)))),IF(OR(AD$4=Tout_JF_P,NOT(NETWORKDAYS.INTL(AD$4,AD$4,Chômés))),0,Montant),
"")))))</f>
        <v/>
      </c>
      <c r="AE10" s="51" t="str">
        <f t="array" aca="1" ref="AE10" ca="1">IF(AE$4&lt;$D10,"",
IF(AE$4&gt;WORKDAY.INTL(Dernière_Echéance,IF($G10="Reculer",IF(OR(Prochaine_Echéance=Tout_JF_P,WEEKDAY(Prochaine_Echéance,2)&gt;5),0,-Sens),IF(OR(Prochaine_Echéance=Tout_JF_P,WEEKDAY(Prochaine_Echéance,2)&gt;5),-Sens,0)),Chômés,Tout_JF_P),"",
IF(AE$4=$D10,IF(OR(AE$4=Tout_JF_P,NOT(NETWORKDAYS.INTL(AE$4,AE$4,Chômés))),0,Montant),
IF(_T_E=AE$4,IF(OR(AE$4=Tout_JF_P,NOT(NETWORKDAYS.INTL(AE$4,AE$4,Chômés))),0,Montant),
IF(AND(OFFSET(AE10,,Sens)&lt;&gt;"",OR(OFFSET(AE$4,,Sens)=Tout_JF_P,NOT(NETWORKDAYS.INTL(OFFSET(AE$4,,Sens),OFFSET(AE$4,,Sens),Chômés)))),IF(OR(AE$4=Tout_JF_P,NOT(NETWORKDAYS.INTL(AE$4,AE$4,Chômés))),0,Montant),
"")))))</f>
        <v/>
      </c>
      <c r="AF10" s="51" t="str">
        <f t="array" aca="1" ref="AF10" ca="1">IF(AF$4&lt;$D10,"",
IF(AF$4&gt;WORKDAY.INTL(Dernière_Echéance,IF($G10="Reculer",IF(OR(Prochaine_Echéance=Tout_JF_P,WEEKDAY(Prochaine_Echéance,2)&gt;5),0,-Sens),IF(OR(Prochaine_Echéance=Tout_JF_P,WEEKDAY(Prochaine_Echéance,2)&gt;5),-Sens,0)),Chômés,Tout_JF_P),"",
IF(AF$4=$D10,IF(OR(AF$4=Tout_JF_P,NOT(NETWORKDAYS.INTL(AF$4,AF$4,Chômés))),0,Montant),
IF(_T_E=AF$4,IF(OR(AF$4=Tout_JF_P,NOT(NETWORKDAYS.INTL(AF$4,AF$4,Chômés))),0,Montant),
IF(AND(OFFSET(AF10,,Sens)&lt;&gt;"",OR(OFFSET(AF$4,,Sens)=Tout_JF_P,NOT(NETWORKDAYS.INTL(OFFSET(AF$4,,Sens),OFFSET(AF$4,,Sens),Chômés)))),IF(OR(AF$4=Tout_JF_P,NOT(NETWORKDAYS.INTL(AF$4,AF$4,Chômés))),0,Montant),
"")))))</f>
        <v/>
      </c>
      <c r="AG10" s="51" t="str">
        <f t="array" aca="1" ref="AG10" ca="1">IF(AG$4&lt;$D10,"",
IF(AG$4&gt;WORKDAY.INTL(Dernière_Echéance,IF($G10="Reculer",IF(OR(Prochaine_Echéance=Tout_JF_P,WEEKDAY(Prochaine_Echéance,2)&gt;5),0,-Sens),IF(OR(Prochaine_Echéance=Tout_JF_P,WEEKDAY(Prochaine_Echéance,2)&gt;5),-Sens,0)),Chômés,Tout_JF_P),"",
IF(AG$4=$D10,IF(OR(AG$4=Tout_JF_P,NOT(NETWORKDAYS.INTL(AG$4,AG$4,Chômés))),0,Montant),
IF(_T_E=AG$4,IF(OR(AG$4=Tout_JF_P,NOT(NETWORKDAYS.INTL(AG$4,AG$4,Chômés))),0,Montant),
IF(AND(OFFSET(AG10,,Sens)&lt;&gt;"",OR(OFFSET(AG$4,,Sens)=Tout_JF_P,NOT(NETWORKDAYS.INTL(OFFSET(AG$4,,Sens),OFFSET(AG$4,,Sens),Chômés)))),IF(OR(AG$4=Tout_JF_P,NOT(NETWORKDAYS.INTL(AG$4,AG$4,Chômés))),0,Montant),
"")))))</f>
        <v/>
      </c>
      <c r="AH10" s="51" t="str">
        <f t="array" aca="1" ref="AH10" ca="1">IF(AH$4&lt;$D10,"",
IF(AH$4&gt;WORKDAY.INTL(Dernière_Echéance,IF($G10="Reculer",IF(OR(Prochaine_Echéance=Tout_JF_P,WEEKDAY(Prochaine_Echéance,2)&gt;5),0,-Sens),IF(OR(Prochaine_Echéance=Tout_JF_P,WEEKDAY(Prochaine_Echéance,2)&gt;5),-Sens,0)),Chômés,Tout_JF_P),"",
IF(AH$4=$D10,IF(OR(AH$4=Tout_JF_P,NOT(NETWORKDAYS.INTL(AH$4,AH$4,Chômés))),0,Montant),
IF(_T_E=AH$4,IF(OR(AH$4=Tout_JF_P,NOT(NETWORKDAYS.INTL(AH$4,AH$4,Chômés))),0,Montant),
IF(AND(OFFSET(AH10,,Sens)&lt;&gt;"",OR(OFFSET(AH$4,,Sens)=Tout_JF_P,NOT(NETWORKDAYS.INTL(OFFSET(AH$4,,Sens),OFFSET(AH$4,,Sens),Chômés)))),IF(OR(AH$4=Tout_JF_P,NOT(NETWORKDAYS.INTL(AH$4,AH$4,Chômés))),0,Montant),
"")))))</f>
        <v/>
      </c>
      <c r="AI10" s="51" t="str">
        <f t="array" aca="1" ref="AI10" ca="1">IF(AI$4&lt;$D10,"",
IF(AI$4&gt;WORKDAY.INTL(Dernière_Echéance,IF($G10="Reculer",IF(OR(Prochaine_Echéance=Tout_JF_P,WEEKDAY(Prochaine_Echéance,2)&gt;5),0,-Sens),IF(OR(Prochaine_Echéance=Tout_JF_P,WEEKDAY(Prochaine_Echéance,2)&gt;5),-Sens,0)),Chômés,Tout_JF_P),"",
IF(AI$4=$D10,IF(OR(AI$4=Tout_JF_P,NOT(NETWORKDAYS.INTL(AI$4,AI$4,Chômés))),0,Montant),
IF(_T_E=AI$4,IF(OR(AI$4=Tout_JF_P,NOT(NETWORKDAYS.INTL(AI$4,AI$4,Chômés))),0,Montant),
IF(AND(OFFSET(AI10,,Sens)&lt;&gt;"",OR(OFFSET(AI$4,,Sens)=Tout_JF_P,NOT(NETWORKDAYS.INTL(OFFSET(AI$4,,Sens),OFFSET(AI$4,,Sens),Chômés)))),IF(OR(AI$4=Tout_JF_P,NOT(NETWORKDAYS.INTL(AI$4,AI$4,Chômés))),0,Montant),
"")))))</f>
        <v/>
      </c>
      <c r="AJ10" s="51" t="str">
        <f t="array" aca="1" ref="AJ10" ca="1">IF(AJ$4&lt;$D10,"",
IF(AJ$4&gt;WORKDAY.INTL(Dernière_Echéance,IF($G10="Reculer",IF(OR(Prochaine_Echéance=Tout_JF_P,WEEKDAY(Prochaine_Echéance,2)&gt;5),0,-Sens),IF(OR(Prochaine_Echéance=Tout_JF_P,WEEKDAY(Prochaine_Echéance,2)&gt;5),-Sens,0)),Chômés,Tout_JF_P),"",
IF(AJ$4=$D10,IF(OR(AJ$4=Tout_JF_P,NOT(NETWORKDAYS.INTL(AJ$4,AJ$4,Chômés))),0,Montant),
IF(_T_E=AJ$4,IF(OR(AJ$4=Tout_JF_P,NOT(NETWORKDAYS.INTL(AJ$4,AJ$4,Chômés))),0,Montant),
IF(AND(OFFSET(AJ10,,Sens)&lt;&gt;"",OR(OFFSET(AJ$4,,Sens)=Tout_JF_P,NOT(NETWORKDAYS.INTL(OFFSET(AJ$4,,Sens),OFFSET(AJ$4,,Sens),Chômés)))),IF(OR(AJ$4=Tout_JF_P,NOT(NETWORKDAYS.INTL(AJ$4,AJ$4,Chômés))),0,Montant),
"")))))</f>
        <v/>
      </c>
      <c r="AK10" s="51" t="str">
        <f t="array" aca="1" ref="AK10" ca="1">IF(AK$4&lt;$D10,"",
IF(AK$4&gt;WORKDAY.INTL(Dernière_Echéance,IF($G10="Reculer",IF(OR(Prochaine_Echéance=Tout_JF_P,WEEKDAY(Prochaine_Echéance,2)&gt;5),0,-Sens),IF(OR(Prochaine_Echéance=Tout_JF_P,WEEKDAY(Prochaine_Echéance,2)&gt;5),-Sens,0)),Chômés,Tout_JF_P),"",
IF(AK$4=$D10,IF(OR(AK$4=Tout_JF_P,NOT(NETWORKDAYS.INTL(AK$4,AK$4,Chômés))),0,Montant),
IF(_T_E=AK$4,IF(OR(AK$4=Tout_JF_P,NOT(NETWORKDAYS.INTL(AK$4,AK$4,Chômés))),0,Montant),
IF(AND(OFFSET(AK10,,Sens)&lt;&gt;"",OR(OFFSET(AK$4,,Sens)=Tout_JF_P,NOT(NETWORKDAYS.INTL(OFFSET(AK$4,,Sens),OFFSET(AK$4,,Sens),Chômés)))),IF(OR(AK$4=Tout_JF_P,NOT(NETWORKDAYS.INTL(AK$4,AK$4,Chômés))),0,Montant),
"")))))</f>
        <v/>
      </c>
      <c r="AL10" s="51" t="str">
        <f t="array" aca="1" ref="AL10" ca="1">IF(AL$4&lt;$D10,"",
IF(AL$4&gt;WORKDAY.INTL(Dernière_Echéance,IF($G10="Reculer",IF(OR(Prochaine_Echéance=Tout_JF_P,WEEKDAY(Prochaine_Echéance,2)&gt;5),0,-Sens),IF(OR(Prochaine_Echéance=Tout_JF_P,WEEKDAY(Prochaine_Echéance,2)&gt;5),-Sens,0)),Chômés,Tout_JF_P),"",
IF(AL$4=$D10,IF(OR(AL$4=Tout_JF_P,NOT(NETWORKDAYS.INTL(AL$4,AL$4,Chômés))),0,Montant),
IF(_T_E=AL$4,IF(OR(AL$4=Tout_JF_P,NOT(NETWORKDAYS.INTL(AL$4,AL$4,Chômés))),0,Montant),
IF(AND(OFFSET(AL10,,Sens)&lt;&gt;"",OR(OFFSET(AL$4,,Sens)=Tout_JF_P,NOT(NETWORKDAYS.INTL(OFFSET(AL$4,,Sens),OFFSET(AL$4,,Sens),Chômés)))),IF(OR(AL$4=Tout_JF_P,NOT(NETWORKDAYS.INTL(AL$4,AL$4,Chômés))),0,Montant),
"")))))</f>
        <v/>
      </c>
      <c r="AM10" s="51" t="str">
        <f t="array" aca="1" ref="AM10" ca="1">IF(AM$4&lt;$D10,"",
IF(AM$4&gt;WORKDAY.INTL(Dernière_Echéance,IF($G10="Reculer",IF(OR(Prochaine_Echéance=Tout_JF_P,WEEKDAY(Prochaine_Echéance,2)&gt;5),0,-Sens),IF(OR(Prochaine_Echéance=Tout_JF_P,WEEKDAY(Prochaine_Echéance,2)&gt;5),-Sens,0)),Chômés,Tout_JF_P),"",
IF(AM$4=$D10,IF(OR(AM$4=Tout_JF_P,NOT(NETWORKDAYS.INTL(AM$4,AM$4,Chômés))),0,Montant),
IF(_T_E=AM$4,IF(OR(AM$4=Tout_JF_P,NOT(NETWORKDAYS.INTL(AM$4,AM$4,Chômés))),0,Montant),
IF(AND(OFFSET(AM10,,Sens)&lt;&gt;"",OR(OFFSET(AM$4,,Sens)=Tout_JF_P,NOT(NETWORKDAYS.INTL(OFFSET(AM$4,,Sens),OFFSET(AM$4,,Sens),Chômés)))),IF(OR(AM$4=Tout_JF_P,NOT(NETWORKDAYS.INTL(AM$4,AM$4,Chômés))),0,Montant),
"")))))</f>
        <v/>
      </c>
      <c r="AN10" s="51" t="str">
        <f t="array" aca="1" ref="AN10" ca="1">IF(AN$4&lt;$D10,"",
IF(AN$4&gt;WORKDAY.INTL(Dernière_Echéance,IF($G10="Reculer",IF(OR(Prochaine_Echéance=Tout_JF_P,WEEKDAY(Prochaine_Echéance,2)&gt;5),0,-Sens),IF(OR(Prochaine_Echéance=Tout_JF_P,WEEKDAY(Prochaine_Echéance,2)&gt;5),-Sens,0)),Chômés,Tout_JF_P),"",
IF(AN$4=$D10,IF(OR(AN$4=Tout_JF_P,NOT(NETWORKDAYS.INTL(AN$4,AN$4,Chômés))),0,Montant),
IF(_T_E=AN$4,IF(OR(AN$4=Tout_JF_P,NOT(NETWORKDAYS.INTL(AN$4,AN$4,Chômés))),0,Montant),
IF(AND(OFFSET(AN10,,Sens)&lt;&gt;"",OR(OFFSET(AN$4,,Sens)=Tout_JF_P,NOT(NETWORKDAYS.INTL(OFFSET(AN$4,,Sens),OFFSET(AN$4,,Sens),Chômés)))),IF(OR(AN$4=Tout_JF_P,NOT(NETWORKDAYS.INTL(AN$4,AN$4,Chômés))),0,Montant),
"")))))</f>
        <v/>
      </c>
      <c r="AO10" s="51" t="str">
        <f t="array" aca="1" ref="AO10" ca="1">IF(AO$4&lt;$D10,"",
IF(AO$4&gt;WORKDAY.INTL(Dernière_Echéance,IF($G10="Reculer",IF(OR(Prochaine_Echéance=Tout_JF_P,WEEKDAY(Prochaine_Echéance,2)&gt;5),0,-Sens),IF(OR(Prochaine_Echéance=Tout_JF_P,WEEKDAY(Prochaine_Echéance,2)&gt;5),-Sens,0)),Chômés,Tout_JF_P),"",
IF(AO$4=$D10,IF(OR(AO$4=Tout_JF_P,NOT(NETWORKDAYS.INTL(AO$4,AO$4,Chômés))),0,Montant),
IF(_T_E=AO$4,IF(OR(AO$4=Tout_JF_P,NOT(NETWORKDAYS.INTL(AO$4,AO$4,Chômés))),0,Montant),
IF(AND(OFFSET(AO10,,Sens)&lt;&gt;"",OR(OFFSET(AO$4,,Sens)=Tout_JF_P,NOT(NETWORKDAYS.INTL(OFFSET(AO$4,,Sens),OFFSET(AO$4,,Sens),Chômés)))),IF(OR(AO$4=Tout_JF_P,NOT(NETWORKDAYS.INTL(AO$4,AO$4,Chômés))),0,Montant),
"")))))</f>
        <v/>
      </c>
      <c r="AP10" s="51" t="str">
        <f t="array" aca="1" ref="AP10" ca="1">IF(AP$4&lt;$D10,"",
IF(AP$4&gt;WORKDAY.INTL(Dernière_Echéance,IF($G10="Reculer",IF(OR(Prochaine_Echéance=Tout_JF_P,WEEKDAY(Prochaine_Echéance,2)&gt;5),0,-Sens),IF(OR(Prochaine_Echéance=Tout_JF_P,WEEKDAY(Prochaine_Echéance,2)&gt;5),-Sens,0)),Chômés,Tout_JF_P),"",
IF(AP$4=$D10,IF(OR(AP$4=Tout_JF_P,NOT(NETWORKDAYS.INTL(AP$4,AP$4,Chômés))),0,Montant),
IF(_T_E=AP$4,IF(OR(AP$4=Tout_JF_P,NOT(NETWORKDAYS.INTL(AP$4,AP$4,Chômés))),0,Montant),
IF(AND(OFFSET(AP10,,Sens)&lt;&gt;"",OR(OFFSET(AP$4,,Sens)=Tout_JF_P,NOT(NETWORKDAYS.INTL(OFFSET(AP$4,,Sens),OFFSET(AP$4,,Sens),Chômés)))),IF(OR(AP$4=Tout_JF_P,NOT(NETWORKDAYS.INTL(AP$4,AP$4,Chômés))),0,Montant),
"")))))</f>
        <v/>
      </c>
      <c r="AQ10" s="51" t="str">
        <f t="array" aca="1" ref="AQ10" ca="1">IF(AQ$4&lt;$D10,"",
IF(AQ$4&gt;WORKDAY.INTL(Dernière_Echéance,IF($G10="Reculer",IF(OR(Prochaine_Echéance=Tout_JF_P,WEEKDAY(Prochaine_Echéance,2)&gt;5),0,-Sens),IF(OR(Prochaine_Echéance=Tout_JF_P,WEEKDAY(Prochaine_Echéance,2)&gt;5),-Sens,0)),Chômés,Tout_JF_P),"",
IF(AQ$4=$D10,IF(OR(AQ$4=Tout_JF_P,NOT(NETWORKDAYS.INTL(AQ$4,AQ$4,Chômés))),0,Montant),
IF(_T_E=AQ$4,IF(OR(AQ$4=Tout_JF_P,NOT(NETWORKDAYS.INTL(AQ$4,AQ$4,Chômés))),0,Montant),
IF(AND(OFFSET(AQ10,,Sens)&lt;&gt;"",OR(OFFSET(AQ$4,,Sens)=Tout_JF_P,NOT(NETWORKDAYS.INTL(OFFSET(AQ$4,,Sens),OFFSET(AQ$4,,Sens),Chômés)))),IF(OR(AQ$4=Tout_JF_P,NOT(NETWORKDAYS.INTL(AQ$4,AQ$4,Chômés))),0,Montant),
"")))))</f>
        <v/>
      </c>
      <c r="AR10" s="51" t="str">
        <f t="array" aca="1" ref="AR10" ca="1">IF(AR$4&lt;$D10,"",
IF(AR$4&gt;WORKDAY.INTL(Dernière_Echéance,IF($G10="Reculer",IF(OR(Prochaine_Echéance=Tout_JF_P,WEEKDAY(Prochaine_Echéance,2)&gt;5),0,-Sens),IF(OR(Prochaine_Echéance=Tout_JF_P,WEEKDAY(Prochaine_Echéance,2)&gt;5),-Sens,0)),Chômés,Tout_JF_P),"",
IF(AR$4=$D10,IF(OR(AR$4=Tout_JF_P,NOT(NETWORKDAYS.INTL(AR$4,AR$4,Chômés))),0,Montant),
IF(_T_E=AR$4,IF(OR(AR$4=Tout_JF_P,NOT(NETWORKDAYS.INTL(AR$4,AR$4,Chômés))),0,Montant),
IF(AND(OFFSET(AR10,,Sens)&lt;&gt;"",OR(OFFSET(AR$4,,Sens)=Tout_JF_P,NOT(NETWORKDAYS.INTL(OFFSET(AR$4,,Sens),OFFSET(AR$4,,Sens),Chômés)))),IF(OR(AR$4=Tout_JF_P,NOT(NETWORKDAYS.INTL(AR$4,AR$4,Chômés))),0,Montant),
"")))))</f>
        <v/>
      </c>
      <c r="AS10" s="51" t="str">
        <f t="array" aca="1" ref="AS10" ca="1">IF(AS$4&lt;$D10,"",
IF(AS$4&gt;WORKDAY.INTL(Dernière_Echéance,IF($G10="Reculer",IF(OR(Prochaine_Echéance=Tout_JF_P,WEEKDAY(Prochaine_Echéance,2)&gt;5),0,-Sens),IF(OR(Prochaine_Echéance=Tout_JF_P,WEEKDAY(Prochaine_Echéance,2)&gt;5),-Sens,0)),Chômés,Tout_JF_P),"",
IF(AS$4=$D10,IF(OR(AS$4=Tout_JF_P,NOT(NETWORKDAYS.INTL(AS$4,AS$4,Chômés))),0,Montant),
IF(_T_E=AS$4,IF(OR(AS$4=Tout_JF_P,NOT(NETWORKDAYS.INTL(AS$4,AS$4,Chômés))),0,Montant),
IF(AND(OFFSET(AS10,,Sens)&lt;&gt;"",OR(OFFSET(AS$4,,Sens)=Tout_JF_P,NOT(NETWORKDAYS.INTL(OFFSET(AS$4,,Sens),OFFSET(AS$4,,Sens),Chômés)))),IF(OR(AS$4=Tout_JF_P,NOT(NETWORKDAYS.INTL(AS$4,AS$4,Chômés))),0,Montant),
"")))))</f>
        <v/>
      </c>
      <c r="AT10" s="51" t="str">
        <f t="array" aca="1" ref="AT10" ca="1">IF(AT$4&lt;$D10,"",
IF(AT$4&gt;WORKDAY.INTL(Dernière_Echéance,IF($G10="Reculer",IF(OR(Prochaine_Echéance=Tout_JF_P,WEEKDAY(Prochaine_Echéance,2)&gt;5),0,-Sens),IF(OR(Prochaine_Echéance=Tout_JF_P,WEEKDAY(Prochaine_Echéance,2)&gt;5),-Sens,0)),Chômés,Tout_JF_P),"",
IF(AT$4=$D10,IF(OR(AT$4=Tout_JF_P,NOT(NETWORKDAYS.INTL(AT$4,AT$4,Chômés))),0,Montant),
IF(_T_E=AT$4,IF(OR(AT$4=Tout_JF_P,NOT(NETWORKDAYS.INTL(AT$4,AT$4,Chômés))),0,Montant),
IF(AND(OFFSET(AT10,,Sens)&lt;&gt;"",OR(OFFSET(AT$4,,Sens)=Tout_JF_P,NOT(NETWORKDAYS.INTL(OFFSET(AT$4,,Sens),OFFSET(AT$4,,Sens),Chômés)))),IF(OR(AT$4=Tout_JF_P,NOT(NETWORKDAYS.INTL(AT$4,AT$4,Chômés))),0,Montant),
"")))))</f>
        <v/>
      </c>
      <c r="AU10" s="51" t="str">
        <f t="array" aca="1" ref="AU10" ca="1">IF(AU$4&lt;$D10,"",
IF(AU$4&gt;WORKDAY.INTL(Dernière_Echéance,IF($G10="Reculer",IF(OR(Prochaine_Echéance=Tout_JF_P,WEEKDAY(Prochaine_Echéance,2)&gt;5),0,-Sens),IF(OR(Prochaine_Echéance=Tout_JF_P,WEEKDAY(Prochaine_Echéance,2)&gt;5),-Sens,0)),Chômés,Tout_JF_P),"",
IF(AU$4=$D10,IF(OR(AU$4=Tout_JF_P,NOT(NETWORKDAYS.INTL(AU$4,AU$4,Chômés))),0,Montant),
IF(_T_E=AU$4,IF(OR(AU$4=Tout_JF_P,NOT(NETWORKDAYS.INTL(AU$4,AU$4,Chômés))),0,Montant),
IF(AND(OFFSET(AU10,,Sens)&lt;&gt;"",OR(OFFSET(AU$4,,Sens)=Tout_JF_P,NOT(NETWORKDAYS.INTL(OFFSET(AU$4,,Sens),OFFSET(AU$4,,Sens),Chômés)))),IF(OR(AU$4=Tout_JF_P,NOT(NETWORKDAYS.INTL(AU$4,AU$4,Chômés))),0,Montant),
"")))))</f>
        <v/>
      </c>
      <c r="AV10" s="51" t="str">
        <f t="array" aca="1" ref="AV10" ca="1">IF(AV$4&lt;$D10,"",
IF(AV$4&gt;WORKDAY.INTL(Dernière_Echéance,IF($G10="Reculer",IF(OR(Prochaine_Echéance=Tout_JF_P,WEEKDAY(Prochaine_Echéance,2)&gt;5),0,-Sens),IF(OR(Prochaine_Echéance=Tout_JF_P,WEEKDAY(Prochaine_Echéance,2)&gt;5),-Sens,0)),Chômés,Tout_JF_P),"",
IF(AV$4=$D10,IF(OR(AV$4=Tout_JF_P,NOT(NETWORKDAYS.INTL(AV$4,AV$4,Chômés))),0,Montant),
IF(_T_E=AV$4,IF(OR(AV$4=Tout_JF_P,NOT(NETWORKDAYS.INTL(AV$4,AV$4,Chômés))),0,Montant),
IF(AND(OFFSET(AV10,,Sens)&lt;&gt;"",OR(OFFSET(AV$4,,Sens)=Tout_JF_P,NOT(NETWORKDAYS.INTL(OFFSET(AV$4,,Sens),OFFSET(AV$4,,Sens),Chômés)))),IF(OR(AV$4=Tout_JF_P,NOT(NETWORKDAYS.INTL(AV$4,AV$4,Chômés))),0,Montant),
"")))))</f>
        <v/>
      </c>
      <c r="AW10" s="51" t="str">
        <f t="array" aca="1" ref="AW10" ca="1">IF(AW$4&lt;$D10,"",
IF(AW$4&gt;WORKDAY.INTL(Dernière_Echéance,IF($G10="Reculer",IF(OR(Prochaine_Echéance=Tout_JF_P,WEEKDAY(Prochaine_Echéance,2)&gt;5),0,-Sens),IF(OR(Prochaine_Echéance=Tout_JF_P,WEEKDAY(Prochaine_Echéance,2)&gt;5),-Sens,0)),Chômés,Tout_JF_P),"",
IF(AW$4=$D10,IF(OR(AW$4=Tout_JF_P,NOT(NETWORKDAYS.INTL(AW$4,AW$4,Chômés))),0,Montant),
IF(_T_E=AW$4,IF(OR(AW$4=Tout_JF_P,NOT(NETWORKDAYS.INTL(AW$4,AW$4,Chômés))),0,Montant),
IF(AND(OFFSET(AW10,,Sens)&lt;&gt;"",OR(OFFSET(AW$4,,Sens)=Tout_JF_P,NOT(NETWORKDAYS.INTL(OFFSET(AW$4,,Sens),OFFSET(AW$4,,Sens),Chômés)))),IF(OR(AW$4=Tout_JF_P,NOT(NETWORKDAYS.INTL(AW$4,AW$4,Chômés))),0,Montant),
"")))))</f>
        <v/>
      </c>
      <c r="AX10" s="51" t="str">
        <f t="array" aca="1" ref="AX10" ca="1">IF(AX$4&lt;$D10,"",
IF(AX$4&gt;WORKDAY.INTL(Dernière_Echéance,IF($G10="Reculer",IF(OR(Prochaine_Echéance=Tout_JF_P,WEEKDAY(Prochaine_Echéance,2)&gt;5),0,-Sens),IF(OR(Prochaine_Echéance=Tout_JF_P,WEEKDAY(Prochaine_Echéance,2)&gt;5),-Sens,0)),Chômés,Tout_JF_P),"",
IF(AX$4=$D10,IF(OR(AX$4=Tout_JF_P,NOT(NETWORKDAYS.INTL(AX$4,AX$4,Chômés))),0,Montant),
IF(_T_E=AX$4,IF(OR(AX$4=Tout_JF_P,NOT(NETWORKDAYS.INTL(AX$4,AX$4,Chômés))),0,Montant),
IF(AND(OFFSET(AX10,,Sens)&lt;&gt;"",OR(OFFSET(AX$4,,Sens)=Tout_JF_P,NOT(NETWORKDAYS.INTL(OFFSET(AX$4,,Sens),OFFSET(AX$4,,Sens),Chômés)))),IF(OR(AX$4=Tout_JF_P,NOT(NETWORKDAYS.INTL(AX$4,AX$4,Chômés))),0,Montant),
"")))))</f>
        <v/>
      </c>
      <c r="AY10" s="51" t="str">
        <f t="array" aca="1" ref="AY10" ca="1">IF(AY$4&lt;$D10,"",
IF(AY$4&gt;WORKDAY.INTL(Dernière_Echéance,IF($G10="Reculer",IF(OR(Prochaine_Echéance=Tout_JF_P,WEEKDAY(Prochaine_Echéance,2)&gt;5),0,-Sens),IF(OR(Prochaine_Echéance=Tout_JF_P,WEEKDAY(Prochaine_Echéance,2)&gt;5),-Sens,0)),Chômés,Tout_JF_P),"",
IF(AY$4=$D10,IF(OR(AY$4=Tout_JF_P,NOT(NETWORKDAYS.INTL(AY$4,AY$4,Chômés))),0,Montant),
IF(_T_E=AY$4,IF(OR(AY$4=Tout_JF_P,NOT(NETWORKDAYS.INTL(AY$4,AY$4,Chômés))),0,Montant),
IF(AND(OFFSET(AY10,,Sens)&lt;&gt;"",OR(OFFSET(AY$4,,Sens)=Tout_JF_P,NOT(NETWORKDAYS.INTL(OFFSET(AY$4,,Sens),OFFSET(AY$4,,Sens),Chômés)))),IF(OR(AY$4=Tout_JF_P,NOT(NETWORKDAYS.INTL(AY$4,AY$4,Chômés))),0,Montant),
"")))))</f>
        <v/>
      </c>
      <c r="AZ10" s="51" t="str">
        <f t="array" aca="1" ref="AZ10" ca="1">IF(AZ$4&lt;$D10,"",
IF(AZ$4&gt;WORKDAY.INTL(Dernière_Echéance,IF($G10="Reculer",IF(OR(Prochaine_Echéance=Tout_JF_P,WEEKDAY(Prochaine_Echéance,2)&gt;5),0,-Sens),IF(OR(Prochaine_Echéance=Tout_JF_P,WEEKDAY(Prochaine_Echéance,2)&gt;5),-Sens,0)),Chômés,Tout_JF_P),"",
IF(AZ$4=$D10,IF(OR(AZ$4=Tout_JF_P,NOT(NETWORKDAYS.INTL(AZ$4,AZ$4,Chômés))),0,Montant),
IF(_T_E=AZ$4,IF(OR(AZ$4=Tout_JF_P,NOT(NETWORKDAYS.INTL(AZ$4,AZ$4,Chômés))),0,Montant),
IF(AND(OFFSET(AZ10,,Sens)&lt;&gt;"",OR(OFFSET(AZ$4,,Sens)=Tout_JF_P,NOT(NETWORKDAYS.INTL(OFFSET(AZ$4,,Sens),OFFSET(AZ$4,,Sens),Chômés)))),IF(OR(AZ$4=Tout_JF_P,NOT(NETWORKDAYS.INTL(AZ$4,AZ$4,Chômés))),0,Montant),
"")))))</f>
        <v/>
      </c>
      <c r="BA10" s="51" t="str">
        <f t="array" aca="1" ref="BA10" ca="1">IF(BA$4&lt;$D10,"",
IF(BA$4&gt;Dernière_Echéance,"",
IF(BA$4=$D10,IF(OR(BA$4=Tout_JF_P,NOT(NETWORKDAYS.INTL(BA$4,BA$4,Chômés))),0,Montant),
IF(_T_E=BA$4,IF(OR(BA$4=Tout_JF_P,NOT(NETWORKDAYS.INTL(BA$4,BA$4,Chômés))),0,Montant),
IF(AND(OFFSET(BA10,,Sens)&lt;&gt;"",OR(OFFSET(BA$4,,Sens)=Tout_JF_P,NOT(NETWORKDAYS.INTL(OFFSET(BA$4,,Sens),OFFSET(BA$4,,Sens),Chômés)))),IF(OR(BA$4=Tout_JF_P,NOT(NETWORKDAYS.INTL(BA$4,BA$4,Chômés))),0,Montant),
"")))))</f>
        <v/>
      </c>
      <c r="BB10" s="51" t="str">
        <f t="array" aca="1" ref="BB10" ca="1">IF(BB$4&lt;$D10,"",
IF(BB$4&gt;Dernière_Echéance,"",
IF(BB$4=$D10,IF(OR(BB$4=Tout_JF_P,NOT(NETWORKDAYS.INTL(BB$4,BB$4,Chômés))),0,Montant),
IF(_T_E=BB$4,IF(OR(BB$4=Tout_JF_P,NOT(NETWORKDAYS.INTL(BB$4,BB$4,Chômés))),0,Montant),
IF(AND(OFFSET(BB10,,Sens)&lt;&gt;"",OR(OFFSET(BB$4,,Sens)=Tout_JF_P,NOT(NETWORKDAYS.INTL(OFFSET(BB$4,,Sens),OFFSET(BB$4,,Sens),Chômés)))),IF(OR(BB$4=Tout_JF_P,NOT(NETWORKDAYS.INTL(BB$4,BB$4,Chômés))),0,Montant),
"")))))</f>
        <v/>
      </c>
      <c r="BC10" s="51" t="str">
        <f t="array" aca="1" ref="BC10" ca="1">IF(BC$4&lt;$D10,"",
IF(BC$4&gt;Dernière_Echéance,"",
IF(BC$4=$D10,IF(OR(BC$4=Tout_JF_P,NOT(NETWORKDAYS.INTL(BC$4,BC$4,Chômés))),0,Montant),
IF(_T_E=BC$4,IF(OR(BC$4=Tout_JF_P,NOT(NETWORKDAYS.INTL(BC$4,BC$4,Chômés))),0,Montant),
IF(AND(OFFSET(BC10,,Sens)&lt;&gt;"",OR(OFFSET(BC$4,,Sens)=Tout_JF_P,NOT(NETWORKDAYS.INTL(OFFSET(BC$4,,Sens),OFFSET(BC$4,,Sens),Chômés)))),IF(OR(BC$4=Tout_JF_P,NOT(NETWORKDAYS.INTL(BC$4,BC$4,Chômés))),0,Montant),
"")))))</f>
        <v/>
      </c>
      <c r="BD10" s="51" t="str">
        <f t="array" aca="1" ref="BD10" ca="1">IF(BD$4&lt;$D10,"",
IF(BD$4&gt;Dernière_Echéance,"",
IF(BD$4=$D10,IF(OR(BD$4=Tout_JF_P,NOT(NETWORKDAYS.INTL(BD$4,BD$4,Chômés))),0,Montant),
IF(_T_E=BD$4,IF(OR(BD$4=Tout_JF_P,NOT(NETWORKDAYS.INTL(BD$4,BD$4,Chômés))),0,Montant),
IF(AND(OFFSET(BD10,,Sens)&lt;&gt;"",OR(OFFSET(BD$4,,Sens)=Tout_JF_P,NOT(NETWORKDAYS.INTL(OFFSET(BD$4,,Sens),OFFSET(BD$4,,Sens),Chômés)))),IF(OR(BD$4=Tout_JF_P,NOT(NETWORKDAYS.INTL(BD$4,BD$4,Chômés))),0,Montant),
"")))))</f>
        <v/>
      </c>
      <c r="BE10" s="51" t="str">
        <f t="array" aca="1" ref="BE10" ca="1">IF(BE$4&lt;$D10,"",
IF(BE$4&gt;Dernière_Echéance,"",
IF(BE$4=$D10,IF(OR(BE$4=Tout_JF_P,NOT(NETWORKDAYS.INTL(BE$4,BE$4,Chômés))),0,Montant),
IF(_T_E=BE$4,IF(OR(BE$4=Tout_JF_P,NOT(NETWORKDAYS.INTL(BE$4,BE$4,Chômés))),0,Montant),
IF(AND(OFFSET(BE10,,Sens)&lt;&gt;"",OR(OFFSET(BE$4,,Sens)=Tout_JF_P,NOT(NETWORKDAYS.INTL(OFFSET(BE$4,,Sens),OFFSET(BE$4,,Sens),Chômés)))),IF(OR(BE$4=Tout_JF_P,NOT(NETWORKDAYS.INTL(BE$4,BE$4,Chômés))),0,Montant),
"")))))</f>
        <v/>
      </c>
      <c r="BF10" s="51" t="str">
        <f t="array" aca="1" ref="BF10" ca="1">IF(BF$4&lt;$D10,"",
IF(BF$4&gt;Dernière_Echéance,"",
IF(BF$4=$D10,IF(OR(BF$4=Tout_JF_P,NOT(NETWORKDAYS.INTL(BF$4,BF$4,Chômés))),0,Montant),
IF(_T_E=BF$4,IF(OR(BF$4=Tout_JF_P,NOT(NETWORKDAYS.INTL(BF$4,BF$4,Chômés))),0,Montant),
IF(AND(OFFSET(BF10,,Sens)&lt;&gt;"",OR(OFFSET(BF$4,,Sens)=Tout_JF_P,NOT(NETWORKDAYS.INTL(OFFSET(BF$4,,Sens),OFFSET(BF$4,,Sens),Chômés)))),IF(OR(BF$4=Tout_JF_P,NOT(NETWORKDAYS.INTL(BF$4,BF$4,Chômés))),0,Montant),
"")))))</f>
        <v/>
      </c>
      <c r="BG10" s="44" t="str">
        <f t="array" aca="1" ref="BG10" ca="1">IF(BG$4&lt;$D10,"",
IF(BG$4&gt;Dernière_Echéance,"",
IF(BG$4=$D10,IF(OR(BG$4=Tout_JF_P,NOT(NETWORKDAYS.INTL(BG$4,BG$4,Chômés))),0,Montant),
IF(_T_E=BG$4,IF(OR(BG$4=Tout_JF_P,NOT(NETWORKDAYS.INTL(BG$4,BG$4,Chômés))),0,Montant),
IF(AND(OFFSET(BG10,,Sens)&lt;&gt;"",OR(OFFSET(BG$4,,Sens)=Tout_JF_P,NOT(NETWORKDAYS.INTL(OFFSET(BG$4,,Sens),OFFSET(BG$4,,Sens),Chômés)))),IF(OR(BG$4=Tout_JF_P,NOT(NETWORKDAYS.INTL(BG$4,BG$4,Chômés))),0,Montant),
"")))))</f>
        <v/>
      </c>
    </row>
  </sheetData>
  <mergeCells count="2">
    <mergeCell ref="A2:H2"/>
    <mergeCell ref="A1:H1"/>
  </mergeCells>
  <conditionalFormatting sqref="R1:AZ1">
    <cfRule type="expression" dxfId="89" priority="43">
      <formula>AND(MONTH(R4)&lt;&gt;MONTH(Q4))</formula>
    </cfRule>
    <cfRule type="expression" dxfId="88" priority="45">
      <formula>AND(ISEVEN(MONTH(R4)))</formula>
    </cfRule>
  </conditionalFormatting>
  <conditionalFormatting sqref="R2:AZ2">
    <cfRule type="expression" dxfId="87" priority="42">
      <formula>AND(WEEKNUM(R4,T_SE)&lt;&gt;WEEKNUM(Q4,T_SE))</formula>
    </cfRule>
    <cfRule type="expression" dxfId="86" priority="46">
      <formula>AND(ISEVEN(WEEKNUM(R4,T_SE)))</formula>
    </cfRule>
  </conditionalFormatting>
  <conditionalFormatting sqref="Q2">
    <cfRule type="expression" dxfId="85" priority="38">
      <formula>AND(ISEVEN(WEEKNUM(Q4,T_SE)))</formula>
    </cfRule>
  </conditionalFormatting>
  <conditionalFormatting sqref="Q1">
    <cfRule type="expression" dxfId="84" priority="37">
      <formula>AND(ISEVEN(MONTH(Q4)))</formula>
    </cfRule>
  </conditionalFormatting>
  <conditionalFormatting sqref="D6:D10">
    <cfRule type="expression" dxfId="83" priority="36">
      <formula>OR($D6=Fériés,$D6=Ponts,NOT(NETWORKDAYS.INTL($D6,$D6,Chômés)))</formula>
    </cfRule>
  </conditionalFormatting>
  <conditionalFormatting sqref="E6:E10">
    <cfRule type="expression" dxfId="82" priority="35">
      <formula>AND($F6&lt;&gt;"",$E6="")</formula>
    </cfRule>
  </conditionalFormatting>
  <conditionalFormatting sqref="Q3:AZ4 Q6:AZ10">
    <cfRule type="expression" dxfId="81" priority="48">
      <formula>OR(Q$4=Ponts)</formula>
    </cfRule>
    <cfRule type="expression" dxfId="80" priority="49">
      <formula>OR(Q$4=Fériés)</formula>
    </cfRule>
    <cfRule type="expression" dxfId="79" priority="50">
      <formula>NOT(NETWORKDAYS.INTL(Q$4,Q$4,Chômés))</formula>
    </cfRule>
  </conditionalFormatting>
  <conditionalFormatting sqref="Q3:AZ4">
    <cfRule type="expression" dxfId="78" priority="39">
      <formula>OR(ROW($P3)=4,ROW($P3)=3)</formula>
    </cfRule>
    <cfRule type="expression" dxfId="77" priority="47">
      <formula>AND(Q$4=TODAY())</formula>
    </cfRule>
  </conditionalFormatting>
  <conditionalFormatting sqref="Q6:AZ10">
    <cfRule type="expression" dxfId="76" priority="2">
      <formula>AND(Q6&gt;0,ISNUMBER(Q6))</formula>
    </cfRule>
    <cfRule type="expression" dxfId="75" priority="32">
      <formula>AND(Q6&lt;0,ISNUMBER(Q6))</formula>
    </cfRule>
    <cfRule type="expression" dxfId="74" priority="33">
      <formula>AND(NOT(ISNUMBER(Q6)),Q6&lt;&gt;"")</formula>
    </cfRule>
  </conditionalFormatting>
  <conditionalFormatting sqref="C6:C10">
    <cfRule type="expression" dxfId="73" priority="1">
      <formula>OR(NOT(ISNUMBER($B6)),$B6=0)</formula>
    </cfRule>
  </conditionalFormatting>
  <dataValidations count="3">
    <dataValidation type="list" allowBlank="1" showInputMessage="1" showErrorMessage="1" sqref="E6:E10">
      <formula1>Liste_Fréquences</formula1>
    </dataValidation>
    <dataValidation type="list" allowBlank="1" showInputMessage="1" showErrorMessage="1" sqref="C6:C10">
      <formula1>"Crédit,Débit"</formula1>
    </dataValidation>
    <dataValidation type="list" allowBlank="1" showInputMessage="1" showErrorMessage="1" sqref="G6:G10">
      <formula1>"Avancer,Reculer"</formula1>
    </dataValidation>
  </dataValidations>
  <printOptions horizontalCentered="1"/>
  <pageMargins left="0" right="0" top="0" bottom="0" header="0" footer="0"/>
  <pageSetup paperSize="9" scale="56" orientation="landscape" r:id="rId1"/>
  <drawing r:id="rId2"/>
  <legacyDrawing r:id="rId3"/>
  <controls>
    <mc:AlternateContent xmlns:mc="http://schemas.openxmlformats.org/markup-compatibility/2006">
      <mc:Choice Requires="x14">
        <control shapeId="1028" r:id="rId4" name="ScrollBar1">
          <controlPr defaultSize="0" autoLine="0" r:id="rId5">
            <anchor moveWithCells="1">
              <from>
                <xdr:col>0</xdr:col>
                <xdr:colOff>352425</xdr:colOff>
                <xdr:row>2</xdr:row>
                <xdr:rowOff>19050</xdr:rowOff>
              </from>
              <to>
                <xdr:col>16</xdr:col>
                <xdr:colOff>0</xdr:colOff>
                <xdr:row>4</xdr:row>
                <xdr:rowOff>0</xdr:rowOff>
              </to>
            </anchor>
          </controlPr>
        </control>
      </mc:Choice>
      <mc:Fallback>
        <control shapeId="1028" r:id="rId4" name="ScrollBar1"/>
      </mc:Fallback>
    </mc:AlternateContent>
    <mc:AlternateContent xmlns:mc="http://schemas.openxmlformats.org/markup-compatibility/2006">
      <mc:Choice Requires="x14">
        <control shapeId="1029" r:id="rId6" name="SpinButton1">
          <controlPr defaultSize="0" autoLine="0" r:id="rId7">
            <anchor moveWithCells="1">
              <from>
                <xdr:col>0</xdr:col>
                <xdr:colOff>19050</xdr:colOff>
                <xdr:row>2</xdr:row>
                <xdr:rowOff>19050</xdr:rowOff>
              </from>
              <to>
                <xdr:col>0</xdr:col>
                <xdr:colOff>342900</xdr:colOff>
                <xdr:row>4</xdr:row>
                <xdr:rowOff>0</xdr:rowOff>
              </to>
            </anchor>
          </controlPr>
        </control>
      </mc:Choice>
      <mc:Fallback>
        <control shapeId="1029" r:id="rId6" name="SpinButton1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aramètres"/>
  <dimension ref="A1:M46"/>
  <sheetViews>
    <sheetView showGridLines="0" workbookViewId="0">
      <pane xSplit="12" ySplit="33" topLeftCell="M64" activePane="bottomRight" state="frozen"/>
      <selection pane="topRight" activeCell="M1" sqref="M1"/>
      <selection pane="bottomLeft" activeCell="A34" sqref="A34"/>
      <selection pane="bottomRight" activeCell="K24" sqref="K24"/>
    </sheetView>
  </sheetViews>
  <sheetFormatPr baseColWidth="10" defaultColWidth="11.42578125" defaultRowHeight="15" x14ac:dyDescent="0.25"/>
  <cols>
    <col min="1" max="1" width="18.5703125" customWidth="1"/>
    <col min="2" max="2" width="13.5703125" customWidth="1"/>
    <col min="3" max="3" width="4.28515625" customWidth="1"/>
    <col min="4" max="4" width="13.7109375" customWidth="1"/>
    <col min="5" max="5" width="17.42578125" customWidth="1"/>
    <col min="6" max="6" width="10.140625" hidden="1" customWidth="1"/>
    <col min="7" max="7" width="18.5703125" hidden="1" customWidth="1"/>
    <col min="8" max="8" width="11.42578125" hidden="1" customWidth="1"/>
    <col min="9" max="9" width="15.85546875" customWidth="1"/>
    <col min="10" max="10" width="8.7109375" customWidth="1"/>
    <col min="11" max="11" width="37.5703125" customWidth="1"/>
    <col min="12" max="12" width="15.7109375" customWidth="1"/>
    <col min="13" max="13" width="11.85546875" customWidth="1"/>
    <col min="14" max="25" width="11.42578125" customWidth="1"/>
  </cols>
  <sheetData>
    <row r="1" spans="1:13" ht="45" customHeight="1" x14ac:dyDescent="0.25">
      <c r="A1" s="20" t="s">
        <v>0</v>
      </c>
      <c r="B1" s="20" t="s">
        <v>2</v>
      </c>
      <c r="C1" s="66" t="s">
        <v>1</v>
      </c>
      <c r="D1" s="67"/>
      <c r="E1" s="20" t="s">
        <v>3</v>
      </c>
      <c r="F1" s="20" t="s">
        <v>46</v>
      </c>
      <c r="G1" s="20" t="s">
        <v>47</v>
      </c>
      <c r="H1" s="20" t="s">
        <v>72</v>
      </c>
      <c r="I1" s="33" t="s">
        <v>48</v>
      </c>
      <c r="J1" s="35" t="s">
        <v>93</v>
      </c>
      <c r="K1" s="35" t="s">
        <v>59</v>
      </c>
      <c r="L1" s="43" t="s">
        <v>73</v>
      </c>
      <c r="M1" s="6"/>
    </row>
    <row r="2" spans="1:13" x14ac:dyDescent="0.25">
      <c r="A2" s="42">
        <v>0</v>
      </c>
      <c r="B2" s="3" t="b">
        <v>0</v>
      </c>
      <c r="C2" s="4" t="b">
        <v>1</v>
      </c>
      <c r="D2" s="5">
        <f ca="1">IF($C2,DATE(IF(Date_Deb&gt;DATE(YEAR(Date_Deb),1,1),YEAR(Date_Deb)+1,YEAR(Date_Deb)),1,1),"")</f>
        <v>43831</v>
      </c>
      <c r="E2" s="31"/>
      <c r="F2" s="32" t="b">
        <v>0</v>
      </c>
      <c r="G2" s="37" t="str">
        <f t="shared" ref="G2:G32" si="0">IF($E2&lt;&gt;"",IF($F2,DATE(IF(Date_Deb&gt;DATE(YEAR(Date_Deb),MONTH(E2),DAY(E2)),YEAR(Date_Deb)+1,YEAR(Date_Deb)),MONTH(E2),DAY(E2)),$E2),"")</f>
        <v/>
      </c>
      <c r="H2" s="38">
        <f t="shared" ref="H2:H7" ca="1" si="1">IF(D2="",DATE(1901,1,1),D2)</f>
        <v>43831</v>
      </c>
      <c r="I2" s="53" t="s">
        <v>51</v>
      </c>
      <c r="J2" s="55">
        <v>1</v>
      </c>
      <c r="K2" s="58" t="s">
        <v>101</v>
      </c>
      <c r="L2" s="40" t="s">
        <v>45</v>
      </c>
    </row>
    <row r="3" spans="1:13" x14ac:dyDescent="0.25">
      <c r="A3" s="42">
        <v>206</v>
      </c>
      <c r="B3" s="3" t="b">
        <v>0</v>
      </c>
      <c r="C3" s="3" t="b">
        <v>1</v>
      </c>
      <c r="D3" s="5">
        <f ca="1">IF($C3,IF(AND(Date_Deb&gt;Pâq_Année_N+1,Date_Deb&lt;=Pâq_Année_N1),Pâq_Année_N1+1,Pâq_Année_N+1),"")</f>
        <v>43577</v>
      </c>
      <c r="E3" s="31"/>
      <c r="F3" s="32" t="b">
        <v>0</v>
      </c>
      <c r="G3" s="37" t="str">
        <f t="shared" si="0"/>
        <v/>
      </c>
      <c r="H3" s="38">
        <f t="shared" ca="1" si="1"/>
        <v>43577</v>
      </c>
      <c r="I3" s="53" t="s">
        <v>49</v>
      </c>
      <c r="J3" s="55">
        <v>7</v>
      </c>
      <c r="K3" s="58" t="s">
        <v>62</v>
      </c>
      <c r="L3" s="41">
        <f>LOOKUP(L2,{"Dimanche";"Jeudi";"Lundi";"Mardi";"Mercredi";"Samedi";"Vendredi"},{17;14;11;12;13;16;15})</f>
        <v>11</v>
      </c>
    </row>
    <row r="4" spans="1:13" x14ac:dyDescent="0.25">
      <c r="A4" s="21" t="s">
        <v>4</v>
      </c>
      <c r="B4" s="3" t="b">
        <v>0</v>
      </c>
      <c r="C4" s="3" t="b">
        <v>1</v>
      </c>
      <c r="D4" s="5">
        <f ca="1">IF($C4,DATE(IF(Date_Deb&gt;DATE(YEAR(Date_Deb),5,1),YEAR(Date_Deb)+1,YEAR(Date_Deb)),5,1),"")</f>
        <v>43586</v>
      </c>
      <c r="E4" s="31"/>
      <c r="F4" s="32" t="b">
        <v>0</v>
      </c>
      <c r="G4" s="37" t="str">
        <f t="shared" si="0"/>
        <v/>
      </c>
      <c r="H4" s="38">
        <f t="shared" ca="1" si="1"/>
        <v>43586</v>
      </c>
      <c r="I4" s="53" t="s">
        <v>60</v>
      </c>
      <c r="J4" s="55">
        <v>14</v>
      </c>
      <c r="K4" s="58" t="s">
        <v>63</v>
      </c>
    </row>
    <row r="5" spans="1:13" x14ac:dyDescent="0.25">
      <c r="A5" s="22" t="s">
        <v>5</v>
      </c>
      <c r="B5" s="3" t="b">
        <v>0</v>
      </c>
      <c r="C5" s="3" t="b">
        <v>1</v>
      </c>
      <c r="D5" s="5">
        <f ca="1">IF($C5,IF(AND(Date_Deb&gt;Pâq_Année_N+39,Date_Deb&lt;=Pâq_Année_N1),Pâq_Année_N1+39,Pâq_Année_N+39),"")</f>
        <v>43615</v>
      </c>
      <c r="E5" s="31"/>
      <c r="F5" s="32" t="b">
        <v>0</v>
      </c>
      <c r="G5" s="37" t="str">
        <f t="shared" si="0"/>
        <v/>
      </c>
      <c r="H5" s="38">
        <f t="shared" ca="1" si="1"/>
        <v>43615</v>
      </c>
      <c r="I5" s="53" t="s">
        <v>61</v>
      </c>
      <c r="J5" s="55">
        <v>28</v>
      </c>
      <c r="K5" s="58" t="s">
        <v>64</v>
      </c>
    </row>
    <row r="6" spans="1:13" x14ac:dyDescent="0.25">
      <c r="A6" s="23" t="s">
        <v>6</v>
      </c>
      <c r="B6" s="3" t="b">
        <v>0</v>
      </c>
      <c r="C6" s="3" t="b">
        <v>0</v>
      </c>
      <c r="D6" s="5" t="str">
        <f>IF($C6,IF(AND(Date_Deb&gt;Pâq_Année_N+40,Date_Deb&lt;=Pâq_Année_N1),Pâq_Année_N1+40,Pâq_Année_N+40),"")</f>
        <v/>
      </c>
      <c r="E6" s="31"/>
      <c r="F6" s="32" t="b">
        <v>0</v>
      </c>
      <c r="G6" s="37" t="str">
        <f t="shared" si="0"/>
        <v/>
      </c>
      <c r="H6" s="38">
        <f t="shared" si="1"/>
        <v>367</v>
      </c>
      <c r="I6" s="53" t="s">
        <v>52</v>
      </c>
      <c r="J6" s="56">
        <v>1</v>
      </c>
      <c r="K6" s="58" t="s">
        <v>65</v>
      </c>
    </row>
    <row r="7" spans="1:13" x14ac:dyDescent="0.25">
      <c r="A7" s="7">
        <v>14</v>
      </c>
      <c r="B7" s="3" t="b">
        <v>1</v>
      </c>
      <c r="C7" s="3" t="b">
        <v>1</v>
      </c>
      <c r="D7" s="5">
        <f ca="1">IF($C7,DATE(IF(Date_Deb&gt;DATE(YEAR(Date_Deb),5,8),YEAR(Date_Deb)+1,YEAR(Date_Deb)),5,8),"")</f>
        <v>43593</v>
      </c>
      <c r="E7" s="31"/>
      <c r="F7" s="32" t="b">
        <v>0</v>
      </c>
      <c r="G7" s="37" t="str">
        <f t="shared" si="0"/>
        <v/>
      </c>
      <c r="H7" s="38">
        <f t="shared" ca="1" si="1"/>
        <v>43593</v>
      </c>
      <c r="I7" s="53" t="s">
        <v>53</v>
      </c>
      <c r="J7" s="56">
        <v>2</v>
      </c>
      <c r="K7" s="58" t="s">
        <v>66</v>
      </c>
    </row>
    <row r="8" spans="1:13" x14ac:dyDescent="0.25">
      <c r="B8" s="3" t="b">
        <v>1</v>
      </c>
      <c r="C8" s="3" t="b">
        <v>1</v>
      </c>
      <c r="D8" s="5">
        <f ca="1">IF($C8,IF(AND(Date_Deb&gt;Pâq_Année_N+50,Date_Deb&lt;=Pâq_Année_N1),Pâq_Année_N1+50,Pâq_Année_N+50),"")</f>
        <v>43626</v>
      </c>
      <c r="E8" s="31"/>
      <c r="F8" s="32" t="b">
        <v>0</v>
      </c>
      <c r="G8" s="37" t="str">
        <f t="shared" si="0"/>
        <v/>
      </c>
      <c r="H8" s="38">
        <f t="shared" ref="H8:H14" ca="1" si="2">IF(D8="",DATE(1901,1,1),D8)</f>
        <v>43626</v>
      </c>
      <c r="I8" s="53" t="s">
        <v>54</v>
      </c>
      <c r="J8" s="56">
        <v>3</v>
      </c>
      <c r="K8" s="58" t="s">
        <v>67</v>
      </c>
    </row>
    <row r="9" spans="1:13" x14ac:dyDescent="0.25">
      <c r="B9" s="1" t="str">
        <f>CONCATENATE(B2*1,B3*1,B4*1,B5*1,B6*1,B7*1,B8*1)</f>
        <v>0000011</v>
      </c>
      <c r="C9" s="3" t="b">
        <v>1</v>
      </c>
      <c r="D9" s="5">
        <f ca="1">IF($C9,DATE(IF(Date_Deb&gt;DATE(YEAR(Date_Deb),7,14),YEAR(Date_Deb)+1,YEAR(Date_Deb)),7,14),"")</f>
        <v>43660</v>
      </c>
      <c r="E9" s="31"/>
      <c r="F9" s="32" t="b">
        <v>0</v>
      </c>
      <c r="G9" s="37" t="str">
        <f t="shared" si="0"/>
        <v/>
      </c>
      <c r="H9" s="38">
        <f t="shared" ca="1" si="2"/>
        <v>43660</v>
      </c>
      <c r="I9" s="53" t="s">
        <v>55</v>
      </c>
      <c r="J9" s="56">
        <v>4</v>
      </c>
      <c r="K9" s="58" t="s">
        <v>68</v>
      </c>
    </row>
    <row r="10" spans="1:13" x14ac:dyDescent="0.25">
      <c r="C10" s="3" t="b">
        <v>1</v>
      </c>
      <c r="D10" s="5">
        <f ca="1">IF($C10,DATE(IF(Date_Deb&gt;DATE(YEAR(Date_Deb),8,15),YEAR(Date_Deb)+1,YEAR(Date_Deb)),8,15),"")</f>
        <v>43692</v>
      </c>
      <c r="E10" s="31"/>
      <c r="F10" s="32" t="b">
        <v>0</v>
      </c>
      <c r="G10" s="37" t="str">
        <f t="shared" si="0"/>
        <v/>
      </c>
      <c r="H10" s="38">
        <f t="shared" ca="1" si="2"/>
        <v>43692</v>
      </c>
      <c r="I10" s="53" t="s">
        <v>56</v>
      </c>
      <c r="J10" s="56">
        <v>6</v>
      </c>
      <c r="K10" s="58" t="s">
        <v>69</v>
      </c>
    </row>
    <row r="11" spans="1:13" x14ac:dyDescent="0.25">
      <c r="C11" s="3" t="b">
        <v>1</v>
      </c>
      <c r="D11" s="5">
        <f ca="1">IF($C11,DATE(IF(Date_Deb&gt;DATE(YEAR(Date_Deb),11,1),YEAR(Date_Deb)+1,YEAR(Date_Deb)),11,1),"")</f>
        <v>43770</v>
      </c>
      <c r="E11" s="31"/>
      <c r="F11" s="32" t="b">
        <v>0</v>
      </c>
      <c r="G11" s="37" t="str">
        <f t="shared" si="0"/>
        <v/>
      </c>
      <c r="H11" s="38">
        <f t="shared" ca="1" si="2"/>
        <v>43770</v>
      </c>
      <c r="I11" s="53" t="s">
        <v>57</v>
      </c>
      <c r="J11" s="56">
        <v>12</v>
      </c>
      <c r="K11" s="58" t="s">
        <v>70</v>
      </c>
    </row>
    <row r="12" spans="1:13" x14ac:dyDescent="0.25">
      <c r="C12" s="3" t="b">
        <v>1</v>
      </c>
      <c r="D12" s="5">
        <f ca="1">IF($C12,DATE(IF(Date_Deb&gt;DATE(YEAR(Date_Deb),11,11),YEAR(Date_Deb)+1,YEAR(Date_Deb)),11,11),"")</f>
        <v>43780</v>
      </c>
      <c r="E12" s="31"/>
      <c r="F12" s="32" t="b">
        <v>0</v>
      </c>
      <c r="G12" s="37" t="str">
        <f t="shared" si="0"/>
        <v/>
      </c>
      <c r="H12" s="38">
        <f t="shared" ca="1" si="2"/>
        <v>43780</v>
      </c>
      <c r="I12" s="54" t="s">
        <v>91</v>
      </c>
      <c r="J12" s="57">
        <v>18</v>
      </c>
      <c r="K12" s="59" t="s">
        <v>92</v>
      </c>
    </row>
    <row r="13" spans="1:13" x14ac:dyDescent="0.25">
      <c r="C13" s="3" t="b">
        <v>1</v>
      </c>
      <c r="D13" s="5">
        <f ca="1">IF($C13,DATE(IF(Date_Deb&gt;DATE(YEAR(Date_Deb),12,25),YEAR(Date_Deb)+1,YEAR(Date_Deb)),12,25),"")</f>
        <v>43824</v>
      </c>
      <c r="E13" s="31"/>
      <c r="F13" s="32" t="b">
        <v>0</v>
      </c>
      <c r="G13" s="37" t="str">
        <f t="shared" si="0"/>
        <v/>
      </c>
      <c r="H13" s="38">
        <f t="shared" ca="1" si="2"/>
        <v>43824</v>
      </c>
      <c r="I13" s="54" t="s">
        <v>58</v>
      </c>
      <c r="J13" s="57">
        <v>24</v>
      </c>
      <c r="K13" s="59" t="s">
        <v>71</v>
      </c>
    </row>
    <row r="14" spans="1:13" x14ac:dyDescent="0.25">
      <c r="C14" s="3" t="b">
        <v>0</v>
      </c>
      <c r="D14" s="5" t="str">
        <f>IF($C14,DATE(IF(Date_Deb&gt;DATE(YEAR(Date_Deb),12,26),YEAR(Date_Deb)+1,YEAR(Date_Deb)),12,26),"")</f>
        <v/>
      </c>
      <c r="E14" s="31"/>
      <c r="F14" s="32" t="b">
        <v>0</v>
      </c>
      <c r="G14" s="37" t="str">
        <f t="shared" si="0"/>
        <v/>
      </c>
      <c r="H14" s="38">
        <f t="shared" si="2"/>
        <v>367</v>
      </c>
      <c r="I14" s="2"/>
      <c r="J14" s="29"/>
      <c r="K14" s="30"/>
    </row>
    <row r="15" spans="1:13" x14ac:dyDescent="0.25">
      <c r="C15" s="2"/>
      <c r="D15" s="24"/>
      <c r="E15" s="31"/>
      <c r="F15" s="32" t="b">
        <v>0</v>
      </c>
      <c r="G15" s="37" t="str">
        <f t="shared" si="0"/>
        <v/>
      </c>
      <c r="H15" s="38">
        <f>IF(G2="",DATE(1901,1,1),G2)</f>
        <v>367</v>
      </c>
    </row>
    <row r="16" spans="1:13" x14ac:dyDescent="0.25">
      <c r="E16" s="31"/>
      <c r="F16" s="32" t="b">
        <v>0</v>
      </c>
      <c r="G16" s="37" t="str">
        <f t="shared" si="0"/>
        <v/>
      </c>
      <c r="H16" s="38">
        <f t="shared" ref="H16:H45" si="3">IF(G3="",DATE(1901,1,1),G3)</f>
        <v>367</v>
      </c>
    </row>
    <row r="17" spans="5:8" x14ac:dyDescent="0.25">
      <c r="E17" s="31"/>
      <c r="F17" s="32" t="b">
        <v>0</v>
      </c>
      <c r="G17" s="37" t="str">
        <f t="shared" si="0"/>
        <v/>
      </c>
      <c r="H17" s="38">
        <f t="shared" si="3"/>
        <v>367</v>
      </c>
    </row>
    <row r="18" spans="5:8" x14ac:dyDescent="0.25">
      <c r="E18" s="31"/>
      <c r="F18" s="32" t="b">
        <v>0</v>
      </c>
      <c r="G18" s="37" t="str">
        <f t="shared" si="0"/>
        <v/>
      </c>
      <c r="H18" s="38">
        <f t="shared" si="3"/>
        <v>367</v>
      </c>
    </row>
    <row r="19" spans="5:8" x14ac:dyDescent="0.25">
      <c r="E19" s="31"/>
      <c r="F19" s="32" t="b">
        <v>0</v>
      </c>
      <c r="G19" s="37" t="str">
        <f t="shared" si="0"/>
        <v/>
      </c>
      <c r="H19" s="38">
        <f t="shared" si="3"/>
        <v>367</v>
      </c>
    </row>
    <row r="20" spans="5:8" x14ac:dyDescent="0.25">
      <c r="E20" s="31"/>
      <c r="F20" s="32" t="b">
        <v>0</v>
      </c>
      <c r="G20" s="37" t="str">
        <f t="shared" si="0"/>
        <v/>
      </c>
      <c r="H20" s="38">
        <f t="shared" si="3"/>
        <v>367</v>
      </c>
    </row>
    <row r="21" spans="5:8" x14ac:dyDescent="0.25">
      <c r="E21" s="31"/>
      <c r="F21" s="32" t="b">
        <v>0</v>
      </c>
      <c r="G21" s="37" t="str">
        <f t="shared" si="0"/>
        <v/>
      </c>
      <c r="H21" s="38">
        <f t="shared" si="3"/>
        <v>367</v>
      </c>
    </row>
    <row r="22" spans="5:8" x14ac:dyDescent="0.25">
      <c r="E22" s="31"/>
      <c r="F22" s="32" t="b">
        <v>0</v>
      </c>
      <c r="G22" s="37" t="str">
        <f t="shared" si="0"/>
        <v/>
      </c>
      <c r="H22" s="38">
        <f t="shared" si="3"/>
        <v>367</v>
      </c>
    </row>
    <row r="23" spans="5:8" x14ac:dyDescent="0.25">
      <c r="E23" s="31"/>
      <c r="F23" s="32" t="b">
        <v>0</v>
      </c>
      <c r="G23" s="37" t="str">
        <f t="shared" si="0"/>
        <v/>
      </c>
      <c r="H23" s="38">
        <f t="shared" si="3"/>
        <v>367</v>
      </c>
    </row>
    <row r="24" spans="5:8" x14ac:dyDescent="0.25">
      <c r="E24" s="31"/>
      <c r="F24" s="32" t="b">
        <v>0</v>
      </c>
      <c r="G24" s="37" t="str">
        <f t="shared" si="0"/>
        <v/>
      </c>
      <c r="H24" s="38">
        <f t="shared" si="3"/>
        <v>367</v>
      </c>
    </row>
    <row r="25" spans="5:8" x14ac:dyDescent="0.25">
      <c r="E25" s="31"/>
      <c r="F25" s="32" t="b">
        <v>0</v>
      </c>
      <c r="G25" s="37" t="str">
        <f t="shared" si="0"/>
        <v/>
      </c>
      <c r="H25" s="38">
        <f t="shared" si="3"/>
        <v>367</v>
      </c>
    </row>
    <row r="26" spans="5:8" x14ac:dyDescent="0.25">
      <c r="E26" s="31"/>
      <c r="F26" s="32" t="b">
        <v>0</v>
      </c>
      <c r="G26" s="37" t="str">
        <f t="shared" si="0"/>
        <v/>
      </c>
      <c r="H26" s="38">
        <f t="shared" si="3"/>
        <v>367</v>
      </c>
    </row>
    <row r="27" spans="5:8" x14ac:dyDescent="0.25">
      <c r="E27" s="31"/>
      <c r="F27" s="32" t="b">
        <v>0</v>
      </c>
      <c r="G27" s="37" t="str">
        <f t="shared" si="0"/>
        <v/>
      </c>
      <c r="H27" s="38">
        <f t="shared" si="3"/>
        <v>367</v>
      </c>
    </row>
    <row r="28" spans="5:8" x14ac:dyDescent="0.25">
      <c r="E28" s="31"/>
      <c r="F28" s="32" t="b">
        <v>0</v>
      </c>
      <c r="G28" s="37" t="str">
        <f t="shared" si="0"/>
        <v/>
      </c>
      <c r="H28" s="38">
        <f t="shared" si="3"/>
        <v>367</v>
      </c>
    </row>
    <row r="29" spans="5:8" x14ac:dyDescent="0.25">
      <c r="E29" s="31"/>
      <c r="F29" s="32" t="b">
        <v>0</v>
      </c>
      <c r="G29" s="37" t="str">
        <f t="shared" si="0"/>
        <v/>
      </c>
      <c r="H29" s="38">
        <f t="shared" si="3"/>
        <v>367</v>
      </c>
    </row>
    <row r="30" spans="5:8" x14ac:dyDescent="0.25">
      <c r="E30" s="31"/>
      <c r="F30" s="32" t="b">
        <v>0</v>
      </c>
      <c r="G30" s="37" t="str">
        <f t="shared" si="0"/>
        <v/>
      </c>
      <c r="H30" s="38">
        <f t="shared" si="3"/>
        <v>367</v>
      </c>
    </row>
    <row r="31" spans="5:8" x14ac:dyDescent="0.25">
      <c r="E31" s="31"/>
      <c r="F31" s="32" t="b">
        <v>0</v>
      </c>
      <c r="G31" s="37" t="str">
        <f t="shared" si="0"/>
        <v/>
      </c>
      <c r="H31" s="38">
        <f t="shared" si="3"/>
        <v>367</v>
      </c>
    </row>
    <row r="32" spans="5:8" x14ac:dyDescent="0.25">
      <c r="E32" s="31"/>
      <c r="F32" s="32" t="b">
        <v>0</v>
      </c>
      <c r="G32" s="37" t="str">
        <f t="shared" si="0"/>
        <v/>
      </c>
      <c r="H32" s="38">
        <f t="shared" si="3"/>
        <v>367</v>
      </c>
    </row>
    <row r="33" spans="5:8" x14ac:dyDescent="0.25">
      <c r="E33" s="2"/>
      <c r="F33" s="29"/>
      <c r="G33" s="29"/>
      <c r="H33" s="38">
        <f t="shared" si="3"/>
        <v>367</v>
      </c>
    </row>
    <row r="34" spans="5:8" x14ac:dyDescent="0.25">
      <c r="H34" s="38">
        <f t="shared" si="3"/>
        <v>367</v>
      </c>
    </row>
    <row r="35" spans="5:8" x14ac:dyDescent="0.25">
      <c r="H35" s="38">
        <f t="shared" si="3"/>
        <v>367</v>
      </c>
    </row>
    <row r="36" spans="5:8" x14ac:dyDescent="0.25">
      <c r="H36" s="38">
        <f t="shared" si="3"/>
        <v>367</v>
      </c>
    </row>
    <row r="37" spans="5:8" x14ac:dyDescent="0.25">
      <c r="H37" s="38">
        <f t="shared" si="3"/>
        <v>367</v>
      </c>
    </row>
    <row r="38" spans="5:8" x14ac:dyDescent="0.25">
      <c r="H38" s="38">
        <f t="shared" si="3"/>
        <v>367</v>
      </c>
    </row>
    <row r="39" spans="5:8" x14ac:dyDescent="0.25">
      <c r="H39" s="38">
        <f t="shared" si="3"/>
        <v>367</v>
      </c>
    </row>
    <row r="40" spans="5:8" x14ac:dyDescent="0.25">
      <c r="H40" s="38">
        <f t="shared" si="3"/>
        <v>367</v>
      </c>
    </row>
    <row r="41" spans="5:8" x14ac:dyDescent="0.25">
      <c r="H41" s="38">
        <f t="shared" si="3"/>
        <v>367</v>
      </c>
    </row>
    <row r="42" spans="5:8" x14ac:dyDescent="0.25">
      <c r="H42" s="38">
        <f t="shared" si="3"/>
        <v>367</v>
      </c>
    </row>
    <row r="43" spans="5:8" x14ac:dyDescent="0.25">
      <c r="H43" s="38">
        <f t="shared" si="3"/>
        <v>367</v>
      </c>
    </row>
    <row r="44" spans="5:8" x14ac:dyDescent="0.25">
      <c r="H44" s="38">
        <f t="shared" si="3"/>
        <v>367</v>
      </c>
    </row>
    <row r="45" spans="5:8" x14ac:dyDescent="0.25">
      <c r="H45" s="38">
        <f t="shared" si="3"/>
        <v>367</v>
      </c>
    </row>
    <row r="46" spans="5:8" x14ac:dyDescent="0.25">
      <c r="H46" s="8"/>
    </row>
  </sheetData>
  <mergeCells count="1">
    <mergeCell ref="C1:D1"/>
  </mergeCells>
  <conditionalFormatting sqref="B1">
    <cfRule type="expression" dxfId="10" priority="2">
      <formula>AND($B$9="1111111")</formula>
    </cfRule>
  </conditionalFormatting>
  <conditionalFormatting sqref="E2:E32">
    <cfRule type="expression" dxfId="9" priority="1">
      <formula>AND($F2)</formula>
    </cfRule>
  </conditionalFormatting>
  <dataValidations count="2">
    <dataValidation type="list" allowBlank="1" showInputMessage="1" showErrorMessage="1" sqref="L2">
      <formula1>"Lundi,Mardi,Mercredi,Jeudi,Vendredi,Samedi,Dimanche"</formula1>
    </dataValidation>
    <dataValidation type="list" allowBlank="1" showInputMessage="1" showErrorMessage="1" sqref="F2:F32">
      <formula1>"Oui"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155" r:id="rId4" name="Label2">
          <controlPr defaultSize="0" autoLine="0" r:id="rId5">
            <anchor moveWithCells="1">
              <from>
                <xdr:col>0</xdr:col>
                <xdr:colOff>19050</xdr:colOff>
                <xdr:row>2</xdr:row>
                <xdr:rowOff>19050</xdr:rowOff>
              </from>
              <to>
                <xdr:col>1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3155" r:id="rId4" name="Label2"/>
      </mc:Fallback>
    </mc:AlternateContent>
    <mc:AlternateContent xmlns:mc="http://schemas.openxmlformats.org/markup-compatibility/2006">
      <mc:Choice Requires="x14">
        <control shapeId="3154" r:id="rId6" name="Label1">
          <controlPr defaultSize="0" autoLine="0" r:id="rId7">
            <anchor moveWithCells="1">
              <from>
                <xdr:col>0</xdr:col>
                <xdr:colOff>19050</xdr:colOff>
                <xdr:row>1</xdr:row>
                <xdr:rowOff>19050</xdr:rowOff>
              </from>
              <to>
                <xdr:col>1</xdr:col>
                <xdr:colOff>0</xdr:colOff>
                <xdr:row>1</xdr:row>
                <xdr:rowOff>180975</xdr:rowOff>
              </to>
            </anchor>
          </controlPr>
        </control>
      </mc:Choice>
      <mc:Fallback>
        <control shapeId="3154" r:id="rId6" name="Label1"/>
      </mc:Fallback>
    </mc:AlternateContent>
    <mc:AlternateContent xmlns:mc="http://schemas.openxmlformats.org/markup-compatibility/2006">
      <mc:Choice Requires="x14">
        <control shapeId="3075" r:id="rId8" name="Check Box 3">
          <controlPr defaultSize="0" autoFill="0" autoLine="0" autoPict="0">
            <anchor moveWithCells="1">
              <from>
                <xdr:col>1</xdr:col>
                <xdr:colOff>38100</xdr:colOff>
                <xdr:row>0</xdr:row>
                <xdr:rowOff>561975</xdr:rowOff>
              </from>
              <to>
                <xdr:col>1</xdr:col>
                <xdr:colOff>742950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" r:id="rId9" name="Check Box 4">
          <controlPr defaultSize="0" autoFill="0" autoLine="0" autoPict="0">
            <anchor moveWithCells="1">
              <from>
                <xdr:col>1</xdr:col>
                <xdr:colOff>38100</xdr:colOff>
                <xdr:row>1</xdr:row>
                <xdr:rowOff>180975</xdr:rowOff>
              </from>
              <to>
                <xdr:col>1</xdr:col>
                <xdr:colOff>742950</xdr:colOff>
                <xdr:row>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7" r:id="rId10" name="Check Box 5">
          <controlPr defaultSize="0" autoFill="0" autoLine="0" autoPict="0">
            <anchor moveWithCells="1">
              <from>
                <xdr:col>1</xdr:col>
                <xdr:colOff>38100</xdr:colOff>
                <xdr:row>2</xdr:row>
                <xdr:rowOff>180975</xdr:rowOff>
              </from>
              <to>
                <xdr:col>1</xdr:col>
                <xdr:colOff>742950</xdr:colOff>
                <xdr:row>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8" r:id="rId11" name="Check Box 6">
          <controlPr defaultSize="0" autoFill="0" autoLine="0" autoPict="0">
            <anchor moveWithCells="1">
              <from>
                <xdr:col>1</xdr:col>
                <xdr:colOff>38100</xdr:colOff>
                <xdr:row>3</xdr:row>
                <xdr:rowOff>180975</xdr:rowOff>
              </from>
              <to>
                <xdr:col>1</xdr:col>
                <xdr:colOff>742950</xdr:colOff>
                <xdr:row>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9" r:id="rId12" name="Check Box 7">
          <controlPr defaultSize="0" autoFill="0" autoLine="0" autoPict="0">
            <anchor moveWithCells="1">
              <from>
                <xdr:col>1</xdr:col>
                <xdr:colOff>38100</xdr:colOff>
                <xdr:row>4</xdr:row>
                <xdr:rowOff>180975</xdr:rowOff>
              </from>
              <to>
                <xdr:col>1</xdr:col>
                <xdr:colOff>742950</xdr:colOff>
                <xdr:row>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0" r:id="rId13" name="Check Box 8">
          <controlPr defaultSize="0" autoFill="0" autoLine="0" autoPict="0">
            <anchor moveWithCells="1">
              <from>
                <xdr:col>1</xdr:col>
                <xdr:colOff>38100</xdr:colOff>
                <xdr:row>5</xdr:row>
                <xdr:rowOff>180975</xdr:rowOff>
              </from>
              <to>
                <xdr:col>1</xdr:col>
                <xdr:colOff>742950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1" r:id="rId14" name="Check Box 9">
          <controlPr defaultSize="0" autoFill="0" autoLine="0" autoPict="0">
            <anchor moveWithCells="1">
              <from>
                <xdr:col>1</xdr:col>
                <xdr:colOff>38100</xdr:colOff>
                <xdr:row>6</xdr:row>
                <xdr:rowOff>180975</xdr:rowOff>
              </from>
              <to>
                <xdr:col>1</xdr:col>
                <xdr:colOff>742950</xdr:colOff>
                <xdr:row>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8" r:id="rId15" name="Check Box 26">
          <controlPr defaultSize="0" autoFill="0" autoLine="0" autoPict="0">
            <anchor moveWithCells="1">
              <from>
                <xdr:col>2</xdr:col>
                <xdr:colOff>9525</xdr:colOff>
                <xdr:row>0</xdr:row>
                <xdr:rowOff>561975</xdr:rowOff>
              </from>
              <to>
                <xdr:col>3</xdr:col>
                <xdr:colOff>733425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6" r:id="rId16" name="Check Box 34">
          <controlPr defaultSize="0" autoFill="0" autoLine="0" autoPict="0">
            <anchor moveWithCells="1">
              <from>
                <xdr:col>2</xdr:col>
                <xdr:colOff>9525</xdr:colOff>
                <xdr:row>2</xdr:row>
                <xdr:rowOff>0</xdr:rowOff>
              </from>
              <to>
                <xdr:col>3</xdr:col>
                <xdr:colOff>733425</xdr:colOff>
                <xdr:row>3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7" r:id="rId17" name="Check Box 35">
          <controlPr defaultSize="0" autoFill="0" autoLine="0" autoPict="0">
            <anchor moveWithCells="1">
              <from>
                <xdr:col>2</xdr:col>
                <xdr:colOff>9525</xdr:colOff>
                <xdr:row>2</xdr:row>
                <xdr:rowOff>180975</xdr:rowOff>
              </from>
              <to>
                <xdr:col>3</xdr:col>
                <xdr:colOff>733425</xdr:colOff>
                <xdr:row>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9" r:id="rId18" name="Check Box 37">
          <controlPr defaultSize="0" autoFill="0" autoLine="0" autoPict="0">
            <anchor moveWithCells="1">
              <from>
                <xdr:col>2</xdr:col>
                <xdr:colOff>9525</xdr:colOff>
                <xdr:row>3</xdr:row>
                <xdr:rowOff>161925</xdr:rowOff>
              </from>
              <to>
                <xdr:col>4</xdr:col>
                <xdr:colOff>123825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0" r:id="rId19" name="Check Box 38">
          <controlPr defaultSize="0" autoFill="0" autoLine="0" autoPict="0">
            <anchor moveWithCells="1">
              <from>
                <xdr:col>2</xdr:col>
                <xdr:colOff>9525</xdr:colOff>
                <xdr:row>5</xdr:row>
                <xdr:rowOff>180975</xdr:rowOff>
              </from>
              <to>
                <xdr:col>3</xdr:col>
                <xdr:colOff>733425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1" r:id="rId20" name="Check Box 39">
          <controlPr defaultSize="0" autoFill="0" autoLine="0" autoPict="0">
            <anchor moveWithCells="1">
              <from>
                <xdr:col>2</xdr:col>
                <xdr:colOff>9525</xdr:colOff>
                <xdr:row>7</xdr:row>
                <xdr:rowOff>0</xdr:rowOff>
              </from>
              <to>
                <xdr:col>3</xdr:col>
                <xdr:colOff>733425</xdr:colOff>
                <xdr:row>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3" r:id="rId21" name="Check Box 41">
          <controlPr defaultSize="0" autoFill="0" autoLine="0" autoPict="0">
            <anchor moveWithCells="1">
              <from>
                <xdr:col>2</xdr:col>
                <xdr:colOff>9525</xdr:colOff>
                <xdr:row>7</xdr:row>
                <xdr:rowOff>180975</xdr:rowOff>
              </from>
              <to>
                <xdr:col>3</xdr:col>
                <xdr:colOff>733425</xdr:colOff>
                <xdr:row>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4" r:id="rId22" name="Check Box 42">
          <controlPr defaultSize="0" autoFill="0" autoLine="0" autoPict="0">
            <anchor moveWithCells="1">
              <from>
                <xdr:col>2</xdr:col>
                <xdr:colOff>9525</xdr:colOff>
                <xdr:row>8</xdr:row>
                <xdr:rowOff>171450</xdr:rowOff>
              </from>
              <to>
                <xdr:col>3</xdr:col>
                <xdr:colOff>733425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5" r:id="rId23" name="Check Box 43">
          <controlPr defaultSize="0" autoFill="0" autoLine="0" autoPict="0">
            <anchor moveWithCells="1">
              <from>
                <xdr:col>2</xdr:col>
                <xdr:colOff>9525</xdr:colOff>
                <xdr:row>9</xdr:row>
                <xdr:rowOff>171450</xdr:rowOff>
              </from>
              <to>
                <xdr:col>3</xdr:col>
                <xdr:colOff>733425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6" r:id="rId24" name="Check Box 44">
          <controlPr defaultSize="0" autoFill="0" autoLine="0" autoPict="0">
            <anchor moveWithCells="1">
              <from>
                <xdr:col>2</xdr:col>
                <xdr:colOff>9525</xdr:colOff>
                <xdr:row>10</xdr:row>
                <xdr:rowOff>180975</xdr:rowOff>
              </from>
              <to>
                <xdr:col>4</xdr:col>
                <xdr:colOff>304800</xdr:colOff>
                <xdr:row>12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7" r:id="rId25" name="Check Box 45">
          <controlPr defaultSize="0" autoFill="0" autoLine="0" autoPict="0">
            <anchor moveWithCells="1">
              <from>
                <xdr:col>2</xdr:col>
                <xdr:colOff>9525</xdr:colOff>
                <xdr:row>4</xdr:row>
                <xdr:rowOff>180975</xdr:rowOff>
              </from>
              <to>
                <xdr:col>3</xdr:col>
                <xdr:colOff>733425</xdr:colOff>
                <xdr:row>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8" r:id="rId26" name="Check Box 46">
          <controlPr defaultSize="0" autoFill="0" autoLine="0" autoPict="0">
            <anchor moveWithCells="1">
              <from>
                <xdr:col>2</xdr:col>
                <xdr:colOff>9525</xdr:colOff>
                <xdr:row>11</xdr:row>
                <xdr:rowOff>180975</xdr:rowOff>
              </from>
              <to>
                <xdr:col>3</xdr:col>
                <xdr:colOff>733425</xdr:colOff>
                <xdr:row>13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9" r:id="rId27" name="Check Box 47">
          <controlPr defaultSize="0" autoFill="0" autoLine="0" autoPict="0">
            <anchor moveWithCells="1">
              <from>
                <xdr:col>2</xdr:col>
                <xdr:colOff>9525</xdr:colOff>
                <xdr:row>12</xdr:row>
                <xdr:rowOff>180975</xdr:rowOff>
              </from>
              <to>
                <xdr:col>3</xdr:col>
                <xdr:colOff>733425</xdr:colOff>
                <xdr:row>14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2" r:id="rId28" name="Check Box 50">
          <controlPr defaultSize="0" autoFill="0" autoLine="0" autoPict="0">
            <anchor moveWithCells="1">
              <from>
                <xdr:col>4</xdr:col>
                <xdr:colOff>923925</xdr:colOff>
                <xdr:row>0</xdr:row>
                <xdr:rowOff>552450</xdr:rowOff>
              </from>
              <to>
                <xdr:col>8</xdr:col>
                <xdr:colOff>66675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3" r:id="rId29" name="Check Box 51">
          <controlPr defaultSize="0" autoFill="0" autoLine="0" autoPict="0">
            <anchor moveWithCells="1">
              <from>
                <xdr:col>4</xdr:col>
                <xdr:colOff>923925</xdr:colOff>
                <xdr:row>1</xdr:row>
                <xdr:rowOff>171450</xdr:rowOff>
              </from>
              <to>
                <xdr:col>8</xdr:col>
                <xdr:colOff>66675</xdr:colOff>
                <xdr:row>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4" r:id="rId30" name="Check Box 52">
          <controlPr defaultSize="0" autoFill="0" autoLine="0" autoPict="0">
            <anchor moveWithCells="1">
              <from>
                <xdr:col>4</xdr:col>
                <xdr:colOff>923925</xdr:colOff>
                <xdr:row>2</xdr:row>
                <xdr:rowOff>171450</xdr:rowOff>
              </from>
              <to>
                <xdr:col>8</xdr:col>
                <xdr:colOff>66675</xdr:colOff>
                <xdr:row>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5" r:id="rId31" name="Check Box 53">
          <controlPr defaultSize="0" autoFill="0" autoLine="0" autoPict="0">
            <anchor moveWithCells="1">
              <from>
                <xdr:col>4</xdr:col>
                <xdr:colOff>923925</xdr:colOff>
                <xdr:row>3</xdr:row>
                <xdr:rowOff>171450</xdr:rowOff>
              </from>
              <to>
                <xdr:col>8</xdr:col>
                <xdr:colOff>66675</xdr:colOff>
                <xdr:row>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6" r:id="rId32" name="Check Box 54">
          <controlPr defaultSize="0" autoFill="0" autoLine="0" autoPict="0">
            <anchor moveWithCells="1">
              <from>
                <xdr:col>4</xdr:col>
                <xdr:colOff>923925</xdr:colOff>
                <xdr:row>4</xdr:row>
                <xdr:rowOff>171450</xdr:rowOff>
              </from>
              <to>
                <xdr:col>8</xdr:col>
                <xdr:colOff>66675</xdr:colOff>
                <xdr:row>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7" r:id="rId33" name="Check Box 55">
          <controlPr defaultSize="0" autoFill="0" autoLine="0" autoPict="0">
            <anchor moveWithCells="1">
              <from>
                <xdr:col>4</xdr:col>
                <xdr:colOff>923925</xdr:colOff>
                <xdr:row>5</xdr:row>
                <xdr:rowOff>171450</xdr:rowOff>
              </from>
              <to>
                <xdr:col>8</xdr:col>
                <xdr:colOff>66675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8" r:id="rId34" name="Check Box 56">
          <controlPr defaultSize="0" autoFill="0" autoLine="0" autoPict="0">
            <anchor moveWithCells="1">
              <from>
                <xdr:col>4</xdr:col>
                <xdr:colOff>923925</xdr:colOff>
                <xdr:row>6</xdr:row>
                <xdr:rowOff>171450</xdr:rowOff>
              </from>
              <to>
                <xdr:col>8</xdr:col>
                <xdr:colOff>66675</xdr:colOff>
                <xdr:row>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9" r:id="rId35" name="Check Box 57">
          <controlPr defaultSize="0" autoFill="0" autoLine="0" autoPict="0">
            <anchor moveWithCells="1">
              <from>
                <xdr:col>4</xdr:col>
                <xdr:colOff>923925</xdr:colOff>
                <xdr:row>7</xdr:row>
                <xdr:rowOff>171450</xdr:rowOff>
              </from>
              <to>
                <xdr:col>8</xdr:col>
                <xdr:colOff>66675</xdr:colOff>
                <xdr:row>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0" r:id="rId36" name="Check Box 58">
          <controlPr defaultSize="0" autoFill="0" autoLine="0" autoPict="0">
            <anchor moveWithCells="1">
              <from>
                <xdr:col>4</xdr:col>
                <xdr:colOff>923925</xdr:colOff>
                <xdr:row>8</xdr:row>
                <xdr:rowOff>171450</xdr:rowOff>
              </from>
              <to>
                <xdr:col>8</xdr:col>
                <xdr:colOff>66675</xdr:colOff>
                <xdr:row>10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1" r:id="rId37" name="Check Box 59">
          <controlPr defaultSize="0" autoFill="0" autoLine="0" autoPict="0">
            <anchor moveWithCells="1">
              <from>
                <xdr:col>4</xdr:col>
                <xdr:colOff>923925</xdr:colOff>
                <xdr:row>9</xdr:row>
                <xdr:rowOff>171450</xdr:rowOff>
              </from>
              <to>
                <xdr:col>8</xdr:col>
                <xdr:colOff>66675</xdr:colOff>
                <xdr:row>11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2" r:id="rId38" name="Check Box 60">
          <controlPr defaultSize="0" autoFill="0" autoLine="0" autoPict="0">
            <anchor moveWithCells="1">
              <from>
                <xdr:col>4</xdr:col>
                <xdr:colOff>923925</xdr:colOff>
                <xdr:row>10</xdr:row>
                <xdr:rowOff>171450</xdr:rowOff>
              </from>
              <to>
                <xdr:col>8</xdr:col>
                <xdr:colOff>66675</xdr:colOff>
                <xdr:row>12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3" r:id="rId39" name="Check Box 61">
          <controlPr defaultSize="0" autoFill="0" autoLine="0" autoPict="0">
            <anchor moveWithCells="1">
              <from>
                <xdr:col>4</xdr:col>
                <xdr:colOff>923925</xdr:colOff>
                <xdr:row>11</xdr:row>
                <xdr:rowOff>171450</xdr:rowOff>
              </from>
              <to>
                <xdr:col>8</xdr:col>
                <xdr:colOff>66675</xdr:colOff>
                <xdr:row>13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4" r:id="rId40" name="Check Box 62">
          <controlPr defaultSize="0" autoFill="0" autoLine="0" autoPict="0">
            <anchor moveWithCells="1">
              <from>
                <xdr:col>4</xdr:col>
                <xdr:colOff>923925</xdr:colOff>
                <xdr:row>12</xdr:row>
                <xdr:rowOff>171450</xdr:rowOff>
              </from>
              <to>
                <xdr:col>8</xdr:col>
                <xdr:colOff>66675</xdr:colOff>
                <xdr:row>14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5" r:id="rId41" name="Check Box 63">
          <controlPr defaultSize="0" autoFill="0" autoLine="0" autoPict="0">
            <anchor moveWithCells="1">
              <from>
                <xdr:col>4</xdr:col>
                <xdr:colOff>923925</xdr:colOff>
                <xdr:row>13</xdr:row>
                <xdr:rowOff>171450</xdr:rowOff>
              </from>
              <to>
                <xdr:col>8</xdr:col>
                <xdr:colOff>66675</xdr:colOff>
                <xdr:row>15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6" r:id="rId42" name="Check Box 64">
          <controlPr defaultSize="0" autoFill="0" autoLine="0" autoPict="0">
            <anchor moveWithCells="1">
              <from>
                <xdr:col>4</xdr:col>
                <xdr:colOff>923925</xdr:colOff>
                <xdr:row>14</xdr:row>
                <xdr:rowOff>171450</xdr:rowOff>
              </from>
              <to>
                <xdr:col>8</xdr:col>
                <xdr:colOff>66675</xdr:colOff>
                <xdr:row>16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7" r:id="rId43" name="Check Box 65">
          <controlPr defaultSize="0" autoFill="0" autoLine="0" autoPict="0">
            <anchor moveWithCells="1">
              <from>
                <xdr:col>4</xdr:col>
                <xdr:colOff>923925</xdr:colOff>
                <xdr:row>15</xdr:row>
                <xdr:rowOff>171450</xdr:rowOff>
              </from>
              <to>
                <xdr:col>8</xdr:col>
                <xdr:colOff>66675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8" r:id="rId44" name="Check Box 66">
          <controlPr defaultSize="0" autoFill="0" autoLine="0" autoPict="0">
            <anchor moveWithCells="1">
              <from>
                <xdr:col>4</xdr:col>
                <xdr:colOff>923925</xdr:colOff>
                <xdr:row>16</xdr:row>
                <xdr:rowOff>171450</xdr:rowOff>
              </from>
              <to>
                <xdr:col>8</xdr:col>
                <xdr:colOff>66675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9" r:id="rId45" name="Check Box 67">
          <controlPr defaultSize="0" autoFill="0" autoLine="0" autoPict="0">
            <anchor moveWithCells="1">
              <from>
                <xdr:col>4</xdr:col>
                <xdr:colOff>923925</xdr:colOff>
                <xdr:row>17</xdr:row>
                <xdr:rowOff>171450</xdr:rowOff>
              </from>
              <to>
                <xdr:col>8</xdr:col>
                <xdr:colOff>66675</xdr:colOff>
                <xdr:row>19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0" r:id="rId46" name="Check Box 68">
          <controlPr defaultSize="0" autoFill="0" autoLine="0" autoPict="0">
            <anchor moveWithCells="1">
              <from>
                <xdr:col>4</xdr:col>
                <xdr:colOff>923925</xdr:colOff>
                <xdr:row>18</xdr:row>
                <xdr:rowOff>171450</xdr:rowOff>
              </from>
              <to>
                <xdr:col>8</xdr:col>
                <xdr:colOff>66675</xdr:colOff>
                <xdr:row>20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1" r:id="rId47" name="Check Box 69">
          <controlPr defaultSize="0" autoFill="0" autoLine="0" autoPict="0">
            <anchor moveWithCells="1">
              <from>
                <xdr:col>4</xdr:col>
                <xdr:colOff>923925</xdr:colOff>
                <xdr:row>19</xdr:row>
                <xdr:rowOff>171450</xdr:rowOff>
              </from>
              <to>
                <xdr:col>8</xdr:col>
                <xdr:colOff>66675</xdr:colOff>
                <xdr:row>21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2" r:id="rId48" name="Check Box 70">
          <controlPr defaultSize="0" autoFill="0" autoLine="0" autoPict="0">
            <anchor moveWithCells="1">
              <from>
                <xdr:col>4</xdr:col>
                <xdr:colOff>923925</xdr:colOff>
                <xdr:row>20</xdr:row>
                <xdr:rowOff>171450</xdr:rowOff>
              </from>
              <to>
                <xdr:col>8</xdr:col>
                <xdr:colOff>66675</xdr:colOff>
                <xdr:row>22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3" r:id="rId49" name="Check Box 71">
          <controlPr defaultSize="0" autoFill="0" autoLine="0" autoPict="0">
            <anchor moveWithCells="1">
              <from>
                <xdr:col>4</xdr:col>
                <xdr:colOff>923925</xdr:colOff>
                <xdr:row>21</xdr:row>
                <xdr:rowOff>171450</xdr:rowOff>
              </from>
              <to>
                <xdr:col>8</xdr:col>
                <xdr:colOff>66675</xdr:colOff>
                <xdr:row>23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4" r:id="rId50" name="Check Box 72">
          <controlPr defaultSize="0" autoFill="0" autoLine="0" autoPict="0">
            <anchor moveWithCells="1">
              <from>
                <xdr:col>4</xdr:col>
                <xdr:colOff>923925</xdr:colOff>
                <xdr:row>22</xdr:row>
                <xdr:rowOff>171450</xdr:rowOff>
              </from>
              <to>
                <xdr:col>8</xdr:col>
                <xdr:colOff>66675</xdr:colOff>
                <xdr:row>24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5" r:id="rId51" name="Check Box 73">
          <controlPr defaultSize="0" autoFill="0" autoLine="0" autoPict="0">
            <anchor moveWithCells="1">
              <from>
                <xdr:col>4</xdr:col>
                <xdr:colOff>923925</xdr:colOff>
                <xdr:row>23</xdr:row>
                <xdr:rowOff>171450</xdr:rowOff>
              </from>
              <to>
                <xdr:col>8</xdr:col>
                <xdr:colOff>66675</xdr:colOff>
                <xdr:row>25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6" r:id="rId52" name="Check Box 74">
          <controlPr defaultSize="0" autoFill="0" autoLine="0" autoPict="0">
            <anchor moveWithCells="1">
              <from>
                <xdr:col>4</xdr:col>
                <xdr:colOff>923925</xdr:colOff>
                <xdr:row>24</xdr:row>
                <xdr:rowOff>171450</xdr:rowOff>
              </from>
              <to>
                <xdr:col>8</xdr:col>
                <xdr:colOff>66675</xdr:colOff>
                <xdr:row>26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7" r:id="rId53" name="Check Box 75">
          <controlPr defaultSize="0" autoFill="0" autoLine="0" autoPict="0">
            <anchor moveWithCells="1">
              <from>
                <xdr:col>4</xdr:col>
                <xdr:colOff>923925</xdr:colOff>
                <xdr:row>25</xdr:row>
                <xdr:rowOff>171450</xdr:rowOff>
              </from>
              <to>
                <xdr:col>8</xdr:col>
                <xdr:colOff>66675</xdr:colOff>
                <xdr:row>27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8" r:id="rId54" name="Check Box 76">
          <controlPr defaultSize="0" autoFill="0" autoLine="0" autoPict="0">
            <anchor moveWithCells="1">
              <from>
                <xdr:col>4</xdr:col>
                <xdr:colOff>923925</xdr:colOff>
                <xdr:row>26</xdr:row>
                <xdr:rowOff>171450</xdr:rowOff>
              </from>
              <to>
                <xdr:col>8</xdr:col>
                <xdr:colOff>66675</xdr:colOff>
                <xdr:row>28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9" r:id="rId55" name="Check Box 77">
          <controlPr defaultSize="0" autoFill="0" autoLine="0" autoPict="0">
            <anchor moveWithCells="1">
              <from>
                <xdr:col>4</xdr:col>
                <xdr:colOff>923925</xdr:colOff>
                <xdr:row>27</xdr:row>
                <xdr:rowOff>171450</xdr:rowOff>
              </from>
              <to>
                <xdr:col>8</xdr:col>
                <xdr:colOff>66675</xdr:colOff>
                <xdr:row>29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0" r:id="rId56" name="Check Box 78">
          <controlPr defaultSize="0" autoFill="0" autoLine="0" autoPict="0">
            <anchor moveWithCells="1">
              <from>
                <xdr:col>4</xdr:col>
                <xdr:colOff>923925</xdr:colOff>
                <xdr:row>28</xdr:row>
                <xdr:rowOff>171450</xdr:rowOff>
              </from>
              <to>
                <xdr:col>8</xdr:col>
                <xdr:colOff>66675</xdr:colOff>
                <xdr:row>30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1" r:id="rId57" name="Check Box 79">
          <controlPr defaultSize="0" autoFill="0" autoLine="0" autoPict="0">
            <anchor moveWithCells="1">
              <from>
                <xdr:col>4</xdr:col>
                <xdr:colOff>923925</xdr:colOff>
                <xdr:row>29</xdr:row>
                <xdr:rowOff>171450</xdr:rowOff>
              </from>
              <to>
                <xdr:col>8</xdr:col>
                <xdr:colOff>66675</xdr:colOff>
                <xdr:row>31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2" r:id="rId58" name="Check Box 80">
          <controlPr defaultSize="0" autoFill="0" autoLine="0" autoPict="0">
            <anchor moveWithCells="1">
              <from>
                <xdr:col>4</xdr:col>
                <xdr:colOff>923925</xdr:colOff>
                <xdr:row>30</xdr:row>
                <xdr:rowOff>171450</xdr:rowOff>
              </from>
              <to>
                <xdr:col>8</xdr:col>
                <xdr:colOff>66675</xdr:colOff>
                <xdr:row>32</xdr:row>
                <xdr:rowOff>9525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Planning Perpétuel</vt:lpstr>
      <vt:lpstr>Paramètres_Application</vt:lpstr>
      <vt:lpstr>_DC</vt:lpstr>
      <vt:lpstr>_P</vt:lpstr>
      <vt:lpstr>_PM</vt:lpstr>
      <vt:lpstr>_SB</vt:lpstr>
      <vt:lpstr>Archive</vt:lpstr>
      <vt:lpstr>Chômés</vt:lpstr>
      <vt:lpstr>Date_Deb</vt:lpstr>
      <vt:lpstr>Liste_Fréquences</vt:lpstr>
      <vt:lpstr>T_SE</vt:lpstr>
      <vt:lpstr>Tout_JF_P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PITON : Planning InTerventiOn MachiNe</dc:title>
  <dc:subject>Planning perpétuel avec périodicité</dc:subject>
  <dc:creator>LouReeD</dc:creator>
  <cp:keywords>Planning; Calendrier; Périodicité</cp:keywords>
  <cp:lastModifiedBy>Utilisateur Windows</cp:lastModifiedBy>
  <cp:lastPrinted>2018-02-23T13:46:25Z</cp:lastPrinted>
  <dcterms:created xsi:type="dcterms:W3CDTF">2018-01-29T20:37:37Z</dcterms:created>
  <dcterms:modified xsi:type="dcterms:W3CDTF">2018-07-03T20:40:06Z</dcterms:modified>
  <cp:category>Calendrier;Planning;Périodicité</cp:category>
</cp:coreProperties>
</file>