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545" yWindow="-105" windowWidth="14115" windowHeight="12480" tabRatio="798" activeTab="4"/>
  </bookViews>
  <sheets>
    <sheet name="V" sheetId="9" r:id="rId1"/>
    <sheet name="M" sheetId="8" r:id="rId2"/>
    <sheet name="R" sheetId="11" r:id="rId3"/>
    <sheet name="Vi" sheetId="10" r:id="rId4"/>
    <sheet name="Facturation " sheetId="3" r:id="rId5"/>
  </sheets>
  <calcPr calcId="145621"/>
</workbook>
</file>

<file path=xl/calcChain.xml><?xml version="1.0" encoding="utf-8"?>
<calcChain xmlns="http://schemas.openxmlformats.org/spreadsheetml/2006/main">
  <c r="B37" i="8" l="1"/>
  <c r="F23" i="10" l="1"/>
  <c r="D3" i="3"/>
  <c r="J28" i="9"/>
  <c r="J26" i="9"/>
  <c r="J27" i="9"/>
  <c r="I26" i="9"/>
  <c r="I27" i="9"/>
  <c r="F26" i="8"/>
  <c r="E30" i="9"/>
  <c r="E26" i="9"/>
  <c r="E27" i="9"/>
  <c r="F27" i="9" s="1"/>
  <c r="F26" i="9"/>
  <c r="G27" i="9"/>
  <c r="G26" i="9"/>
  <c r="G25" i="9"/>
  <c r="N11" i="9"/>
  <c r="N12" i="9"/>
  <c r="M12" i="9"/>
  <c r="M11" i="9"/>
  <c r="M10" i="9"/>
  <c r="G10" i="9"/>
  <c r="F20" i="8"/>
  <c r="F23" i="8"/>
  <c r="D4" i="3"/>
  <c r="G12" i="9"/>
  <c r="G11" i="9"/>
  <c r="K11" i="9"/>
  <c r="K12" i="9"/>
  <c r="H6" i="3" l="1"/>
  <c r="H5" i="3"/>
  <c r="F6" i="3"/>
  <c r="F5" i="3"/>
  <c r="G26" i="11" l="1"/>
  <c r="G25" i="11"/>
  <c r="G24" i="11"/>
  <c r="G23" i="11"/>
  <c r="G21" i="11"/>
  <c r="G20" i="11"/>
  <c r="G19" i="11"/>
  <c r="S15" i="11"/>
  <c r="R15" i="11"/>
  <c r="P15" i="11"/>
  <c r="J15" i="11"/>
  <c r="I15" i="11"/>
  <c r="F15" i="11"/>
  <c r="E15" i="11"/>
  <c r="K13" i="11"/>
  <c r="M13" i="11" s="1"/>
  <c r="N13" i="11" s="1"/>
  <c r="K26" i="11" s="1"/>
  <c r="G13" i="11"/>
  <c r="K12" i="11"/>
  <c r="M12" i="11" s="1"/>
  <c r="N12" i="11" s="1"/>
  <c r="K25" i="11" s="1"/>
  <c r="G12" i="11"/>
  <c r="K11" i="11"/>
  <c r="M11" i="11" s="1"/>
  <c r="N11" i="11" s="1"/>
  <c r="K24" i="11" s="1"/>
  <c r="G11" i="11"/>
  <c r="K10" i="11"/>
  <c r="M10" i="11" s="1"/>
  <c r="N10" i="11" s="1"/>
  <c r="K23" i="11" s="1"/>
  <c r="G10" i="11"/>
  <c r="K8" i="11"/>
  <c r="M8" i="11" s="1"/>
  <c r="N8" i="11" s="1"/>
  <c r="K21" i="11" s="1"/>
  <c r="G8" i="11"/>
  <c r="K7" i="11"/>
  <c r="M7" i="11" s="1"/>
  <c r="N7" i="11" s="1"/>
  <c r="K20" i="11" s="1"/>
  <c r="G7" i="11"/>
  <c r="K6" i="11"/>
  <c r="M6" i="11" s="1"/>
  <c r="N6" i="11" s="1"/>
  <c r="K19" i="11" s="1"/>
  <c r="G6" i="11"/>
  <c r="K5" i="11"/>
  <c r="G5" i="11"/>
  <c r="G15" i="11" s="1"/>
  <c r="G26" i="10"/>
  <c r="G25" i="10"/>
  <c r="G24" i="10"/>
  <c r="G23" i="10"/>
  <c r="G21" i="10"/>
  <c r="G20" i="10"/>
  <c r="G19" i="10"/>
  <c r="S15" i="10"/>
  <c r="R15" i="10"/>
  <c r="P15" i="10"/>
  <c r="J15" i="10"/>
  <c r="I15" i="10"/>
  <c r="F15" i="10"/>
  <c r="E15" i="10"/>
  <c r="K13" i="10"/>
  <c r="M13" i="10" s="1"/>
  <c r="N13" i="10" s="1"/>
  <c r="K26" i="10" s="1"/>
  <c r="G13" i="10"/>
  <c r="K12" i="10"/>
  <c r="M12" i="10" s="1"/>
  <c r="N12" i="10" s="1"/>
  <c r="K25" i="10" s="1"/>
  <c r="G12" i="10"/>
  <c r="K11" i="10"/>
  <c r="M11" i="10" s="1"/>
  <c r="N11" i="10" s="1"/>
  <c r="K24" i="10" s="1"/>
  <c r="G11" i="10"/>
  <c r="K10" i="10"/>
  <c r="M10" i="10" s="1"/>
  <c r="N10" i="10" s="1"/>
  <c r="K23" i="10" s="1"/>
  <c r="G10" i="10"/>
  <c r="K8" i="10"/>
  <c r="M8" i="10" s="1"/>
  <c r="N8" i="10" s="1"/>
  <c r="K21" i="10" s="1"/>
  <c r="G8" i="10"/>
  <c r="K7" i="10"/>
  <c r="M7" i="10" s="1"/>
  <c r="N7" i="10" s="1"/>
  <c r="K20" i="10" s="1"/>
  <c r="G7" i="10"/>
  <c r="K6" i="10"/>
  <c r="M6" i="10" s="1"/>
  <c r="N6" i="10" s="1"/>
  <c r="K19" i="10" s="1"/>
  <c r="G6" i="10"/>
  <c r="K5" i="10"/>
  <c r="G5" i="10"/>
  <c r="G15" i="10" s="1"/>
  <c r="S17" i="9"/>
  <c r="R17" i="9"/>
  <c r="P17" i="9"/>
  <c r="F3" i="3" s="1"/>
  <c r="J17" i="9"/>
  <c r="I17" i="9"/>
  <c r="F17" i="9"/>
  <c r="E17" i="9"/>
  <c r="K15" i="9"/>
  <c r="G15" i="9"/>
  <c r="G30" i="9" s="1"/>
  <c r="K14" i="9"/>
  <c r="G14" i="9"/>
  <c r="G29" i="9" s="1"/>
  <c r="K13" i="9"/>
  <c r="G13" i="9"/>
  <c r="G28" i="9" s="1"/>
  <c r="K10" i="9"/>
  <c r="K8" i="9"/>
  <c r="G8" i="9"/>
  <c r="G23" i="9" s="1"/>
  <c r="K7" i="9"/>
  <c r="G7" i="9"/>
  <c r="G22" i="9" s="1"/>
  <c r="K6" i="9"/>
  <c r="G6" i="9"/>
  <c r="G21" i="9" s="1"/>
  <c r="K5" i="9"/>
  <c r="G5" i="9"/>
  <c r="G20" i="9" s="1"/>
  <c r="G18" i="10" l="1"/>
  <c r="M5" i="10"/>
  <c r="M15" i="10" s="1"/>
  <c r="G18" i="11"/>
  <c r="M5" i="11"/>
  <c r="M15" i="11" s="1"/>
  <c r="G17" i="9"/>
  <c r="H3" i="3"/>
  <c r="M6" i="9"/>
  <c r="N6" i="9" s="1"/>
  <c r="M8" i="9"/>
  <c r="N8" i="9" s="1"/>
  <c r="K23" i="9" s="1"/>
  <c r="M13" i="9"/>
  <c r="N13" i="9" s="1"/>
  <c r="K28" i="9" s="1"/>
  <c r="M15" i="9"/>
  <c r="N15" i="9" s="1"/>
  <c r="K30" i="9" s="1"/>
  <c r="K21" i="9"/>
  <c r="N10" i="9"/>
  <c r="K25" i="9" s="1"/>
  <c r="M14" i="9"/>
  <c r="N14" i="9" s="1"/>
  <c r="K29" i="9" s="1"/>
  <c r="M7" i="9"/>
  <c r="N7" i="9" s="1"/>
  <c r="K22" i="9" s="1"/>
  <c r="F20" i="9"/>
  <c r="M5" i="9"/>
  <c r="N5" i="9" s="1"/>
  <c r="J18" i="11"/>
  <c r="E18" i="11"/>
  <c r="K15" i="11"/>
  <c r="G28" i="11"/>
  <c r="F18" i="11"/>
  <c r="J18" i="10"/>
  <c r="N5" i="10"/>
  <c r="K15" i="10"/>
  <c r="E18" i="10"/>
  <c r="G28" i="10"/>
  <c r="F18" i="10"/>
  <c r="K17" i="9"/>
  <c r="N5" i="11" l="1"/>
  <c r="K18" i="11" s="1"/>
  <c r="E20" i="9"/>
  <c r="G32" i="9"/>
  <c r="M17" i="9"/>
  <c r="J20" i="9"/>
  <c r="K18" i="10"/>
  <c r="N15" i="10"/>
  <c r="K20" i="9"/>
  <c r="N17" i="9"/>
  <c r="N15" i="11" l="1"/>
  <c r="E25" i="9"/>
  <c r="E22" i="9"/>
  <c r="E29" i="9"/>
  <c r="K28" i="11"/>
  <c r="I26" i="11"/>
  <c r="E19" i="11"/>
  <c r="F19" i="11" s="1"/>
  <c r="E20" i="11"/>
  <c r="E21" i="11"/>
  <c r="I20" i="11"/>
  <c r="I19" i="11"/>
  <c r="E24" i="11"/>
  <c r="E25" i="11"/>
  <c r="E26" i="11"/>
  <c r="I23" i="11"/>
  <c r="I21" i="11"/>
  <c r="I25" i="11"/>
  <c r="E23" i="11"/>
  <c r="I24" i="11"/>
  <c r="I18" i="11"/>
  <c r="K28" i="10"/>
  <c r="I26" i="10"/>
  <c r="E20" i="10"/>
  <c r="E19" i="10"/>
  <c r="F19" i="10" s="1"/>
  <c r="I18" i="10"/>
  <c r="I19" i="10"/>
  <c r="E21" i="10"/>
  <c r="E23" i="10"/>
  <c r="E24" i="10"/>
  <c r="I20" i="10"/>
  <c r="I21" i="10"/>
  <c r="I25" i="10"/>
  <c r="E25" i="10"/>
  <c r="E26" i="10"/>
  <c r="I23" i="10"/>
  <c r="I24" i="10"/>
  <c r="K32" i="9"/>
  <c r="I30" i="9"/>
  <c r="I21" i="9"/>
  <c r="E21" i="9"/>
  <c r="F21" i="9" s="1"/>
  <c r="I25" i="9"/>
  <c r="I23" i="9"/>
  <c r="I20" i="9"/>
  <c r="E23" i="9"/>
  <c r="I29" i="9"/>
  <c r="I28" i="9"/>
  <c r="I22" i="9"/>
  <c r="E28" i="9"/>
  <c r="E32" i="9" l="1"/>
  <c r="I32" i="9" s="1"/>
  <c r="J19" i="11"/>
  <c r="E28" i="11"/>
  <c r="J20" i="11"/>
  <c r="J19" i="10"/>
  <c r="E28" i="10"/>
  <c r="J21" i="9"/>
  <c r="J22" i="9" s="1"/>
  <c r="I28" i="10" l="1"/>
  <c r="I28" i="11"/>
  <c r="F20" i="11"/>
  <c r="J20" i="10"/>
  <c r="F20" i="10"/>
  <c r="F22" i="9"/>
  <c r="F21" i="11" l="1"/>
  <c r="J21" i="11"/>
  <c r="J21" i="10"/>
  <c r="F21" i="10"/>
  <c r="J23" i="9"/>
  <c r="F23" i="9"/>
  <c r="J25" i="9" s="1"/>
  <c r="F25" i="9" l="1"/>
  <c r="F28" i="9" s="1"/>
  <c r="F23" i="11"/>
  <c r="J23" i="11"/>
  <c r="J23" i="10"/>
  <c r="J24" i="10" l="1"/>
  <c r="F24" i="11"/>
  <c r="J29" i="9"/>
  <c r="J24" i="11"/>
  <c r="F25" i="11" s="1"/>
  <c r="F24" i="10"/>
  <c r="J25" i="10" s="1"/>
  <c r="F29" i="9" l="1"/>
  <c r="J30" i="9" s="1"/>
  <c r="J32" i="9" s="1"/>
  <c r="E3" i="3" s="1"/>
  <c r="J25" i="11"/>
  <c r="F26" i="11" s="1"/>
  <c r="F28" i="11" s="1"/>
  <c r="D5" i="3" s="1"/>
  <c r="F25" i="10"/>
  <c r="J26" i="10" s="1"/>
  <c r="J28" i="10" s="1"/>
  <c r="E6" i="3" s="1"/>
  <c r="J15" i="8"/>
  <c r="I15" i="8"/>
  <c r="F30" i="9" l="1"/>
  <c r="F32" i="9" s="1"/>
  <c r="G3" i="3" s="1"/>
  <c r="J26" i="11"/>
  <c r="J28" i="11" s="1"/>
  <c r="E5" i="3" s="1"/>
  <c r="G5" i="3" s="1"/>
  <c r="F26" i="10"/>
  <c r="F28" i="10" s="1"/>
  <c r="D6" i="3" s="1"/>
  <c r="G6" i="3" s="1"/>
  <c r="K5" i="8"/>
  <c r="S15" i="8" l="1"/>
  <c r="H4" i="3" s="1"/>
  <c r="R15" i="8"/>
  <c r="P15" i="8"/>
  <c r="F15" i="8"/>
  <c r="E15" i="8"/>
  <c r="K13" i="8"/>
  <c r="G13" i="8"/>
  <c r="G26" i="8" s="1"/>
  <c r="K12" i="8"/>
  <c r="G12" i="8"/>
  <c r="G25" i="8" s="1"/>
  <c r="K11" i="8"/>
  <c r="G11" i="8"/>
  <c r="G24" i="8" s="1"/>
  <c r="K10" i="8"/>
  <c r="G10" i="8"/>
  <c r="G23" i="8" s="1"/>
  <c r="K8" i="8"/>
  <c r="G8" i="8"/>
  <c r="G21" i="8" s="1"/>
  <c r="K7" i="8"/>
  <c r="G7" i="8"/>
  <c r="K6" i="8"/>
  <c r="G6" i="8"/>
  <c r="G5" i="8"/>
  <c r="G18" i="8" s="1"/>
  <c r="F4" i="3"/>
  <c r="M11" i="8" l="1"/>
  <c r="N11" i="8" s="1"/>
  <c r="K24" i="8" s="1"/>
  <c r="M8" i="8"/>
  <c r="N8" i="8" s="1"/>
  <c r="K21" i="8" s="1"/>
  <c r="M13" i="8"/>
  <c r="N13" i="8" s="1"/>
  <c r="K26" i="8" s="1"/>
  <c r="F18" i="8"/>
  <c r="E18" i="8"/>
  <c r="M10" i="8"/>
  <c r="N10" i="8" s="1"/>
  <c r="K23" i="8" s="1"/>
  <c r="M12" i="8"/>
  <c r="N12" i="8" s="1"/>
  <c r="K25" i="8" s="1"/>
  <c r="G20" i="8"/>
  <c r="M7" i="8"/>
  <c r="N7" i="8" s="1"/>
  <c r="M6" i="8"/>
  <c r="G19" i="8"/>
  <c r="M5" i="8"/>
  <c r="G15" i="8"/>
  <c r="K15" i="8"/>
  <c r="N5" i="8" l="1"/>
  <c r="K18" i="8" s="1"/>
  <c r="J18" i="8"/>
  <c r="K20" i="8"/>
  <c r="N6" i="8"/>
  <c r="M15" i="8"/>
  <c r="I18" i="8" l="1"/>
  <c r="E26" i="8"/>
  <c r="E19" i="8"/>
  <c r="F19" i="8" s="1"/>
  <c r="K19" i="8"/>
  <c r="N15" i="8"/>
  <c r="I23" i="8" l="1"/>
  <c r="I20" i="8"/>
  <c r="E23" i="8"/>
  <c r="I25" i="8"/>
  <c r="E25" i="8"/>
  <c r="E24" i="8"/>
  <c r="I26" i="8"/>
  <c r="I19" i="8"/>
  <c r="I21" i="8"/>
  <c r="I24" i="8"/>
  <c r="E20" i="8"/>
  <c r="E21" i="8"/>
  <c r="J19" i="8" l="1"/>
  <c r="J20" i="8" s="1"/>
  <c r="E28" i="8"/>
  <c r="G28" i="8"/>
  <c r="K28" i="8"/>
  <c r="I28" i="8" l="1"/>
  <c r="F21" i="8"/>
  <c r="J21" i="8" l="1"/>
  <c r="J23" i="8" l="1"/>
  <c r="J24" i="8" s="1"/>
  <c r="F24" i="8" l="1"/>
  <c r="F25" i="8" s="1"/>
  <c r="J25" i="8" l="1"/>
  <c r="J26" i="8" s="1"/>
  <c r="J28" i="8" s="1"/>
  <c r="E4" i="3" s="1"/>
  <c r="F28" i="8" l="1"/>
  <c r="G4" i="3" l="1"/>
</calcChain>
</file>

<file path=xl/sharedStrings.xml><?xml version="1.0" encoding="utf-8"?>
<sst xmlns="http://schemas.openxmlformats.org/spreadsheetml/2006/main" count="163" uniqueCount="55">
  <si>
    <t>Taux horaire au 23/02/18</t>
  </si>
  <si>
    <t>Nom / Prénom</t>
  </si>
  <si>
    <t>TOTAL</t>
  </si>
  <si>
    <t>Voyage</t>
  </si>
  <si>
    <t>Le ….../..…./…...</t>
  </si>
  <si>
    <t>Préparation VP</t>
  </si>
  <si>
    <t>Circulation</t>
  </si>
  <si>
    <t>Générateur/j</t>
  </si>
  <si>
    <t>TOTAL fourgons</t>
  </si>
  <si>
    <t>horaires dimanche et jours fériés</t>
  </si>
  <si>
    <t>Stockage/j</t>
  </si>
  <si>
    <r>
      <t xml:space="preserve">au-delà de 8 heures sup          </t>
    </r>
    <r>
      <rPr>
        <sz val="8"/>
        <color theme="0"/>
        <rFont val="Century Gothic"/>
        <family val="2"/>
      </rPr>
      <t>dans la même semaine</t>
    </r>
  </si>
  <si>
    <r>
      <t xml:space="preserve">8 heures sup           </t>
    </r>
    <r>
      <rPr>
        <sz val="8"/>
        <color theme="0"/>
        <rFont val="Century Gothic"/>
        <family val="2"/>
      </rPr>
      <t>dans la même semaine</t>
    </r>
  </si>
  <si>
    <t>JOUR</t>
  </si>
  <si>
    <t>NUIT</t>
  </si>
  <si>
    <t>A verser à l'agent</t>
  </si>
  <si>
    <t>AGENT</t>
  </si>
  <si>
    <r>
      <t xml:space="preserve">Prise service           </t>
    </r>
    <r>
      <rPr>
        <sz val="8"/>
        <color theme="0"/>
        <rFont val="Century Gothic"/>
        <family val="2"/>
      </rPr>
      <t xml:space="preserve"> (à partir de 6h)</t>
    </r>
  </si>
  <si>
    <t xml:space="preserve">Fin de service  </t>
  </si>
  <si>
    <t>TOTAL HEURES JOUR</t>
  </si>
  <si>
    <t>TOTAL HEURES NUIT</t>
  </si>
  <si>
    <t>EXTRAS</t>
  </si>
  <si>
    <t>FOURGONS</t>
  </si>
  <si>
    <t>TOTAL HEURES SUP JOUR</t>
  </si>
  <si>
    <t>TOTAL HEURES SUP NUIT</t>
  </si>
  <si>
    <t>COÛT TOTAL HEURES SUP JOUR</t>
  </si>
  <si>
    <t>COÛT TOTAL HEURES SUP NUIT</t>
  </si>
  <si>
    <t>COÛT TOTAL DIMANCHE ET JOURS FÉRIÉS</t>
  </si>
  <si>
    <r>
      <t xml:space="preserve">Début nuit                    </t>
    </r>
    <r>
      <rPr>
        <sz val="8"/>
        <color theme="0"/>
        <rFont val="Century Gothic"/>
        <family val="2"/>
      </rPr>
      <t xml:space="preserve"> (à partir de 21h)</t>
    </r>
  </si>
  <si>
    <t>TOTAL HEURES</t>
  </si>
  <si>
    <r>
      <t xml:space="preserve">Fin horaires jour </t>
    </r>
    <r>
      <rPr>
        <sz val="8"/>
        <color theme="0"/>
        <rFont val="Century Gothic"/>
        <family val="2"/>
      </rPr>
      <t>(jusqu'à 21h)</t>
    </r>
  </si>
  <si>
    <t>HEURES SUP</t>
  </si>
  <si>
    <t>HEURES NORMALES</t>
  </si>
  <si>
    <t xml:space="preserve">NOM/Prénom </t>
  </si>
  <si>
    <t>Le 01/06/2018</t>
  </si>
  <si>
    <t>Le 04./06/2018</t>
  </si>
  <si>
    <t>Le 05./06/2018</t>
  </si>
  <si>
    <t>Le 06./06/2018</t>
  </si>
  <si>
    <t>Le 07/06/2018</t>
  </si>
  <si>
    <t>Le 08/06/2018</t>
  </si>
  <si>
    <t>Le 09/06/2018</t>
  </si>
  <si>
    <t>Le 01./06/2018</t>
  </si>
  <si>
    <t>Le 04/06/2018</t>
  </si>
  <si>
    <t>Le 05/06/2018</t>
  </si>
  <si>
    <t>Le 06/06/2018</t>
  </si>
  <si>
    <t>8h / FS 01h – 13h de présence</t>
  </si>
  <si>
    <r>
      <t> 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De 8h à 16h = salaire  8h</t>
    </r>
  </si>
  <si>
    <r>
      <t> 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De 16h à 21h = 5h supp. majorées à 25% (taux horaire 13.65€ x 25% = 3.65€ en plus par heure. Soit 17.06€ x5h = 85,31€)</t>
    </r>
  </si>
  <si>
    <r>
      <t> 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De 21h à 01h = 4h supp. de nuit (taux horaire de nuit 13.65€ + 2.70€ = 15.95€)</t>
    </r>
  </si>
  <si>
    <r>
      <t>o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Dont 3h supp. majorées à 25% = 4.33€ en plus par heure. Soit 19.93€ x3h = 59.81€</t>
    </r>
  </si>
  <si>
    <r>
      <t>o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Dont 1h supp. majorées à 50% = 8.66€ en plus par heure. Soit 23.92€ x1h = 23,92€</t>
    </r>
  </si>
  <si>
    <t>R</t>
  </si>
  <si>
    <t>V</t>
  </si>
  <si>
    <t>M</t>
  </si>
  <si>
    <t>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</si>
</sst>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h:mm;@"/>
    <numFmt numFmtId="166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2"/>
      <color theme="1"/>
      <name val="Century Gothic"/>
      <family val="2"/>
    </font>
    <font>
      <b/>
      <sz val="12"/>
      <color theme="1"/>
      <name val="Century Gothic"/>
      <family val="2"/>
    </font>
    <font>
      <b/>
      <sz val="12"/>
      <color theme="0"/>
      <name val="Century Gothic"/>
      <family val="2"/>
    </font>
    <font>
      <sz val="8"/>
      <color theme="0"/>
      <name val="Century Gothic"/>
      <family val="2"/>
    </font>
    <font>
      <b/>
      <sz val="14"/>
      <color theme="0"/>
      <name val="Century Gothic"/>
      <family val="2"/>
    </font>
    <font>
      <b/>
      <sz val="14"/>
      <color theme="0"/>
      <name val="Calibri"/>
      <family val="2"/>
      <scheme val="minor"/>
    </font>
    <font>
      <sz val="11"/>
      <color rgb="FF1F497D"/>
      <name val="Wingdings"/>
      <charset val="2"/>
    </font>
    <font>
      <sz val="11"/>
      <color rgb="FF1F497D"/>
      <name val="Courier New"/>
      <family val="3"/>
    </font>
    <font>
      <b/>
      <sz val="11"/>
      <color rgb="FF1F497D"/>
      <name val="Wingdings 3"/>
      <family val="1"/>
      <charset val="2"/>
    </font>
    <font>
      <b/>
      <sz val="18"/>
      <color theme="0"/>
      <name val="Century Gothic"/>
      <family val="2"/>
    </font>
    <font>
      <sz val="11"/>
      <color rgb="FF1F497D"/>
      <name val="Wingdings 3"/>
      <family val="1"/>
      <charset val="2"/>
    </font>
    <font>
      <b/>
      <sz val="11"/>
      <color theme="1"/>
      <name val="Calibri"/>
      <family val="2"/>
      <scheme val="minor"/>
    </font>
    <font>
      <sz val="12"/>
      <name val="Century Gothic"/>
      <family val="2"/>
    </font>
    <font>
      <b/>
      <sz val="11"/>
      <color rgb="FF1F497D"/>
      <name val="Calibri"/>
      <family val="2"/>
      <scheme val="minor"/>
    </font>
    <font>
      <sz val="11"/>
      <color rgb="FF1F497D"/>
      <name val="Calibri"/>
      <family val="2"/>
      <scheme val="minor"/>
    </font>
    <font>
      <sz val="7"/>
      <color rgb="FF1F497D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5" tint="0.59999389629810485"/>
      </bottom>
      <diagonal/>
    </border>
    <border>
      <left style="medium">
        <color indexed="64"/>
      </left>
      <right/>
      <top style="medium">
        <color indexed="64"/>
      </top>
      <bottom style="thin">
        <color theme="5" tint="0.59999389629810485"/>
      </bottom>
      <diagonal/>
    </border>
    <border>
      <left style="medium">
        <color indexed="64"/>
      </left>
      <right/>
      <top/>
      <bottom style="thin">
        <color theme="5" tint="0.59999389629810485"/>
      </bottom>
      <diagonal/>
    </border>
    <border>
      <left style="medium">
        <color indexed="64"/>
      </left>
      <right/>
      <top style="thin">
        <color theme="5" tint="0.59999389629810485"/>
      </top>
      <bottom style="thin">
        <color theme="5" tint="0.59999389629810485"/>
      </bottom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theme="5" tint="0.59999389629810485"/>
      </left>
      <right style="medium">
        <color theme="5" tint="0.59999389629810485"/>
      </right>
      <top style="medium">
        <color theme="5" tint="0.59999389629810485"/>
      </top>
      <bottom style="medium">
        <color theme="5" tint="0.59999389629810485"/>
      </bottom>
      <diagonal/>
    </border>
    <border>
      <left style="medium">
        <color indexed="64"/>
      </left>
      <right style="thin">
        <color theme="5" tint="0.59999389629810485"/>
      </right>
      <top style="medium">
        <color indexed="64"/>
      </top>
      <bottom/>
      <diagonal/>
    </border>
    <border>
      <left style="medium">
        <color indexed="64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  <border>
      <left style="thin">
        <color theme="5" tint="0.59999389629810485"/>
      </left>
      <right style="medium">
        <color indexed="64"/>
      </right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thin">
        <color theme="5" tint="0.59999389629810485"/>
      </right>
      <top/>
      <bottom style="medium">
        <color indexed="64"/>
      </bottom>
      <diagonal/>
    </border>
    <border>
      <left style="thin">
        <color theme="5" tint="0.59999389629810485"/>
      </left>
      <right style="thin">
        <color theme="5" tint="0.59999389629810485"/>
      </right>
      <top/>
      <bottom style="medium">
        <color indexed="64"/>
      </bottom>
      <diagonal/>
    </border>
    <border>
      <left style="thin">
        <color theme="5" tint="0.59999389629810485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7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3" fillId="0" borderId="11" xfId="0" applyNumberFormat="1" applyFont="1" applyFill="1" applyBorder="1" applyAlignment="1">
      <alignment horizontal="center" vertical="center"/>
    </xf>
    <xf numFmtId="0" fontId="3" fillId="0" borderId="14" xfId="0" applyNumberFormat="1" applyFont="1" applyFill="1" applyBorder="1" applyAlignment="1">
      <alignment horizontal="center" vertical="center"/>
    </xf>
    <xf numFmtId="2" fontId="3" fillId="0" borderId="15" xfId="0" applyNumberFormat="1" applyFont="1" applyFill="1" applyBorder="1" applyAlignment="1">
      <alignment horizontal="center" vertical="center"/>
    </xf>
    <xf numFmtId="2" fontId="3" fillId="0" borderId="11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2" fontId="3" fillId="5" borderId="13" xfId="2" applyNumberFormat="1" applyFont="1" applyFill="1" applyBorder="1" applyAlignment="1">
      <alignment horizontal="center" vertical="center"/>
    </xf>
    <xf numFmtId="2" fontId="3" fillId="5" borderId="14" xfId="2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2" fontId="3" fillId="5" borderId="16" xfId="2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164" fontId="3" fillId="0" borderId="14" xfId="0" applyNumberFormat="1" applyFont="1" applyFill="1" applyBorder="1" applyAlignment="1">
      <alignment horizontal="center" vertical="center"/>
    </xf>
    <xf numFmtId="164" fontId="3" fillId="0" borderId="16" xfId="0" applyNumberFormat="1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0" fillId="7" borderId="0" xfId="0" applyFill="1"/>
    <xf numFmtId="0" fontId="3" fillId="7" borderId="0" xfId="0" applyFont="1" applyFill="1"/>
    <xf numFmtId="0" fontId="2" fillId="7" borderId="0" xfId="0" applyFont="1" applyFill="1"/>
    <xf numFmtId="0" fontId="3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/>
    </xf>
    <xf numFmtId="0" fontId="5" fillId="3" borderId="13" xfId="0" applyFont="1" applyFill="1" applyBorder="1" applyAlignment="1">
      <alignment horizontal="center" vertical="center" wrapText="1"/>
    </xf>
    <xf numFmtId="165" fontId="3" fillId="0" borderId="6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0" fontId="3" fillId="0" borderId="15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 vertical="center" indent="5"/>
    </xf>
    <xf numFmtId="0" fontId="10" fillId="0" borderId="0" xfId="0" applyFont="1" applyAlignment="1">
      <alignment horizontal="left" vertical="center" indent="10"/>
    </xf>
    <xf numFmtId="0" fontId="1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3" fillId="0" borderId="16" xfId="0" applyNumberFormat="1" applyFont="1" applyFill="1" applyBorder="1" applyAlignment="1">
      <alignment horizontal="center" vertical="center"/>
    </xf>
    <xf numFmtId="0" fontId="3" fillId="0" borderId="13" xfId="0" applyNumberFormat="1" applyFont="1" applyFill="1" applyBorder="1" applyAlignment="1">
      <alignment horizontal="center" vertical="center"/>
    </xf>
    <xf numFmtId="2" fontId="8" fillId="3" borderId="9" xfId="0" applyNumberFormat="1" applyFont="1" applyFill="1" applyBorder="1" applyAlignment="1">
      <alignment horizontal="center" vertical="center"/>
    </xf>
    <xf numFmtId="2" fontId="3" fillId="5" borderId="13" xfId="0" applyNumberFormat="1" applyFont="1" applyFill="1" applyBorder="1" applyAlignment="1">
      <alignment horizontal="center" vertical="center"/>
    </xf>
    <xf numFmtId="2" fontId="3" fillId="5" borderId="14" xfId="0" applyNumberFormat="1" applyFont="1" applyFill="1" applyBorder="1" applyAlignment="1">
      <alignment horizontal="center" vertical="center"/>
    </xf>
    <xf numFmtId="2" fontId="3" fillId="5" borderId="16" xfId="0" applyNumberFormat="1" applyFont="1" applyFill="1" applyBorder="1" applyAlignment="1">
      <alignment horizontal="center" vertical="center"/>
    </xf>
    <xf numFmtId="2" fontId="8" fillId="3" borderId="7" xfId="0" applyNumberFormat="1" applyFont="1" applyFill="1" applyBorder="1" applyAlignment="1">
      <alignment horizontal="center" vertical="center"/>
    </xf>
    <xf numFmtId="2" fontId="8" fillId="3" borderId="8" xfId="0" applyNumberFormat="1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/>
    </xf>
    <xf numFmtId="165" fontId="8" fillId="3" borderId="7" xfId="0" applyNumberFormat="1" applyFont="1" applyFill="1" applyBorder="1" applyAlignment="1">
      <alignment horizontal="center" vertical="center"/>
    </xf>
    <xf numFmtId="165" fontId="8" fillId="3" borderId="8" xfId="0" applyNumberFormat="1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2" fontId="3" fillId="6" borderId="0" xfId="0" applyNumberFormat="1" applyFont="1" applyFill="1" applyBorder="1" applyAlignment="1">
      <alignment horizontal="center" vertical="center"/>
    </xf>
    <xf numFmtId="165" fontId="3" fillId="6" borderId="0" xfId="2" applyNumberFormat="1" applyFont="1" applyFill="1" applyBorder="1" applyAlignment="1">
      <alignment horizontal="center" vertical="center"/>
    </xf>
    <xf numFmtId="2" fontId="8" fillId="6" borderId="0" xfId="0" applyNumberFormat="1" applyFont="1" applyFill="1" applyBorder="1" applyAlignment="1">
      <alignment horizontal="center" vertical="center"/>
    </xf>
    <xf numFmtId="2" fontId="3" fillId="5" borderId="18" xfId="0" applyNumberFormat="1" applyFont="1" applyFill="1" applyBorder="1" applyAlignment="1">
      <alignment horizontal="center" vertical="center"/>
    </xf>
    <xf numFmtId="2" fontId="3" fillId="5" borderId="19" xfId="0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9" fillId="6" borderId="0" xfId="0" applyFont="1" applyFill="1" applyAlignment="1">
      <alignment horizontal="left" vertical="center" indent="5"/>
    </xf>
    <xf numFmtId="0" fontId="13" fillId="6" borderId="0" xfId="0" applyFont="1" applyFill="1" applyAlignment="1">
      <alignment vertical="center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2" fontId="3" fillId="6" borderId="11" xfId="0" applyNumberFormat="1" applyFont="1" applyFill="1" applyBorder="1" applyAlignment="1">
      <alignment horizontal="center" vertical="center"/>
    </xf>
    <xf numFmtId="2" fontId="0" fillId="6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2" fontId="7" fillId="3" borderId="7" xfId="0" applyNumberFormat="1" applyFont="1" applyFill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165" fontId="4" fillId="0" borderId="15" xfId="0" applyNumberFormat="1" applyFont="1" applyFill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11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0" borderId="5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65" fontId="14" fillId="6" borderId="0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2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2" fontId="3" fillId="5" borderId="0" xfId="2" applyNumberFormat="1" applyFont="1" applyFill="1" applyBorder="1" applyAlignment="1">
      <alignment horizontal="center" vertical="center"/>
    </xf>
    <xf numFmtId="165" fontId="3" fillId="5" borderId="0" xfId="2" applyNumberFormat="1" applyFont="1" applyFill="1" applyBorder="1" applyAlignment="1">
      <alignment horizontal="center" vertical="center"/>
    </xf>
    <xf numFmtId="2" fontId="3" fillId="5" borderId="0" xfId="0" applyNumberFormat="1" applyFont="1" applyFill="1" applyBorder="1" applyAlignment="1">
      <alignment horizontal="center" vertical="center"/>
    </xf>
    <xf numFmtId="2" fontId="8" fillId="3" borderId="0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4" fillId="2" borderId="21" xfId="0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3" fillId="5" borderId="23" xfId="0" applyNumberFormat="1" applyFont="1" applyFill="1" applyBorder="1" applyAlignment="1">
      <alignment horizontal="center"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164" fontId="3" fillId="5" borderId="20" xfId="0" applyNumberFormat="1" applyFont="1" applyFill="1" applyBorder="1" applyAlignment="1">
      <alignment horizontal="center" vertical="center"/>
    </xf>
    <xf numFmtId="164" fontId="3" fillId="5" borderId="25" xfId="0" applyNumberFormat="1" applyFont="1" applyFill="1" applyBorder="1" applyAlignment="1">
      <alignment horizontal="center" vertical="center"/>
    </xf>
    <xf numFmtId="164" fontId="3" fillId="2" borderId="25" xfId="0" applyNumberFormat="1" applyFont="1" applyFill="1" applyBorder="1" applyAlignment="1">
      <alignment horizontal="center" vertical="center"/>
    </xf>
    <xf numFmtId="164" fontId="4" fillId="2" borderId="20" xfId="0" applyNumberFormat="1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164" fontId="3" fillId="5" borderId="28" xfId="1" applyNumberFormat="1" applyFont="1" applyFill="1" applyBorder="1" applyAlignment="1">
      <alignment horizontal="center" vertical="center"/>
    </xf>
    <xf numFmtId="164" fontId="3" fillId="5" borderId="29" xfId="0" applyNumberFormat="1" applyFont="1" applyFill="1" applyBorder="1" applyAlignment="1">
      <alignment horizontal="center" vertical="center"/>
    </xf>
    <xf numFmtId="164" fontId="3" fillId="5" borderId="30" xfId="1" applyNumberFormat="1" applyFont="1" applyFill="1" applyBorder="1" applyAlignment="1">
      <alignment horizontal="center" vertical="center"/>
    </xf>
    <xf numFmtId="164" fontId="3" fillId="5" borderId="31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3" fillId="5" borderId="32" xfId="0" applyNumberFormat="1" applyFont="1" applyFill="1" applyBorder="1" applyAlignment="1">
      <alignment horizontal="center" vertical="center"/>
    </xf>
    <xf numFmtId="0" fontId="15" fillId="2" borderId="27" xfId="0" applyFont="1" applyFill="1" applyBorder="1" applyAlignment="1">
      <alignment horizontal="center" vertical="center" wrapText="1"/>
    </xf>
    <xf numFmtId="2" fontId="3" fillId="6" borderId="0" xfId="2" applyNumberFormat="1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2" fillId="3" borderId="1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12" fillId="6" borderId="0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T34"/>
  <sheetViews>
    <sheetView showGridLines="0" topLeftCell="A7" zoomScale="70" zoomScaleNormal="70" workbookViewId="0">
      <selection activeCell="K32" sqref="K32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99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99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98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99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98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99"/>
      <c r="B5" s="134" t="s">
        <v>5</v>
      </c>
      <c r="C5" s="19" t="s">
        <v>34</v>
      </c>
      <c r="D5" s="43"/>
      <c r="E5" s="81">
        <v>0.33333333333333331</v>
      </c>
      <c r="F5" s="82">
        <v>0.70833333333333337</v>
      </c>
      <c r="G5" s="15">
        <f>HOUR(F5-E5-INT(F5-E5))</f>
        <v>9</v>
      </c>
      <c r="H5" s="132"/>
      <c r="I5" s="81">
        <v>0</v>
      </c>
      <c r="J5" s="32">
        <v>0</v>
      </c>
      <c r="K5" s="48">
        <f>HOUR(J5-I5-INT(J5-I5))</f>
        <v>0</v>
      </c>
      <c r="L5" s="48">
        <v>8</v>
      </c>
      <c r="M5" s="66">
        <f>K5+G5</f>
        <v>9</v>
      </c>
      <c r="N5" s="66">
        <f>MAX(0,M5-L5)</f>
        <v>1</v>
      </c>
      <c r="O5" s="98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99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>MAX(0,M6-L6)</f>
        <v>0</v>
      </c>
      <c r="O6" s="98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99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>MAX(0,M7-L7)</f>
        <v>0</v>
      </c>
      <c r="O7" s="98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99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>MAX(0,M8-L8)</f>
        <v>0</v>
      </c>
      <c r="O8" s="98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99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98"/>
      <c r="P9" s="41"/>
      <c r="Q9" s="133"/>
      <c r="R9" s="41"/>
      <c r="S9" s="43"/>
      <c r="T9" s="126"/>
    </row>
    <row r="10" spans="1:20" ht="30.75" customHeight="1" thickBot="1" x14ac:dyDescent="0.3">
      <c r="A10" s="99"/>
      <c r="B10" s="134" t="s">
        <v>6</v>
      </c>
      <c r="C10" s="19" t="s">
        <v>35</v>
      </c>
      <c r="D10" s="43"/>
      <c r="E10" s="81">
        <v>0.58333333333333337</v>
      </c>
      <c r="F10" s="82">
        <v>0.875</v>
      </c>
      <c r="G10" s="15">
        <f t="shared" ref="G10:G15" si="0">HOUR(F10-E10-INT(F10-E10))</f>
        <v>7</v>
      </c>
      <c r="H10" s="132"/>
      <c r="I10" s="81">
        <v>0.875</v>
      </c>
      <c r="J10" s="32">
        <v>1</v>
      </c>
      <c r="K10" s="48">
        <f>HOUR(J10-I10-INT(J10-I10))</f>
        <v>3</v>
      </c>
      <c r="L10" s="48">
        <v>8</v>
      </c>
      <c r="M10" s="48">
        <f t="shared" ref="M10:M15" si="1">K10+G10</f>
        <v>10</v>
      </c>
      <c r="N10" s="48">
        <f t="shared" ref="N10:N15" si="2">MAX(0,M10-L10)</f>
        <v>2</v>
      </c>
      <c r="O10" s="98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thickBot="1" x14ac:dyDescent="0.3">
      <c r="A11" s="102"/>
      <c r="B11" s="135"/>
      <c r="C11" s="19" t="s">
        <v>36</v>
      </c>
      <c r="D11" s="43"/>
      <c r="E11" s="83">
        <v>0.29166666666666669</v>
      </c>
      <c r="F11" s="84">
        <v>0.79166666666666663</v>
      </c>
      <c r="G11" s="16">
        <f t="shared" si="0"/>
        <v>12</v>
      </c>
      <c r="H11" s="132"/>
      <c r="I11" s="83"/>
      <c r="J11" s="33"/>
      <c r="K11" s="48">
        <f t="shared" ref="K11:K12" si="3">HOUR(J11-I11-INT(J11-I11))</f>
        <v>0</v>
      </c>
      <c r="L11" s="49">
        <v>8</v>
      </c>
      <c r="M11" s="49">
        <f t="shared" si="1"/>
        <v>12</v>
      </c>
      <c r="N11" s="49">
        <f t="shared" si="2"/>
        <v>4</v>
      </c>
      <c r="O11" s="101"/>
      <c r="P11" s="59"/>
      <c r="Q11" s="133"/>
      <c r="R11" s="9"/>
      <c r="S11" s="10"/>
      <c r="T11" s="126"/>
    </row>
    <row r="12" spans="1:20" ht="30.75" customHeight="1" thickBot="1" x14ac:dyDescent="0.3">
      <c r="A12" s="102"/>
      <c r="B12" s="135"/>
      <c r="C12" s="19" t="s">
        <v>37</v>
      </c>
      <c r="D12" s="43"/>
      <c r="E12" s="83">
        <v>0.66666666666666663</v>
      </c>
      <c r="F12" s="84">
        <v>0.875</v>
      </c>
      <c r="G12" s="16">
        <f t="shared" si="0"/>
        <v>5</v>
      </c>
      <c r="H12" s="132"/>
      <c r="I12" s="83">
        <v>0.875</v>
      </c>
      <c r="J12" s="33">
        <v>4.1666666666666664E-2</v>
      </c>
      <c r="K12" s="48">
        <f t="shared" si="3"/>
        <v>4</v>
      </c>
      <c r="L12" s="49">
        <v>8</v>
      </c>
      <c r="M12" s="49">
        <f t="shared" si="1"/>
        <v>9</v>
      </c>
      <c r="N12" s="49">
        <f t="shared" si="2"/>
        <v>1</v>
      </c>
      <c r="O12" s="101"/>
      <c r="P12" s="59"/>
      <c r="Q12" s="133"/>
      <c r="R12" s="9"/>
      <c r="S12" s="10"/>
      <c r="T12" s="126"/>
    </row>
    <row r="13" spans="1:20" ht="30.75" customHeight="1" thickBot="1" x14ac:dyDescent="0.3">
      <c r="A13" s="99"/>
      <c r="B13" s="135"/>
      <c r="C13" s="19" t="s">
        <v>38</v>
      </c>
      <c r="D13" s="43"/>
      <c r="E13" s="83">
        <v>0.41666666666666669</v>
      </c>
      <c r="F13" s="84">
        <v>0.75</v>
      </c>
      <c r="G13" s="16">
        <f t="shared" si="0"/>
        <v>8</v>
      </c>
      <c r="H13" s="132"/>
      <c r="I13" s="83">
        <v>0</v>
      </c>
      <c r="J13" s="33">
        <v>0</v>
      </c>
      <c r="K13" s="49">
        <f>HOUR(J13-I13-INT(J13-I13))</f>
        <v>0</v>
      </c>
      <c r="L13" s="49">
        <v>8</v>
      </c>
      <c r="M13" s="49">
        <f t="shared" si="1"/>
        <v>8</v>
      </c>
      <c r="N13" s="49">
        <f t="shared" si="2"/>
        <v>0</v>
      </c>
      <c r="O13" s="98"/>
      <c r="P13" s="59">
        <v>0</v>
      </c>
      <c r="Q13" s="133"/>
      <c r="R13" s="9">
        <v>0</v>
      </c>
      <c r="S13" s="10">
        <v>0</v>
      </c>
      <c r="T13" s="126"/>
    </row>
    <row r="14" spans="1:20" ht="30.75" customHeight="1" thickBot="1" x14ac:dyDescent="0.3">
      <c r="A14" s="99"/>
      <c r="B14" s="135"/>
      <c r="C14" s="19" t="s">
        <v>39</v>
      </c>
      <c r="D14" s="43"/>
      <c r="E14" s="83">
        <v>0.41666666666666669</v>
      </c>
      <c r="F14" s="84">
        <v>0.75</v>
      </c>
      <c r="G14" s="16">
        <f t="shared" si="0"/>
        <v>8</v>
      </c>
      <c r="H14" s="132"/>
      <c r="I14" s="83">
        <v>0</v>
      </c>
      <c r="J14" s="33">
        <v>0</v>
      </c>
      <c r="K14" s="49">
        <f>HOUR(J14-I14-INT(J14-I14))</f>
        <v>0</v>
      </c>
      <c r="L14" s="49">
        <v>8</v>
      </c>
      <c r="M14" s="49">
        <f t="shared" si="1"/>
        <v>8</v>
      </c>
      <c r="N14" s="49">
        <f t="shared" si="2"/>
        <v>0</v>
      </c>
      <c r="O14" s="98"/>
      <c r="P14" s="59">
        <v>0</v>
      </c>
      <c r="Q14" s="133"/>
      <c r="R14" s="9">
        <v>0</v>
      </c>
      <c r="S14" s="10">
        <v>0</v>
      </c>
      <c r="T14" s="126"/>
    </row>
    <row r="15" spans="1:20" ht="30.75" customHeight="1" thickBot="1" x14ac:dyDescent="0.3">
      <c r="A15" s="99"/>
      <c r="B15" s="136"/>
      <c r="C15" s="19" t="s">
        <v>40</v>
      </c>
      <c r="D15" s="43"/>
      <c r="E15" s="85">
        <v>0.20833333333333334</v>
      </c>
      <c r="F15" s="86">
        <v>0.54166666666666663</v>
      </c>
      <c r="G15" s="18">
        <f t="shared" si="0"/>
        <v>8</v>
      </c>
      <c r="H15" s="132"/>
      <c r="I15" s="85">
        <v>0</v>
      </c>
      <c r="J15" s="34">
        <v>0</v>
      </c>
      <c r="K15" s="50">
        <f>HOUR(J15-I15-INT(J15-I15))</f>
        <v>0</v>
      </c>
      <c r="L15" s="50">
        <v>8</v>
      </c>
      <c r="M15" s="50">
        <f t="shared" si="1"/>
        <v>8</v>
      </c>
      <c r="N15" s="50">
        <f t="shared" si="2"/>
        <v>0</v>
      </c>
      <c r="O15" s="98"/>
      <c r="P15" s="60">
        <v>0</v>
      </c>
      <c r="Q15" s="133"/>
      <c r="R15" s="44">
        <v>0</v>
      </c>
      <c r="S15" s="45">
        <v>0</v>
      </c>
      <c r="T15" s="126"/>
    </row>
    <row r="16" spans="1:20" ht="9.75" customHeight="1" thickBot="1" x14ac:dyDescent="0.3">
      <c r="A16" s="99"/>
      <c r="B16" s="98"/>
      <c r="C16" s="98"/>
      <c r="D16" s="98"/>
      <c r="E16" s="98"/>
      <c r="F16" s="98"/>
      <c r="G16" s="98"/>
      <c r="H16" s="132"/>
      <c r="I16" s="98"/>
      <c r="J16" s="98"/>
      <c r="K16" s="98"/>
      <c r="L16" s="98"/>
      <c r="M16" s="98"/>
      <c r="N16" s="98"/>
      <c r="O16" s="98"/>
      <c r="P16" s="98"/>
      <c r="Q16" s="133"/>
      <c r="R16" s="98"/>
      <c r="S16" s="98"/>
      <c r="T16" s="126"/>
    </row>
    <row r="17" spans="1:20" ht="30.75" customHeight="1" thickBot="1" x14ac:dyDescent="0.3">
      <c r="A17" s="99"/>
      <c r="B17" s="124" t="s">
        <v>2</v>
      </c>
      <c r="C17" s="125"/>
      <c r="D17" s="98"/>
      <c r="E17" s="56">
        <f>SUM(E5:E15)</f>
        <v>2.9166666666666665</v>
      </c>
      <c r="F17" s="57">
        <f>SUM(F5:F15)</f>
        <v>5.291666666666667</v>
      </c>
      <c r="G17" s="47">
        <f>SUM(G5:G15)</f>
        <v>57</v>
      </c>
      <c r="H17" s="132"/>
      <c r="I17" s="57">
        <f t="shared" ref="I17:J17" si="4">SUM(I5:I15)</f>
        <v>1.75</v>
      </c>
      <c r="J17" s="57">
        <f t="shared" si="4"/>
        <v>1.0416666666666667</v>
      </c>
      <c r="K17" s="52">
        <f>SUM(K5:K15)</f>
        <v>7</v>
      </c>
      <c r="L17" s="52"/>
      <c r="M17" s="52">
        <f>SUM(M5:M15)</f>
        <v>64</v>
      </c>
      <c r="N17" s="52">
        <f>SUM(N5:N15)</f>
        <v>8</v>
      </c>
      <c r="O17" s="98"/>
      <c r="P17" s="62">
        <f>SUM(P5:P15)</f>
        <v>0</v>
      </c>
      <c r="Q17" s="133"/>
      <c r="R17" s="79">
        <f>SUM(R5:R15)</f>
        <v>0</v>
      </c>
      <c r="S17" s="80">
        <f>SUM(S5:S15)</f>
        <v>0</v>
      </c>
      <c r="T17" s="126"/>
    </row>
    <row r="18" spans="1:20" ht="9.75" customHeight="1" thickBot="1" x14ac:dyDescent="0.3">
      <c r="A18" s="99"/>
      <c r="B18" s="98"/>
      <c r="C18" s="126"/>
      <c r="D18" s="126"/>
      <c r="E18" s="126"/>
      <c r="F18" s="126"/>
      <c r="G18" s="126"/>
      <c r="H18" s="132"/>
      <c r="I18" s="127"/>
      <c r="J18" s="127"/>
      <c r="K18" s="127"/>
      <c r="L18" s="43"/>
      <c r="M18" s="43"/>
      <c r="N18" s="43"/>
      <c r="O18" s="126"/>
      <c r="P18" s="126"/>
      <c r="Q18" s="126"/>
      <c r="R18" s="126"/>
      <c r="S18" s="126"/>
      <c r="T18" s="126"/>
    </row>
    <row r="19" spans="1:20" ht="45" customHeight="1" outlineLevel="1" thickBot="1" x14ac:dyDescent="0.3">
      <c r="A19" s="128"/>
      <c r="B19" s="128"/>
      <c r="C19" s="128"/>
      <c r="D19" s="128"/>
      <c r="E19" s="7" t="s">
        <v>12</v>
      </c>
      <c r="F19" s="5" t="s">
        <v>11</v>
      </c>
      <c r="G19" s="31" t="s">
        <v>23</v>
      </c>
      <c r="H19" s="132"/>
      <c r="I19" s="7" t="s">
        <v>12</v>
      </c>
      <c r="J19" s="54" t="s">
        <v>11</v>
      </c>
      <c r="K19" s="31" t="s">
        <v>24</v>
      </c>
      <c r="L19" s="103"/>
      <c r="M19" s="103"/>
      <c r="N19" s="10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1">
        <f>MIN(8,SUM(G$20:G20))</f>
        <v>1</v>
      </c>
      <c r="F20" s="14">
        <f>MAX(0,G20-8)</f>
        <v>0</v>
      </c>
      <c r="G20" s="48">
        <f>MAX(0,G5-L5)</f>
        <v>1</v>
      </c>
      <c r="H20" s="132"/>
      <c r="I20" s="11">
        <f>MIN(8,SUM(G$20:G20,K$20:K20))</f>
        <v>1</v>
      </c>
      <c r="J20" s="14">
        <f>IF(M5&gt;16,M5-16,0)</f>
        <v>0</v>
      </c>
      <c r="K20" s="15">
        <f>MAX(0,N5-G20)</f>
        <v>0</v>
      </c>
      <c r="L20" s="122"/>
      <c r="M20" s="122"/>
      <c r="N20" s="70"/>
      <c r="O20" s="126"/>
      <c r="P20" s="126"/>
      <c r="Q20" s="126"/>
      <c r="R20" s="126"/>
      <c r="S20" s="126"/>
      <c r="T20" s="126"/>
    </row>
    <row r="21" spans="1:20" ht="30.75" customHeight="1" outlineLevel="1" x14ac:dyDescent="0.25">
      <c r="A21" s="128"/>
      <c r="B21" s="128"/>
      <c r="C21" s="128"/>
      <c r="D21" s="128"/>
      <c r="E21" s="12">
        <f>MIN(8,SUM(G$20:G21,K$20:K20))</f>
        <v>1</v>
      </c>
      <c r="F21" s="6">
        <f>SUM(G$20:G21,K$20:K20)-E21-SUM(F$20:F20,J$20:J20)</f>
        <v>0</v>
      </c>
      <c r="G21" s="49">
        <f>MAX(0,G6-L6)</f>
        <v>0</v>
      </c>
      <c r="H21" s="132"/>
      <c r="I21" s="12">
        <f>MIN(8,SUM(G$20:G21,K$20:K21))</f>
        <v>1</v>
      </c>
      <c r="J21" s="6">
        <f>SUM(G$20:G20,K$20:K21)-I21-SUM(F$20:F20,J$20:J20)</f>
        <v>0</v>
      </c>
      <c r="K21" s="16">
        <f>MAX(0,N6-G21)</f>
        <v>0</v>
      </c>
      <c r="L21" s="122"/>
      <c r="M21" s="122"/>
      <c r="N21" s="70"/>
      <c r="O21" s="126"/>
      <c r="P21" s="126"/>
      <c r="Q21" s="126"/>
      <c r="R21" s="126"/>
      <c r="S21" s="126"/>
      <c r="T21" s="126"/>
    </row>
    <row r="22" spans="1:20" ht="30.75" customHeight="1" outlineLevel="1" x14ac:dyDescent="0.25">
      <c r="A22" s="128"/>
      <c r="B22" s="128"/>
      <c r="C22" s="128"/>
      <c r="D22" s="128"/>
      <c r="E22" s="12">
        <f>MIN(8,SUM(G$20:G22,K$20:K21))</f>
        <v>1</v>
      </c>
      <c r="F22" s="6">
        <f>SUM(G$20:G22,K$20:K21)-E22-SUM(F$20:F21,J$20:J21)</f>
        <v>0</v>
      </c>
      <c r="G22" s="49">
        <f>MAX(0,G7-L7)</f>
        <v>0</v>
      </c>
      <c r="H22" s="132"/>
      <c r="I22" s="12">
        <f>MIN(8,SUM(G$20:G22,K$20:K22))</f>
        <v>1</v>
      </c>
      <c r="J22" s="6">
        <f>SUM(G$20:G21,K$20:K22)-I22-SUM(F$20:F21,J$20:J21)</f>
        <v>0</v>
      </c>
      <c r="K22" s="16">
        <f>MAX(0,N7-G22)</f>
        <v>0</v>
      </c>
      <c r="L22" s="64"/>
      <c r="M22" s="64"/>
      <c r="N22" s="71"/>
      <c r="O22" s="126"/>
      <c r="P22" s="126"/>
      <c r="Q22" s="126"/>
      <c r="R22" s="126"/>
      <c r="S22" s="126"/>
      <c r="T22" s="126"/>
    </row>
    <row r="23" spans="1:20" ht="31.5" customHeight="1" outlineLevel="1" thickBot="1" x14ac:dyDescent="0.3">
      <c r="A23" s="128"/>
      <c r="B23" s="128"/>
      <c r="C23" s="128"/>
      <c r="D23" s="128"/>
      <c r="E23" s="13">
        <f>MIN(8,SUM(G$20:G23,K$20:K22))</f>
        <v>1</v>
      </c>
      <c r="F23" s="17">
        <f>SUM(G$20:G23,K$20:K22)-E23-SUM(F$20:F22,J$20:J22)</f>
        <v>0</v>
      </c>
      <c r="G23" s="50">
        <f>MAX(0,G8-L8)</f>
        <v>0</v>
      </c>
      <c r="H23" s="132"/>
      <c r="I23" s="13">
        <f>MIN(8,SUM(G$20:G23,K$20:K23))</f>
        <v>1</v>
      </c>
      <c r="J23" s="17">
        <f>SUM(G$20:G22,K$20:K23)-I23-SUM(F$20:F22,J$20:J22)</f>
        <v>0</v>
      </c>
      <c r="K23" s="18">
        <f>MAX(0,N8-G23)</f>
        <v>0</v>
      </c>
      <c r="L23" s="64"/>
      <c r="M23" s="64"/>
      <c r="N23" s="64"/>
      <c r="O23" s="126"/>
      <c r="P23" s="126"/>
      <c r="Q23" s="126"/>
      <c r="R23" s="126"/>
      <c r="S23" s="126"/>
      <c r="T23" s="126"/>
    </row>
    <row r="24" spans="1:20" ht="9.75" customHeight="1" outlineLevel="1" thickBot="1" x14ac:dyDescent="0.3">
      <c r="A24" s="128"/>
      <c r="B24" s="128"/>
      <c r="C24" s="128"/>
      <c r="D24" s="128"/>
      <c r="E24" s="76"/>
      <c r="F24" s="43"/>
      <c r="G24" s="43"/>
      <c r="H24" s="132"/>
      <c r="I24" s="76"/>
      <c r="J24" s="77"/>
      <c r="K24" s="43"/>
      <c r="L24" s="43"/>
      <c r="M24" s="43"/>
      <c r="N24" s="4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1">
        <f>MIN(8,SUM(G$20:G25,K$20:K24))</f>
        <v>1</v>
      </c>
      <c r="F25" s="14">
        <f>SUM(G$20:G25,K$20:K24)-E25-SUM(F$20:F24,J$20:J24)</f>
        <v>0</v>
      </c>
      <c r="G25" s="48">
        <f t="shared" ref="G25:G30" si="5">MAX(0,G10-L10)</f>
        <v>0</v>
      </c>
      <c r="H25" s="132"/>
      <c r="I25" s="11">
        <f>MIN(8,SUM(G$20:G25,K$20:K25))</f>
        <v>3</v>
      </c>
      <c r="J25" s="89">
        <f>SUM(G$20:G24,K$20:K25)-I25-SUM(F$20:F24,J$20:J24)</f>
        <v>0</v>
      </c>
      <c r="K25" s="48">
        <f>MAX(0,N10-G25)</f>
        <v>2</v>
      </c>
      <c r="L25" s="63"/>
      <c r="M25" s="63"/>
      <c r="N25" s="63"/>
      <c r="O25" s="126"/>
      <c r="P25" s="126"/>
      <c r="Q25" s="126"/>
      <c r="R25" s="126"/>
      <c r="S25" s="126"/>
      <c r="T25" s="126"/>
    </row>
    <row r="26" spans="1:20" ht="30.75" customHeight="1" outlineLevel="1" x14ac:dyDescent="0.25">
      <c r="A26" s="128"/>
      <c r="B26" s="128"/>
      <c r="C26" s="128"/>
      <c r="D26" s="128"/>
      <c r="E26" s="12">
        <f>MIN(8,SUM(G$20:G26,K$20:K25))</f>
        <v>7</v>
      </c>
      <c r="F26" s="6">
        <f>SUM(G$20:G26,K$20:K25)-E26-SUM(F$20:F25,J$20:J25)</f>
        <v>0</v>
      </c>
      <c r="G26" s="49">
        <f t="shared" si="5"/>
        <v>4</v>
      </c>
      <c r="H26" s="132"/>
      <c r="I26" s="12">
        <f>MIN(8,SUM(G$20:G26,K$20:K26))</f>
        <v>7</v>
      </c>
      <c r="J26" s="90">
        <f>SUM(G$20:G25,K$20:K26)-I26-SUM(F$20:F25,J$20:J25)</f>
        <v>-4</v>
      </c>
      <c r="K26" s="49"/>
      <c r="L26" s="63"/>
      <c r="M26" s="63"/>
      <c r="N26" s="63"/>
      <c r="O26" s="126"/>
      <c r="P26" s="126"/>
      <c r="Q26" s="126"/>
      <c r="R26" s="126"/>
      <c r="S26" s="126"/>
      <c r="T26" s="126"/>
    </row>
    <row r="27" spans="1:20" ht="30.75" customHeight="1" outlineLevel="1" x14ac:dyDescent="0.25">
      <c r="A27" s="128"/>
      <c r="B27" s="128"/>
      <c r="C27" s="128"/>
      <c r="D27" s="128"/>
      <c r="E27" s="12">
        <f>MIN(8,SUM(G$20:G27,K$20:K26))</f>
        <v>7</v>
      </c>
      <c r="F27" s="6">
        <f>SUM(G$20:G27,K$20:K26)-E27-SUM(F$20:F26,J$20:J26)</f>
        <v>4</v>
      </c>
      <c r="G27" s="49">
        <f t="shared" si="5"/>
        <v>0</v>
      </c>
      <c r="H27" s="132"/>
      <c r="I27" s="12">
        <f>MIN(8,SUM(G$20:G27,K$20:K27))</f>
        <v>7</v>
      </c>
      <c r="J27" s="90">
        <f>SUM(G$20:G26,K$20:K27)-I27-SUM(F$20:F26,J$20:J26)</f>
        <v>4</v>
      </c>
      <c r="K27" s="49"/>
      <c r="L27" s="63"/>
      <c r="M27" s="63"/>
      <c r="N27" s="63"/>
      <c r="O27" s="126"/>
      <c r="P27" s="126"/>
      <c r="Q27" s="126"/>
      <c r="R27" s="126"/>
      <c r="S27" s="126"/>
      <c r="T27" s="126"/>
    </row>
    <row r="28" spans="1:20" ht="30.75" customHeight="1" outlineLevel="1" x14ac:dyDescent="0.25">
      <c r="A28" s="128"/>
      <c r="B28" s="128"/>
      <c r="C28" s="128"/>
      <c r="D28" s="128"/>
      <c r="E28" s="12">
        <f>MIN(8,SUM(G$20:G28,K$20:K25))</f>
        <v>7</v>
      </c>
      <c r="F28" s="6">
        <f>SUM(G$20:G28,K$20:K25)-E28-SUM(F$20:F25,J$20:J25)</f>
        <v>0</v>
      </c>
      <c r="G28" s="49">
        <f t="shared" si="5"/>
        <v>0</v>
      </c>
      <c r="H28" s="132"/>
      <c r="I28" s="12">
        <f>MIN(8,SUM(G$20:G28,K$20:K28))</f>
        <v>7</v>
      </c>
      <c r="J28" s="90">
        <f>SUM(G$20:G25,K$20:K28)-I28-SUM(F$20:F25,J$20:J25)</f>
        <v>-4</v>
      </c>
      <c r="K28" s="49">
        <f>MAX(0,N13-G28)</f>
        <v>0</v>
      </c>
      <c r="L28" s="63"/>
      <c r="M28" s="63"/>
      <c r="N28" s="63"/>
      <c r="O28" s="126"/>
      <c r="P28" s="126"/>
      <c r="Q28" s="126"/>
      <c r="R28" s="126"/>
      <c r="S28" s="126"/>
      <c r="T28" s="126"/>
    </row>
    <row r="29" spans="1:20" ht="30.75" customHeight="1" outlineLevel="1" x14ac:dyDescent="0.25">
      <c r="A29" s="128"/>
      <c r="B29" s="128"/>
      <c r="C29" s="128"/>
      <c r="D29" s="128"/>
      <c r="E29" s="12">
        <f>MIN(8,SUM(G$20:G29,K$20:K28))</f>
        <v>7</v>
      </c>
      <c r="F29" s="6">
        <f>SUM(G$20:G29,K$20:K28)-E29-SUM(F$20:F28,J$20:J28)</f>
        <v>0</v>
      </c>
      <c r="G29" s="49">
        <f t="shared" si="5"/>
        <v>0</v>
      </c>
      <c r="H29" s="132"/>
      <c r="I29" s="12">
        <f>MIN(8,SUM(G$20:G29,K$20:K29))</f>
        <v>7</v>
      </c>
      <c r="J29" s="6">
        <f>SUM(G$20:G28,K$20:K29)-I29-SUM(F$20:F28,J$20:J28)</f>
        <v>0</v>
      </c>
      <c r="K29" s="49">
        <f>MAX(0,N14-G29)</f>
        <v>0</v>
      </c>
      <c r="L29" s="63"/>
      <c r="M29" s="63"/>
      <c r="N29" s="63"/>
      <c r="O29" s="126"/>
      <c r="P29" s="126"/>
      <c r="Q29" s="126"/>
      <c r="R29" s="126"/>
      <c r="S29" s="126"/>
      <c r="T29" s="126"/>
    </row>
    <row r="30" spans="1:20" ht="30.75" customHeight="1" outlineLevel="1" thickBot="1" x14ac:dyDescent="0.3">
      <c r="A30" s="128"/>
      <c r="B30" s="128"/>
      <c r="C30" s="128"/>
      <c r="D30" s="128"/>
      <c r="E30" s="13">
        <f>MIN(8,SUM(G$20:G30,K$20:K29))</f>
        <v>7</v>
      </c>
      <c r="F30" s="17">
        <f>SUM(G$20:G30,K$20:K29)-E30-SUM(F$20:F29,J$20:J29)</f>
        <v>0</v>
      </c>
      <c r="G30" s="50">
        <f t="shared" si="5"/>
        <v>0</v>
      </c>
      <c r="H30" s="132"/>
      <c r="I30" s="13">
        <f>MIN(8,SUM(G$20:G30,K$20:K30))</f>
        <v>7</v>
      </c>
      <c r="J30" s="17">
        <f>SUM(G$20:G29,K$20:K30)-I30-SUM(F$20:F29,J$20:J29)</f>
        <v>0</v>
      </c>
      <c r="K30" s="50">
        <f>MAX(0,N15-G30)</f>
        <v>0</v>
      </c>
      <c r="L30" s="63"/>
      <c r="M30" s="63"/>
      <c r="N30" s="63"/>
      <c r="O30" s="126"/>
      <c r="P30" s="126"/>
      <c r="Q30" s="126"/>
      <c r="R30" s="126"/>
      <c r="S30" s="126"/>
      <c r="T30" s="126"/>
    </row>
    <row r="31" spans="1:20" ht="9.75" customHeight="1" outlineLevel="1" thickBot="1" x14ac:dyDescent="0.3">
      <c r="A31" s="128"/>
      <c r="B31" s="128"/>
      <c r="C31" s="128"/>
      <c r="D31" s="128"/>
      <c r="E31" s="98"/>
      <c r="F31" s="98"/>
      <c r="G31" s="98"/>
      <c r="H31" s="132"/>
      <c r="I31" s="98"/>
      <c r="J31" s="98"/>
      <c r="K31" s="98"/>
      <c r="L31" s="101"/>
      <c r="M31" s="101"/>
      <c r="N31" s="98"/>
      <c r="O31" s="126"/>
      <c r="P31" s="126"/>
      <c r="Q31" s="126"/>
      <c r="R31" s="126"/>
      <c r="S31" s="126"/>
      <c r="T31" s="126"/>
    </row>
    <row r="32" spans="1:20" ht="30.75" customHeight="1" outlineLevel="1" thickBot="1" x14ac:dyDescent="0.3">
      <c r="A32" s="128"/>
      <c r="B32" s="128"/>
      <c r="C32" s="128"/>
      <c r="D32" s="128"/>
      <c r="E32" s="51">
        <f>G20+SUMIF(I21:I30,"&lt;8",G21:G30)</f>
        <v>5</v>
      </c>
      <c r="F32" s="52">
        <f>SUM(F20:F30)</f>
        <v>4</v>
      </c>
      <c r="G32" s="47">
        <f>SUM(G20:G30)</f>
        <v>5</v>
      </c>
      <c r="H32" s="132"/>
      <c r="I32" s="51">
        <f>MIN(8-E32,SUMIF(E20:E30,"&lt;8",K20:K30))</f>
        <v>2</v>
      </c>
      <c r="J32" s="51">
        <f>SUM(J20:J30)</f>
        <v>-4</v>
      </c>
      <c r="K32" s="47">
        <f>SUM(K20:K30)</f>
        <v>2</v>
      </c>
      <c r="L32" s="65"/>
      <c r="M32" s="65"/>
      <c r="N32" s="65"/>
      <c r="O32" s="126"/>
      <c r="P32" s="126"/>
      <c r="Q32" s="126"/>
      <c r="R32" s="126"/>
      <c r="S32" s="126"/>
      <c r="T32" s="126"/>
    </row>
    <row r="34" spans="9:9" x14ac:dyDescent="0.25">
      <c r="I34" s="88"/>
    </row>
  </sheetData>
  <mergeCells count="15">
    <mergeCell ref="B17:C17"/>
    <mergeCell ref="C18:G18"/>
    <mergeCell ref="I18:K18"/>
    <mergeCell ref="O18:T32"/>
    <mergeCell ref="A19:D32"/>
    <mergeCell ref="T1:T17"/>
    <mergeCell ref="A2:S2"/>
    <mergeCell ref="B3:C3"/>
    <mergeCell ref="E3:G3"/>
    <mergeCell ref="H3:H32"/>
    <mergeCell ref="I3:K3"/>
    <mergeCell ref="Q3:Q17"/>
    <mergeCell ref="R3:S3"/>
    <mergeCell ref="B5:B8"/>
    <mergeCell ref="B10:B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T39"/>
  <sheetViews>
    <sheetView showGridLines="0" topLeftCell="A10" zoomScale="80" zoomScaleNormal="80" workbookViewId="0">
      <selection activeCell="G36" sqref="G36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73"/>
      <c r="B1" s="72"/>
      <c r="C1" s="72"/>
      <c r="D1" s="72"/>
      <c r="E1" s="72"/>
      <c r="F1" s="72"/>
      <c r="G1" s="72"/>
      <c r="H1" s="72"/>
      <c r="I1" s="72"/>
      <c r="J1" s="72"/>
      <c r="K1" s="72"/>
      <c r="L1" s="75"/>
      <c r="M1" s="75"/>
      <c r="N1" s="72"/>
      <c r="O1" s="72"/>
      <c r="P1" s="72"/>
      <c r="Q1" s="72"/>
      <c r="R1" s="72"/>
      <c r="S1" s="72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73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72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73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72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73"/>
      <c r="B5" s="134" t="s">
        <v>5</v>
      </c>
      <c r="C5" s="19" t="s">
        <v>41</v>
      </c>
      <c r="D5" s="43"/>
      <c r="E5" s="81">
        <v>0.33333333333333331</v>
      </c>
      <c r="F5" s="82">
        <v>0.70833333333333337</v>
      </c>
      <c r="G5" s="15">
        <f>HOUR(F5-E5-INT(F5-E5))</f>
        <v>9</v>
      </c>
      <c r="H5" s="132"/>
      <c r="I5" s="81">
        <v>0.875</v>
      </c>
      <c r="J5" s="32">
        <v>4.1666666666666664E-2</v>
      </c>
      <c r="K5" s="48">
        <f>HOUR(J5-I5-INT(J5-I5))</f>
        <v>4</v>
      </c>
      <c r="L5" s="48">
        <v>8</v>
      </c>
      <c r="M5" s="66">
        <f>K5+G5</f>
        <v>13</v>
      </c>
      <c r="N5" s="66">
        <f>MAX(0,M5-L5)</f>
        <v>5</v>
      </c>
      <c r="O5" s="72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73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 t="shared" ref="N6:N8" si="0">MAX(0,M6-L6)</f>
        <v>0</v>
      </c>
      <c r="O6" s="72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73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 t="shared" si="0"/>
        <v>0</v>
      </c>
      <c r="O7" s="72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73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 t="shared" si="0"/>
        <v>0</v>
      </c>
      <c r="O8" s="72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73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72"/>
      <c r="P9" s="41"/>
      <c r="Q9" s="133"/>
      <c r="R9" s="41"/>
      <c r="S9" s="43"/>
      <c r="T9" s="126"/>
    </row>
    <row r="10" spans="1:20" ht="30.75" customHeight="1" thickBot="1" x14ac:dyDescent="0.3">
      <c r="A10" s="73"/>
      <c r="B10" s="134" t="s">
        <v>6</v>
      </c>
      <c r="C10" s="19" t="s">
        <v>42</v>
      </c>
      <c r="D10" s="43"/>
      <c r="E10" s="81">
        <v>0.29166666666666669</v>
      </c>
      <c r="F10" s="82">
        <v>0.79166666666666663</v>
      </c>
      <c r="G10" s="15">
        <f>HOUR(F10-E10-INT(F10-E10))</f>
        <v>12</v>
      </c>
      <c r="H10" s="132"/>
      <c r="I10" s="81">
        <v>0</v>
      </c>
      <c r="J10" s="32">
        <v>0</v>
      </c>
      <c r="K10" s="48">
        <f>HOUR(J10-I10-INT(J10-I10))</f>
        <v>0</v>
      </c>
      <c r="L10" s="48">
        <v>8</v>
      </c>
      <c r="M10" s="48">
        <f>K10+G10</f>
        <v>12</v>
      </c>
      <c r="N10" s="48">
        <f t="shared" ref="N10:N13" si="1">MAX(0,M10-L10)</f>
        <v>4</v>
      </c>
      <c r="O10" s="72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thickBot="1" x14ac:dyDescent="0.3">
      <c r="A11" s="73"/>
      <c r="B11" s="135"/>
      <c r="C11" s="19" t="s">
        <v>43</v>
      </c>
      <c r="D11" s="43"/>
      <c r="E11" s="83">
        <v>0.625</v>
      </c>
      <c r="F11" s="84">
        <v>0.875</v>
      </c>
      <c r="G11" s="16">
        <f>HOUR(F11-E11-INT(F11-E11))</f>
        <v>6</v>
      </c>
      <c r="H11" s="132"/>
      <c r="I11" s="83">
        <v>0.875</v>
      </c>
      <c r="J11" s="33">
        <v>0.95833333333333337</v>
      </c>
      <c r="K11" s="49">
        <f>HOUR(J11-I11-INT(J11-I11))</f>
        <v>2</v>
      </c>
      <c r="L11" s="49">
        <v>8</v>
      </c>
      <c r="M11" s="49">
        <f>K11+G11</f>
        <v>8</v>
      </c>
      <c r="N11" s="49">
        <f t="shared" si="1"/>
        <v>0</v>
      </c>
      <c r="O11" s="72"/>
      <c r="P11" s="59">
        <v>0</v>
      </c>
      <c r="Q11" s="133"/>
      <c r="R11" s="9">
        <v>0</v>
      </c>
      <c r="S11" s="10">
        <v>0</v>
      </c>
      <c r="T11" s="126"/>
    </row>
    <row r="12" spans="1:20" ht="30.75" customHeight="1" x14ac:dyDescent="0.25">
      <c r="A12" s="73"/>
      <c r="B12" s="135"/>
      <c r="C12" s="19" t="s">
        <v>44</v>
      </c>
      <c r="D12" s="43"/>
      <c r="E12" s="83">
        <v>0.29166666666666669</v>
      </c>
      <c r="F12" s="84">
        <v>0.79166666666666663</v>
      </c>
      <c r="G12" s="16">
        <f>HOUR(F12-E12-INT(F12-E12))</f>
        <v>12</v>
      </c>
      <c r="H12" s="132"/>
      <c r="I12" s="83">
        <v>0</v>
      </c>
      <c r="J12" s="33">
        <v>0</v>
      </c>
      <c r="K12" s="49">
        <f>HOUR(J12-I12-INT(J12-I12))</f>
        <v>0</v>
      </c>
      <c r="L12" s="49">
        <v>8</v>
      </c>
      <c r="M12" s="49">
        <f>K12+G12</f>
        <v>12</v>
      </c>
      <c r="N12" s="49">
        <f t="shared" si="1"/>
        <v>4</v>
      </c>
      <c r="O12" s="72"/>
      <c r="P12" s="59">
        <v>0</v>
      </c>
      <c r="Q12" s="133"/>
      <c r="R12" s="9">
        <v>0</v>
      </c>
      <c r="S12" s="10">
        <v>0</v>
      </c>
      <c r="T12" s="126"/>
    </row>
    <row r="13" spans="1:20" ht="30.75" customHeight="1" thickBot="1" x14ac:dyDescent="0.3">
      <c r="A13" s="73"/>
      <c r="B13" s="136"/>
      <c r="C13" s="21" t="s">
        <v>4</v>
      </c>
      <c r="D13" s="43"/>
      <c r="E13" s="85">
        <v>0</v>
      </c>
      <c r="F13" s="86">
        <v>0</v>
      </c>
      <c r="G13" s="18">
        <f>HOUR(F13-E13-INT(F13-E13))</f>
        <v>0</v>
      </c>
      <c r="H13" s="132"/>
      <c r="I13" s="85">
        <v>0</v>
      </c>
      <c r="J13" s="34">
        <v>0</v>
      </c>
      <c r="K13" s="50">
        <f>HOUR(J13-I13-INT(J13-I13))</f>
        <v>0</v>
      </c>
      <c r="L13" s="50">
        <v>8</v>
      </c>
      <c r="M13" s="50">
        <f>K13+G13</f>
        <v>0</v>
      </c>
      <c r="N13" s="50">
        <f t="shared" si="1"/>
        <v>0</v>
      </c>
      <c r="O13" s="72"/>
      <c r="P13" s="60">
        <v>0</v>
      </c>
      <c r="Q13" s="133"/>
      <c r="R13" s="44">
        <v>0</v>
      </c>
      <c r="S13" s="45">
        <v>0</v>
      </c>
      <c r="T13" s="126"/>
    </row>
    <row r="14" spans="1:20" ht="9.75" customHeight="1" thickBot="1" x14ac:dyDescent="0.3">
      <c r="A14" s="73"/>
      <c r="B14" s="72"/>
      <c r="C14" s="72"/>
      <c r="D14" s="72"/>
      <c r="E14" s="72"/>
      <c r="F14" s="72"/>
      <c r="G14" s="72"/>
      <c r="H14" s="132"/>
      <c r="I14" s="72"/>
      <c r="J14" s="72"/>
      <c r="K14" s="72"/>
      <c r="L14" s="75"/>
      <c r="M14" s="72"/>
      <c r="N14" s="75"/>
      <c r="O14" s="72"/>
      <c r="P14" s="72"/>
      <c r="Q14" s="133"/>
      <c r="R14" s="72"/>
      <c r="S14" s="72"/>
      <c r="T14" s="126"/>
    </row>
    <row r="15" spans="1:20" ht="30.75" customHeight="1" thickBot="1" x14ac:dyDescent="0.3">
      <c r="A15" s="73"/>
      <c r="B15" s="124" t="s">
        <v>2</v>
      </c>
      <c r="C15" s="125"/>
      <c r="D15" s="72"/>
      <c r="E15" s="56">
        <f>SUM(E5:E13)</f>
        <v>1.5416666666666667</v>
      </c>
      <c r="F15" s="57">
        <f>SUM(F5:F13)</f>
        <v>3.1666666666666665</v>
      </c>
      <c r="G15" s="47">
        <f>SUM(G5:G13)</f>
        <v>39</v>
      </c>
      <c r="H15" s="132"/>
      <c r="I15" s="57">
        <f t="shared" ref="I15:J15" si="2">SUM(I5:I13)</f>
        <v>1.75</v>
      </c>
      <c r="J15" s="57">
        <f t="shared" si="2"/>
        <v>1</v>
      </c>
      <c r="K15" s="52">
        <f>SUM(K5:K13)</f>
        <v>6</v>
      </c>
      <c r="L15" s="52"/>
      <c r="M15" s="52">
        <f>SUM(M5:M13)</f>
        <v>45</v>
      </c>
      <c r="N15" s="52">
        <f>SUM(N5:N13)</f>
        <v>13</v>
      </c>
      <c r="O15" s="72"/>
      <c r="P15" s="62">
        <f>SUM(P5:P13)</f>
        <v>0</v>
      </c>
      <c r="Q15" s="133"/>
      <c r="R15" s="79">
        <f>SUM(R5:R13)</f>
        <v>0</v>
      </c>
      <c r="S15" s="80">
        <f>SUM(S5:S13)</f>
        <v>0</v>
      </c>
      <c r="T15" s="126"/>
    </row>
    <row r="16" spans="1:20" ht="9.75" customHeight="1" thickBot="1" x14ac:dyDescent="0.3">
      <c r="A16" s="73"/>
      <c r="B16" s="72"/>
      <c r="C16" s="126"/>
      <c r="D16" s="126"/>
      <c r="E16" s="126"/>
      <c r="F16" s="126"/>
      <c r="G16" s="126"/>
      <c r="H16" s="132"/>
      <c r="I16" s="127"/>
      <c r="J16" s="127"/>
      <c r="K16" s="127"/>
      <c r="L16" s="43"/>
      <c r="M16" s="43"/>
      <c r="N16" s="43"/>
      <c r="O16" s="126"/>
      <c r="P16" s="126"/>
      <c r="Q16" s="126"/>
      <c r="R16" s="126"/>
      <c r="S16" s="126"/>
      <c r="T16" s="126"/>
    </row>
    <row r="17" spans="1:20" ht="45" customHeight="1" outlineLevel="1" thickBot="1" x14ac:dyDescent="0.3">
      <c r="A17" s="128"/>
      <c r="B17" s="128"/>
      <c r="C17" s="128"/>
      <c r="D17" s="128"/>
      <c r="E17" s="7" t="s">
        <v>12</v>
      </c>
      <c r="F17" s="5" t="s">
        <v>11</v>
      </c>
      <c r="G17" s="31" t="s">
        <v>23</v>
      </c>
      <c r="H17" s="132"/>
      <c r="I17" s="7" t="s">
        <v>12</v>
      </c>
      <c r="J17" s="54" t="s">
        <v>11</v>
      </c>
      <c r="K17" s="31" t="s">
        <v>24</v>
      </c>
      <c r="L17" s="93"/>
      <c r="M17" s="93"/>
      <c r="N17" s="74"/>
      <c r="O17" s="126"/>
      <c r="P17" s="126"/>
      <c r="Q17" s="126"/>
      <c r="R17" s="126"/>
      <c r="S17" s="126"/>
      <c r="T17" s="126"/>
    </row>
    <row r="18" spans="1:20" ht="30.75" customHeight="1" outlineLevel="1" x14ac:dyDescent="0.25">
      <c r="A18" s="128"/>
      <c r="B18" s="128"/>
      <c r="C18" s="128"/>
      <c r="D18" s="128"/>
      <c r="E18" s="11">
        <f>MIN(8,SUM(G$18:G18))</f>
        <v>1</v>
      </c>
      <c r="F18" s="14">
        <f>MAX(0,G18-8)</f>
        <v>0</v>
      </c>
      <c r="G18" s="48">
        <f>MAX(0,G5-L5)</f>
        <v>1</v>
      </c>
      <c r="H18" s="132"/>
      <c r="I18" s="11">
        <f>MIN(8,SUM(G$18:G18,K$18:K18))</f>
        <v>5</v>
      </c>
      <c r="J18" s="14">
        <f>IF(M5&gt;16,M5-16,0)</f>
        <v>0</v>
      </c>
      <c r="K18" s="15">
        <f>MAX(0,N5-G18)</f>
        <v>4</v>
      </c>
      <c r="L18" s="94"/>
      <c r="M18" s="94"/>
      <c r="N18" s="70"/>
      <c r="O18" s="126"/>
      <c r="P18" s="126"/>
      <c r="Q18" s="126"/>
      <c r="R18" s="126"/>
      <c r="S18" s="126"/>
      <c r="T18" s="126"/>
    </row>
    <row r="19" spans="1:20" ht="30.75" customHeight="1" outlineLevel="1" x14ac:dyDescent="0.25">
      <c r="A19" s="128"/>
      <c r="B19" s="128"/>
      <c r="C19" s="128"/>
      <c r="D19" s="128"/>
      <c r="E19" s="12">
        <f>MIN(8,SUM(G$18:G19,K$18:K18))</f>
        <v>5</v>
      </c>
      <c r="F19" s="6">
        <f>SUM(G$18:G19,K$18:K18)-E19-SUM(F$18:F18,J$18:J18)</f>
        <v>0</v>
      </c>
      <c r="G19" s="49">
        <f>MAX(0,G6-L6)</f>
        <v>0</v>
      </c>
      <c r="H19" s="132"/>
      <c r="I19" s="12">
        <f>MIN(8,SUM(G$18:G19,K$18:K19))</f>
        <v>5</v>
      </c>
      <c r="J19" s="6">
        <f>SUM(G$18:G18,K$18:K19)-I19-SUM(F$18:F18,J$18:J18)</f>
        <v>0</v>
      </c>
      <c r="K19" s="16">
        <f>MAX(0,N6-G19)</f>
        <v>0</v>
      </c>
      <c r="L19" s="94"/>
      <c r="M19" s="94"/>
      <c r="N19" s="7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2">
        <f>MIN(8,SUM(G$18:G20,K$18:K19))</f>
        <v>5</v>
      </c>
      <c r="F20" s="6">
        <f>SUM(G$18:G20,K$18:K19)-E20-SUM(F$18:F19,J$18:J19)</f>
        <v>0</v>
      </c>
      <c r="G20" s="49">
        <f>MAX(0,G7-L7)</f>
        <v>0</v>
      </c>
      <c r="H20" s="132"/>
      <c r="I20" s="12">
        <f>MIN(8,SUM(G$18:G20,K$18:K20))</f>
        <v>5</v>
      </c>
      <c r="J20" s="6">
        <f>SUM(G$18:G19,K$18:K20)-I20-SUM(F$18:F19,J$18:J19)</f>
        <v>0</v>
      </c>
      <c r="K20" s="16">
        <f>MAX(0,N7-G20)</f>
        <v>0</v>
      </c>
      <c r="L20" s="95"/>
      <c r="M20" s="95"/>
      <c r="N20" s="71"/>
      <c r="O20" s="126"/>
      <c r="P20" s="126"/>
      <c r="Q20" s="126"/>
      <c r="R20" s="126"/>
      <c r="S20" s="126"/>
      <c r="T20" s="126"/>
    </row>
    <row r="21" spans="1:20" ht="31.5" customHeight="1" outlineLevel="1" thickBot="1" x14ac:dyDescent="0.3">
      <c r="A21" s="128"/>
      <c r="B21" s="128"/>
      <c r="C21" s="128"/>
      <c r="D21" s="128"/>
      <c r="E21" s="13">
        <f>MIN(8,SUM(G$18:G21,K$18:K20))</f>
        <v>5</v>
      </c>
      <c r="F21" s="17">
        <f>SUM(G$18:G21,K$18:K20)-E21-SUM(F$18:F20,J$18:J20)</f>
        <v>0</v>
      </c>
      <c r="G21" s="50">
        <f>MAX(0,G8-L8)</f>
        <v>0</v>
      </c>
      <c r="H21" s="132"/>
      <c r="I21" s="13">
        <f>MIN(8,SUM(G$18:G21,K$18:K21))</f>
        <v>5</v>
      </c>
      <c r="J21" s="17">
        <f>SUM(G$18:G20,K$18:K21)-I21-SUM(F$18:F20,J$18:J20)</f>
        <v>0</v>
      </c>
      <c r="K21" s="18">
        <f>MAX(0,N8-G21)</f>
        <v>0</v>
      </c>
      <c r="L21" s="95"/>
      <c r="M21" s="95"/>
      <c r="N21" s="64"/>
      <c r="O21" s="126"/>
      <c r="P21" s="126"/>
      <c r="Q21" s="126"/>
      <c r="R21" s="126"/>
      <c r="S21" s="126"/>
      <c r="T21" s="126"/>
    </row>
    <row r="22" spans="1:20" ht="9.75" customHeight="1" outlineLevel="1" thickBot="1" x14ac:dyDescent="0.3">
      <c r="A22" s="128"/>
      <c r="B22" s="128"/>
      <c r="C22" s="128"/>
      <c r="D22" s="128"/>
      <c r="E22" s="76"/>
      <c r="F22" s="43"/>
      <c r="G22" s="43"/>
      <c r="H22" s="132"/>
      <c r="I22" s="76"/>
      <c r="J22" s="77"/>
      <c r="K22" s="43"/>
      <c r="L22" s="43"/>
      <c r="M22" s="43"/>
      <c r="N22" s="43"/>
      <c r="O22" s="126"/>
      <c r="P22" s="126"/>
      <c r="Q22" s="126"/>
      <c r="R22" s="126"/>
      <c r="S22" s="126"/>
      <c r="T22" s="126"/>
    </row>
    <row r="23" spans="1:20" ht="30.75" customHeight="1" outlineLevel="1" x14ac:dyDescent="0.25">
      <c r="A23" s="128"/>
      <c r="B23" s="128"/>
      <c r="C23" s="128"/>
      <c r="D23" s="128"/>
      <c r="E23" s="11">
        <f>MIN(8,SUM(G$18:G23,K$18:K22))</f>
        <v>8</v>
      </c>
      <c r="F23" s="14">
        <f>SUM(G$18:G23,K$18:K22)-E23-SUM(F$18:F22,J$18:J22)</f>
        <v>1</v>
      </c>
      <c r="G23" s="48">
        <f>MAX(0,G10-L10)</f>
        <v>4</v>
      </c>
      <c r="H23" s="132"/>
      <c r="I23" s="11">
        <f>MIN(8,SUM(G$18:G23,K$18:K23))</f>
        <v>8</v>
      </c>
      <c r="J23" s="89">
        <f>SUM(G$18:G22,K$18:K23)-I23-SUM(F$18:F22,J$18:J22)</f>
        <v>-3</v>
      </c>
      <c r="K23" s="48">
        <f>MAX(0,N10-G23)</f>
        <v>0</v>
      </c>
      <c r="L23" s="96"/>
      <c r="M23" s="96"/>
      <c r="N23" s="63"/>
      <c r="O23" s="126"/>
      <c r="P23" s="126"/>
      <c r="Q23" s="126"/>
      <c r="R23" s="126"/>
      <c r="S23" s="126"/>
      <c r="T23" s="126"/>
    </row>
    <row r="24" spans="1:20" ht="30.75" customHeight="1" outlineLevel="1" x14ac:dyDescent="0.25">
      <c r="A24" s="128"/>
      <c r="B24" s="128"/>
      <c r="C24" s="128"/>
      <c r="D24" s="128"/>
      <c r="E24" s="12">
        <f>MIN(8,SUM(G$18:G24,K$18:K23))</f>
        <v>8</v>
      </c>
      <c r="F24" s="6">
        <f>SUM(G$18:G24,K$18:K23)-E24-SUM(F$18:F23,J$18:J23)</f>
        <v>3</v>
      </c>
      <c r="G24" s="49">
        <f>MAX(0,G11-L11)</f>
        <v>0</v>
      </c>
      <c r="H24" s="132"/>
      <c r="I24" s="12">
        <f>MIN(8,SUM(G$18:G24,K$18:K24))</f>
        <v>8</v>
      </c>
      <c r="J24" s="90">
        <f>SUM(G$18:G23,K$18:K24)-I24-SUM(F$18:F23,J$18:J23)</f>
        <v>3</v>
      </c>
      <c r="K24" s="49">
        <f>MAX(0,N11-G24)</f>
        <v>0</v>
      </c>
      <c r="L24" s="96"/>
      <c r="M24" s="96"/>
      <c r="N24" s="6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2">
        <f>MIN(8,SUM(G$18:G25,K$18:K24))</f>
        <v>8</v>
      </c>
      <c r="F25" s="6">
        <f>SUM(G$18:G25,K$18:K24)-E25-SUM(F$18:F24,J$18:J24)</f>
        <v>1</v>
      </c>
      <c r="G25" s="49">
        <f>MAX(0,G12-L12)</f>
        <v>4</v>
      </c>
      <c r="H25" s="132"/>
      <c r="I25" s="12">
        <f>MIN(8,SUM(G$18:G25,K$18:K25))</f>
        <v>8</v>
      </c>
      <c r="J25" s="6">
        <f>SUM(G$18:G24,K$18:K25)-I25-SUM(F$18:F24,J$18:J24)</f>
        <v>-3</v>
      </c>
      <c r="K25" s="49">
        <f>MAX(0,N12-G25)</f>
        <v>0</v>
      </c>
      <c r="L25" s="96"/>
      <c r="M25" s="96"/>
      <c r="N25" s="63"/>
      <c r="O25" s="126"/>
      <c r="P25" s="126"/>
      <c r="Q25" s="126"/>
      <c r="R25" s="126"/>
      <c r="S25" s="126"/>
      <c r="T25" s="126"/>
    </row>
    <row r="26" spans="1:20" ht="30.75" customHeight="1" outlineLevel="1" thickBot="1" x14ac:dyDescent="0.3">
      <c r="A26" s="128"/>
      <c r="B26" s="128"/>
      <c r="C26" s="128"/>
      <c r="D26" s="128"/>
      <c r="E26" s="13">
        <f>MIN(8,SUM(G$18:G26,K$18:K25))</f>
        <v>8</v>
      </c>
      <c r="F26" s="17">
        <f>SUM(G$18:G26,K$18:K25)-E26-SUM(F$18:F25,J$18:J25)</f>
        <v>3</v>
      </c>
      <c r="G26" s="50">
        <f>MAX(0,G13-L13)</f>
        <v>0</v>
      </c>
      <c r="H26" s="132"/>
      <c r="I26" s="13">
        <f>MIN(8,SUM(G$18:G26,K$18:K26))</f>
        <v>8</v>
      </c>
      <c r="J26" s="17">
        <f>SUM(G$18:G25,K$18:K26)-I26-SUM(F$18:F25,J$18:J25)</f>
        <v>3</v>
      </c>
      <c r="K26" s="50">
        <f>MAX(0,N13-G26)</f>
        <v>0</v>
      </c>
      <c r="L26" s="96"/>
      <c r="M26" s="96"/>
      <c r="N26" s="63"/>
      <c r="O26" s="126"/>
      <c r="P26" s="126"/>
      <c r="Q26" s="126"/>
      <c r="R26" s="126"/>
      <c r="S26" s="126"/>
      <c r="T26" s="126"/>
    </row>
    <row r="27" spans="1:20" ht="9.75" customHeight="1" outlineLevel="1" thickBot="1" x14ac:dyDescent="0.3">
      <c r="A27" s="128"/>
      <c r="B27" s="128"/>
      <c r="C27" s="128"/>
      <c r="D27" s="128"/>
      <c r="E27" s="72"/>
      <c r="F27" s="72"/>
      <c r="G27" s="72"/>
      <c r="H27" s="132"/>
      <c r="I27" s="91"/>
      <c r="J27" s="72"/>
      <c r="K27" s="72"/>
      <c r="L27" s="75"/>
      <c r="M27" s="75"/>
      <c r="N27" s="72"/>
      <c r="O27" s="126"/>
      <c r="P27" s="126"/>
      <c r="Q27" s="126"/>
      <c r="R27" s="126"/>
      <c r="S27" s="126"/>
      <c r="T27" s="126"/>
    </row>
    <row r="28" spans="1:20" ht="30.75" customHeight="1" outlineLevel="1" thickBot="1" x14ac:dyDescent="0.3">
      <c r="A28" s="128"/>
      <c r="B28" s="128"/>
      <c r="C28" s="128"/>
      <c r="D28" s="128"/>
      <c r="E28" s="51">
        <f>G18+SUMIF(I19:I26,"&lt;8",G19:G26)</f>
        <v>1</v>
      </c>
      <c r="F28" s="52">
        <f>SUM(F18:F26)</f>
        <v>8</v>
      </c>
      <c r="G28" s="47">
        <f>SUM(G18:G26)</f>
        <v>9</v>
      </c>
      <c r="H28" s="132"/>
      <c r="I28" s="51">
        <f>MIN(8-E28,SUMIF(E18:E26,"&lt;8",K18:K26))</f>
        <v>4</v>
      </c>
      <c r="J28" s="51">
        <f>SUM(J18:J26)</f>
        <v>0</v>
      </c>
      <c r="K28" s="47">
        <f>SUM(K18:K26)</f>
        <v>4</v>
      </c>
      <c r="L28" s="97"/>
      <c r="M28" s="97"/>
      <c r="N28" s="65"/>
      <c r="O28" s="126"/>
      <c r="P28" s="126"/>
      <c r="Q28" s="126"/>
      <c r="R28" s="126"/>
      <c r="S28" s="126"/>
      <c r="T28" s="126"/>
    </row>
    <row r="29" spans="1:20" ht="18" thickBot="1" x14ac:dyDescent="0.3">
      <c r="B29" s="123" t="s">
        <v>45</v>
      </c>
      <c r="C29" s="4"/>
      <c r="D29" s="4"/>
      <c r="E29" s="4"/>
      <c r="F29" s="4"/>
    </row>
    <row r="30" spans="1:20" ht="18" thickBot="1" x14ac:dyDescent="0.3">
      <c r="B30" s="37" t="s">
        <v>46</v>
      </c>
      <c r="C30" s="4"/>
      <c r="D30" s="4"/>
      <c r="E30" s="4"/>
      <c r="F30" s="114"/>
      <c r="I30" s="88"/>
    </row>
    <row r="31" spans="1:20" x14ac:dyDescent="0.25">
      <c r="B31" s="37" t="s">
        <v>47</v>
      </c>
      <c r="C31" s="37"/>
      <c r="D31"/>
      <c r="E31" s="36"/>
      <c r="F31" s="4"/>
    </row>
    <row r="32" spans="1:20" x14ac:dyDescent="0.25">
      <c r="B32" s="37" t="s">
        <v>48</v>
      </c>
      <c r="C32" s="37"/>
      <c r="D32" s="4"/>
      <c r="E32" s="36"/>
      <c r="F32" s="4"/>
    </row>
    <row r="33" spans="2:6" x14ac:dyDescent="0.25">
      <c r="B33" s="38" t="s">
        <v>49</v>
      </c>
      <c r="C33" s="69"/>
      <c r="D33" s="4"/>
      <c r="E33" s="4"/>
      <c r="F33" s="4"/>
    </row>
    <row r="34" spans="2:6" x14ac:dyDescent="0.25">
      <c r="B34" s="38" t="s">
        <v>50</v>
      </c>
      <c r="C34" s="38"/>
      <c r="D34" s="4"/>
      <c r="E34" s="4"/>
      <c r="F34" s="4"/>
    </row>
    <row r="35" spans="2:6" x14ac:dyDescent="0.25">
      <c r="B35" s="123">
        <v>85.31</v>
      </c>
      <c r="C35" s="39"/>
      <c r="D35" s="4"/>
      <c r="E35" s="4"/>
      <c r="F35" s="4"/>
    </row>
    <row r="36" spans="2:6" x14ac:dyDescent="0.3">
      <c r="B36" s="123">
        <v>83.73</v>
      </c>
      <c r="C36" s="1"/>
      <c r="D36" s="4"/>
      <c r="E36" s="4"/>
      <c r="F36" s="4"/>
    </row>
    <row r="37" spans="2:6" x14ac:dyDescent="0.3">
      <c r="B37" s="123">
        <f>169.04</f>
        <v>169.04</v>
      </c>
      <c r="C37" s="1"/>
      <c r="D37" s="4"/>
      <c r="E37" s="4"/>
      <c r="F37" s="4"/>
    </row>
    <row r="38" spans="2:6" x14ac:dyDescent="0.3">
      <c r="B38" s="2"/>
      <c r="C38" s="1"/>
      <c r="D38" s="4"/>
      <c r="E38" s="4"/>
      <c r="F38" s="4"/>
    </row>
    <row r="39" spans="2:6" x14ac:dyDescent="0.3">
      <c r="B39" s="2"/>
      <c r="C39" s="1"/>
      <c r="D39" s="2"/>
      <c r="E39" s="2"/>
      <c r="F39" s="2"/>
    </row>
  </sheetData>
  <mergeCells count="15">
    <mergeCell ref="T1:T15"/>
    <mergeCell ref="A2:S2"/>
    <mergeCell ref="Q3:Q15"/>
    <mergeCell ref="R3:S3"/>
    <mergeCell ref="O16:T28"/>
    <mergeCell ref="B3:C3"/>
    <mergeCell ref="E3:G3"/>
    <mergeCell ref="H3:H28"/>
    <mergeCell ref="I3:K3"/>
    <mergeCell ref="B5:B8"/>
    <mergeCell ref="B10:B13"/>
    <mergeCell ref="B15:C15"/>
    <mergeCell ref="C16:G16"/>
    <mergeCell ref="I16:K16"/>
    <mergeCell ref="A17:D2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T30"/>
  <sheetViews>
    <sheetView showGridLines="0" topLeftCell="A2" zoomScale="70" zoomScaleNormal="70" workbookViewId="0">
      <selection activeCell="J11" sqref="J11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99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99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98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99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98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99"/>
      <c r="B5" s="134" t="s">
        <v>5</v>
      </c>
      <c r="C5" s="19" t="s">
        <v>4</v>
      </c>
      <c r="D5" s="43"/>
      <c r="E5" s="81">
        <v>0</v>
      </c>
      <c r="F5" s="82">
        <v>0</v>
      </c>
      <c r="G5" s="15">
        <f>HOUR(F5-E5-INT(F5-E5))</f>
        <v>0</v>
      </c>
      <c r="H5" s="132"/>
      <c r="I5" s="81">
        <v>0</v>
      </c>
      <c r="J5" s="32">
        <v>0</v>
      </c>
      <c r="K5" s="48">
        <f>HOUR(J5-I5-INT(J5-I5))</f>
        <v>0</v>
      </c>
      <c r="L5" s="48">
        <v>8</v>
      </c>
      <c r="M5" s="66">
        <f>K5+G5</f>
        <v>0</v>
      </c>
      <c r="N5" s="66">
        <f>MAX(0,M5-L5)</f>
        <v>0</v>
      </c>
      <c r="O5" s="98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99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 t="shared" ref="N6:N8" si="0">MAX(0,M6-L6)</f>
        <v>0</v>
      </c>
      <c r="O6" s="98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99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 t="shared" si="0"/>
        <v>0</v>
      </c>
      <c r="O7" s="98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99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 t="shared" si="0"/>
        <v>0</v>
      </c>
      <c r="O8" s="98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99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98"/>
      <c r="P9" s="41"/>
      <c r="Q9" s="133"/>
      <c r="R9" s="41"/>
      <c r="S9" s="43"/>
      <c r="T9" s="126"/>
    </row>
    <row r="10" spans="1:20" ht="30.75" customHeight="1" x14ac:dyDescent="0.25">
      <c r="A10" s="99"/>
      <c r="B10" s="134" t="s">
        <v>6</v>
      </c>
      <c r="C10" s="19" t="s">
        <v>4</v>
      </c>
      <c r="D10" s="43"/>
      <c r="E10" s="81">
        <v>0</v>
      </c>
      <c r="F10" s="82">
        <v>0</v>
      </c>
      <c r="G10" s="15">
        <f>HOUR(F10-E10-INT(F10-E10))</f>
        <v>0</v>
      </c>
      <c r="H10" s="132"/>
      <c r="I10" s="81">
        <v>0</v>
      </c>
      <c r="J10" s="32">
        <v>0</v>
      </c>
      <c r="K10" s="48">
        <f>HOUR(J10-I10-INT(J10-I10))</f>
        <v>0</v>
      </c>
      <c r="L10" s="48">
        <v>8</v>
      </c>
      <c r="M10" s="48">
        <f>K10+G10</f>
        <v>0</v>
      </c>
      <c r="N10" s="48">
        <f t="shared" ref="N10:N13" si="1">MAX(0,M10-L10)</f>
        <v>0</v>
      </c>
      <c r="O10" s="98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x14ac:dyDescent="0.25">
      <c r="A11" s="99"/>
      <c r="B11" s="135"/>
      <c r="C11" s="20" t="s">
        <v>4</v>
      </c>
      <c r="D11" s="43"/>
      <c r="E11" s="83">
        <v>0</v>
      </c>
      <c r="F11" s="84">
        <v>0</v>
      </c>
      <c r="G11" s="16">
        <f>HOUR(F11-E11-INT(F11-E11))</f>
        <v>0</v>
      </c>
      <c r="H11" s="132"/>
      <c r="I11" s="83">
        <v>0</v>
      </c>
      <c r="J11" s="33">
        <v>0</v>
      </c>
      <c r="K11" s="49">
        <f>HOUR(J11-I11-INT(J11-I11))</f>
        <v>0</v>
      </c>
      <c r="L11" s="49">
        <v>8</v>
      </c>
      <c r="M11" s="49">
        <f>K11+G11</f>
        <v>0</v>
      </c>
      <c r="N11" s="49">
        <f t="shared" si="1"/>
        <v>0</v>
      </c>
      <c r="O11" s="98"/>
      <c r="P11" s="59">
        <v>0</v>
      </c>
      <c r="Q11" s="133"/>
      <c r="R11" s="9">
        <v>0</v>
      </c>
      <c r="S11" s="10">
        <v>0</v>
      </c>
      <c r="T11" s="126"/>
    </row>
    <row r="12" spans="1:20" ht="30.75" customHeight="1" x14ac:dyDescent="0.25">
      <c r="A12" s="99"/>
      <c r="B12" s="135"/>
      <c r="C12" s="20" t="s">
        <v>4</v>
      </c>
      <c r="D12" s="43"/>
      <c r="E12" s="83">
        <v>0</v>
      </c>
      <c r="F12" s="84">
        <v>0</v>
      </c>
      <c r="G12" s="16">
        <f>HOUR(F12-E12-INT(F12-E12))</f>
        <v>0</v>
      </c>
      <c r="H12" s="132"/>
      <c r="I12" s="83">
        <v>0</v>
      </c>
      <c r="J12" s="33">
        <v>0</v>
      </c>
      <c r="K12" s="49">
        <f>HOUR(J12-I12-INT(J12-I12))</f>
        <v>0</v>
      </c>
      <c r="L12" s="49">
        <v>8</v>
      </c>
      <c r="M12" s="49">
        <f>K12+G12</f>
        <v>0</v>
      </c>
      <c r="N12" s="49">
        <f t="shared" si="1"/>
        <v>0</v>
      </c>
      <c r="O12" s="98"/>
      <c r="P12" s="59">
        <v>0</v>
      </c>
      <c r="Q12" s="133"/>
      <c r="R12" s="9">
        <v>0</v>
      </c>
      <c r="S12" s="10">
        <v>0</v>
      </c>
      <c r="T12" s="126"/>
    </row>
    <row r="13" spans="1:20" ht="30.75" customHeight="1" thickBot="1" x14ac:dyDescent="0.3">
      <c r="A13" s="99"/>
      <c r="B13" s="136"/>
      <c r="C13" s="21" t="s">
        <v>4</v>
      </c>
      <c r="D13" s="43"/>
      <c r="E13" s="85">
        <v>0</v>
      </c>
      <c r="F13" s="86">
        <v>0</v>
      </c>
      <c r="G13" s="18">
        <f>HOUR(F13-E13-INT(F13-E13))</f>
        <v>0</v>
      </c>
      <c r="H13" s="132"/>
      <c r="I13" s="85">
        <v>0</v>
      </c>
      <c r="J13" s="34">
        <v>0</v>
      </c>
      <c r="K13" s="50">
        <f>HOUR(J13-I13-INT(J13-I13))</f>
        <v>0</v>
      </c>
      <c r="L13" s="50">
        <v>8</v>
      </c>
      <c r="M13" s="50">
        <f>K13+G13</f>
        <v>0</v>
      </c>
      <c r="N13" s="50">
        <f t="shared" si="1"/>
        <v>0</v>
      </c>
      <c r="O13" s="98"/>
      <c r="P13" s="60">
        <v>0</v>
      </c>
      <c r="Q13" s="133"/>
      <c r="R13" s="44">
        <v>0</v>
      </c>
      <c r="S13" s="45">
        <v>0</v>
      </c>
      <c r="T13" s="126"/>
    </row>
    <row r="14" spans="1:20" ht="9.75" customHeight="1" thickBot="1" x14ac:dyDescent="0.3">
      <c r="A14" s="99"/>
      <c r="B14" s="98"/>
      <c r="C14" s="98"/>
      <c r="D14" s="98"/>
      <c r="E14" s="98"/>
      <c r="F14" s="98"/>
      <c r="G14" s="98"/>
      <c r="H14" s="132"/>
      <c r="I14" s="98"/>
      <c r="J14" s="98"/>
      <c r="K14" s="98"/>
      <c r="L14" s="98"/>
      <c r="M14" s="98"/>
      <c r="N14" s="98"/>
      <c r="O14" s="98"/>
      <c r="P14" s="98"/>
      <c r="Q14" s="133"/>
      <c r="R14" s="98"/>
      <c r="S14" s="98"/>
      <c r="T14" s="126"/>
    </row>
    <row r="15" spans="1:20" ht="30.75" customHeight="1" thickBot="1" x14ac:dyDescent="0.3">
      <c r="A15" s="99"/>
      <c r="B15" s="124" t="s">
        <v>2</v>
      </c>
      <c r="C15" s="125"/>
      <c r="D15" s="98"/>
      <c r="E15" s="56">
        <f>SUM(E5:E13)</f>
        <v>0</v>
      </c>
      <c r="F15" s="57">
        <f>SUM(F5:F13)</f>
        <v>0</v>
      </c>
      <c r="G15" s="47">
        <f>SUM(G5:G13)</f>
        <v>0</v>
      </c>
      <c r="H15" s="132"/>
      <c r="I15" s="57">
        <f t="shared" ref="I15:J15" si="2">SUM(I5:I13)</f>
        <v>0</v>
      </c>
      <c r="J15" s="57">
        <f t="shared" si="2"/>
        <v>0</v>
      </c>
      <c r="K15" s="52">
        <f>SUM(K5:K13)</f>
        <v>0</v>
      </c>
      <c r="L15" s="52"/>
      <c r="M15" s="52">
        <f>SUM(M5:M13)</f>
        <v>0</v>
      </c>
      <c r="N15" s="52">
        <f>SUM(N5:N13)</f>
        <v>0</v>
      </c>
      <c r="O15" s="98"/>
      <c r="P15" s="62">
        <f>SUM(P5:P13)</f>
        <v>0</v>
      </c>
      <c r="Q15" s="133"/>
      <c r="R15" s="79">
        <f>SUM(R5:R13)</f>
        <v>0</v>
      </c>
      <c r="S15" s="80">
        <f>SUM(S5:S13)</f>
        <v>0</v>
      </c>
      <c r="T15" s="126"/>
    </row>
    <row r="16" spans="1:20" ht="9.75" customHeight="1" thickBot="1" x14ac:dyDescent="0.3">
      <c r="A16" s="99"/>
      <c r="B16" s="98"/>
      <c r="C16" s="126"/>
      <c r="D16" s="126"/>
      <c r="E16" s="126"/>
      <c r="F16" s="126"/>
      <c r="G16" s="126"/>
      <c r="H16" s="132"/>
      <c r="I16" s="127"/>
      <c r="J16" s="127"/>
      <c r="K16" s="127"/>
      <c r="L16" s="43"/>
      <c r="M16" s="43"/>
      <c r="N16" s="43"/>
      <c r="O16" s="126"/>
      <c r="P16" s="126"/>
      <c r="Q16" s="126"/>
      <c r="R16" s="126"/>
      <c r="S16" s="126"/>
      <c r="T16" s="126"/>
    </row>
    <row r="17" spans="1:20" ht="45" customHeight="1" outlineLevel="1" thickBot="1" x14ac:dyDescent="0.3">
      <c r="A17" s="128"/>
      <c r="B17" s="128"/>
      <c r="C17" s="128"/>
      <c r="D17" s="128"/>
      <c r="E17" s="7" t="s">
        <v>12</v>
      </c>
      <c r="F17" s="5" t="s">
        <v>11</v>
      </c>
      <c r="G17" s="31" t="s">
        <v>23</v>
      </c>
      <c r="H17" s="132"/>
      <c r="I17" s="7" t="s">
        <v>12</v>
      </c>
      <c r="J17" s="54" t="s">
        <v>11</v>
      </c>
      <c r="K17" s="31" t="s">
        <v>24</v>
      </c>
      <c r="L17" s="93"/>
      <c r="M17" s="93"/>
      <c r="N17" s="100"/>
      <c r="O17" s="126"/>
      <c r="P17" s="126"/>
      <c r="Q17" s="126"/>
      <c r="R17" s="126"/>
      <c r="S17" s="126"/>
      <c r="T17" s="126"/>
    </row>
    <row r="18" spans="1:20" ht="30.75" customHeight="1" outlineLevel="1" x14ac:dyDescent="0.25">
      <c r="A18" s="128"/>
      <c r="B18" s="128"/>
      <c r="C18" s="128"/>
      <c r="D18" s="128"/>
      <c r="E18" s="11">
        <f>MIN(8,SUM(G$18:G18))</f>
        <v>0</v>
      </c>
      <c r="F18" s="14">
        <f>MAX(0,G18-8)</f>
        <v>0</v>
      </c>
      <c r="G18" s="48">
        <f>MAX(0,G5-L5)</f>
        <v>0</v>
      </c>
      <c r="H18" s="132"/>
      <c r="I18" s="11">
        <f>MIN(8,SUM(G$18:G18,K$18:K18))</f>
        <v>0</v>
      </c>
      <c r="J18" s="14">
        <f>IF(M5&gt;16,M5-16,0)</f>
        <v>0</v>
      </c>
      <c r="K18" s="15">
        <f>MAX(0,N5-G18)</f>
        <v>0</v>
      </c>
      <c r="L18" s="94"/>
      <c r="M18" s="94"/>
      <c r="N18" s="70"/>
      <c r="O18" s="126"/>
      <c r="P18" s="126"/>
      <c r="Q18" s="126"/>
      <c r="R18" s="126"/>
      <c r="S18" s="126"/>
      <c r="T18" s="126"/>
    </row>
    <row r="19" spans="1:20" ht="30.75" customHeight="1" outlineLevel="1" x14ac:dyDescent="0.25">
      <c r="A19" s="128"/>
      <c r="B19" s="128"/>
      <c r="C19" s="128"/>
      <c r="D19" s="128"/>
      <c r="E19" s="12">
        <f>MIN(8,SUM(G$18:G19,K$18:K18))</f>
        <v>0</v>
      </c>
      <c r="F19" s="6">
        <f>SUM(G$18:G19,K$18:K18)-E19-SUM(F$18:F18,J$18:J18)</f>
        <v>0</v>
      </c>
      <c r="G19" s="49">
        <f>MAX(0,G6-L6)</f>
        <v>0</v>
      </c>
      <c r="H19" s="132"/>
      <c r="I19" s="12">
        <f>MIN(8,SUM(G$18:G19,K$18:K19))</f>
        <v>0</v>
      </c>
      <c r="J19" s="6">
        <f>SUM(G$18:G18,K$18:K19)-I19-SUM(F$18:F18,J$18:J18)</f>
        <v>0</v>
      </c>
      <c r="K19" s="16">
        <f>MAX(0,N6-G19)</f>
        <v>0</v>
      </c>
      <c r="L19" s="94"/>
      <c r="M19" s="94"/>
      <c r="N19" s="7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2">
        <f>MIN(8,SUM(G$18:G20,K$18:K19))</f>
        <v>0</v>
      </c>
      <c r="F20" s="6">
        <f>SUM(G$18:G20,K$18:K19)-E20-SUM(F$18:F19,J$18:J19)</f>
        <v>0</v>
      </c>
      <c r="G20" s="49">
        <f>MAX(0,G7-L7)</f>
        <v>0</v>
      </c>
      <c r="H20" s="132"/>
      <c r="I20" s="12">
        <f>MIN(8,SUM(G$18:G20,K$18:K20))</f>
        <v>0</v>
      </c>
      <c r="J20" s="6">
        <f>SUM(G$18:G19,K$18:K20)-I20-SUM(F$18:F19,J$18:J19)</f>
        <v>0</v>
      </c>
      <c r="K20" s="16">
        <f>MAX(0,N7-G20)</f>
        <v>0</v>
      </c>
      <c r="L20" s="95"/>
      <c r="M20" s="95"/>
      <c r="N20" s="71"/>
      <c r="O20" s="126"/>
      <c r="P20" s="126"/>
      <c r="Q20" s="126"/>
      <c r="R20" s="126"/>
      <c r="S20" s="126"/>
      <c r="T20" s="126"/>
    </row>
    <row r="21" spans="1:20" ht="31.5" customHeight="1" outlineLevel="1" thickBot="1" x14ac:dyDescent="0.3">
      <c r="A21" s="128"/>
      <c r="B21" s="128"/>
      <c r="C21" s="128"/>
      <c r="D21" s="128"/>
      <c r="E21" s="13">
        <f>MIN(8,SUM(G$18:G21,K$18:K20))</f>
        <v>0</v>
      </c>
      <c r="F21" s="17">
        <f>SUM(G$18:G21,K$18:K20)-E21-SUM(F$18:F20,J$18:J20)</f>
        <v>0</v>
      </c>
      <c r="G21" s="50">
        <f>MAX(0,G8-L8)</f>
        <v>0</v>
      </c>
      <c r="H21" s="132"/>
      <c r="I21" s="13">
        <f>MIN(8,SUM(G$18:G21,K$18:K21))</f>
        <v>0</v>
      </c>
      <c r="J21" s="17">
        <f>SUM(G$18:G20,K$18:K21)-I21-SUM(F$18:F20,J$18:J20)</f>
        <v>0</v>
      </c>
      <c r="K21" s="18">
        <f>MAX(0,N8-G21)</f>
        <v>0</v>
      </c>
      <c r="L21" s="95"/>
      <c r="M21" s="95"/>
      <c r="N21" s="64"/>
      <c r="O21" s="126"/>
      <c r="P21" s="126"/>
      <c r="Q21" s="126"/>
      <c r="R21" s="126"/>
      <c r="S21" s="126"/>
      <c r="T21" s="126"/>
    </row>
    <row r="22" spans="1:20" ht="9.75" customHeight="1" outlineLevel="1" thickBot="1" x14ac:dyDescent="0.3">
      <c r="A22" s="128"/>
      <c r="B22" s="128"/>
      <c r="C22" s="128"/>
      <c r="D22" s="128"/>
      <c r="E22" s="76"/>
      <c r="F22" s="43"/>
      <c r="G22" s="43"/>
      <c r="H22" s="132"/>
      <c r="I22" s="76"/>
      <c r="J22" s="77"/>
      <c r="K22" s="43"/>
      <c r="L22" s="43"/>
      <c r="M22" s="43"/>
      <c r="N22" s="43"/>
      <c r="O22" s="126"/>
      <c r="P22" s="126"/>
      <c r="Q22" s="126"/>
      <c r="R22" s="126"/>
      <c r="S22" s="126"/>
      <c r="T22" s="126"/>
    </row>
    <row r="23" spans="1:20" ht="30.75" customHeight="1" outlineLevel="1" x14ac:dyDescent="0.25">
      <c r="A23" s="128"/>
      <c r="B23" s="128"/>
      <c r="C23" s="128"/>
      <c r="D23" s="128"/>
      <c r="E23" s="11">
        <f>MIN(8,SUM(G$18:G23,K$18:K22))</f>
        <v>0</v>
      </c>
      <c r="F23" s="14">
        <f>SUM(G$18:G23,K$18:K22)-E23-SUM(F$18:F22,J$18:J22)</f>
        <v>0</v>
      </c>
      <c r="G23" s="48">
        <f>MAX(0,G10-L10)</f>
        <v>0</v>
      </c>
      <c r="H23" s="132"/>
      <c r="I23" s="11">
        <f>MIN(8,SUM(G$18:G23,K$18:K23))</f>
        <v>0</v>
      </c>
      <c r="J23" s="89">
        <f>SUM(G$18:G22,K$18:K23)-I23-SUM(F$18:F22,J$18:J22)</f>
        <v>0</v>
      </c>
      <c r="K23" s="48">
        <f>MAX(0,N10-G23)</f>
        <v>0</v>
      </c>
      <c r="L23" s="96"/>
      <c r="M23" s="96"/>
      <c r="N23" s="63"/>
      <c r="O23" s="126"/>
      <c r="P23" s="126"/>
      <c r="Q23" s="126"/>
      <c r="R23" s="126"/>
      <c r="S23" s="126"/>
      <c r="T23" s="126"/>
    </row>
    <row r="24" spans="1:20" ht="30.75" customHeight="1" outlineLevel="1" x14ac:dyDescent="0.25">
      <c r="A24" s="128"/>
      <c r="B24" s="128"/>
      <c r="C24" s="128"/>
      <c r="D24" s="128"/>
      <c r="E24" s="12">
        <f>MIN(8,SUM(G$18:G24,K$18:K23))</f>
        <v>0</v>
      </c>
      <c r="F24" s="6">
        <f>SUM(G$18:G24,K$18:K23)-E24-SUM(F$18:F23,J$18:J23)</f>
        <v>0</v>
      </c>
      <c r="G24" s="49">
        <f>MAX(0,G11-L11)</f>
        <v>0</v>
      </c>
      <c r="H24" s="132"/>
      <c r="I24" s="12">
        <f>MIN(8,SUM(G$18:G24,K$18:K24))</f>
        <v>0</v>
      </c>
      <c r="J24" s="90">
        <f>SUM(G$18:G23,K$18:K24)-I24-SUM(F$18:F23,J$18:J23)</f>
        <v>0</v>
      </c>
      <c r="K24" s="49">
        <f>MAX(0,N11-G24)</f>
        <v>0</v>
      </c>
      <c r="L24" s="96"/>
      <c r="M24" s="96"/>
      <c r="N24" s="6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2">
        <f>MIN(8,SUM(G$18:G25,K$18:K24))</f>
        <v>0</v>
      </c>
      <c r="F25" s="6">
        <f>SUM(G$18:G25,K$18:K24)-E25-SUM(F$18:F24,J$18:J24)</f>
        <v>0</v>
      </c>
      <c r="G25" s="49">
        <f>MAX(0,G12-L12)</f>
        <v>0</v>
      </c>
      <c r="H25" s="132"/>
      <c r="I25" s="12">
        <f>MIN(8,SUM(G$18:G25,K$18:K25))</f>
        <v>0</v>
      </c>
      <c r="J25" s="6">
        <f>SUM(G$18:G24,K$18:K25)-I25-SUM(F$18:F24,J$18:J24)</f>
        <v>0</v>
      </c>
      <c r="K25" s="49">
        <f>MAX(0,N12-G25)</f>
        <v>0</v>
      </c>
      <c r="L25" s="96"/>
      <c r="M25" s="96"/>
      <c r="N25" s="63"/>
      <c r="O25" s="126"/>
      <c r="P25" s="126"/>
      <c r="Q25" s="126"/>
      <c r="R25" s="126"/>
      <c r="S25" s="126"/>
      <c r="T25" s="126"/>
    </row>
    <row r="26" spans="1:20" ht="30.75" customHeight="1" outlineLevel="1" thickBot="1" x14ac:dyDescent="0.3">
      <c r="A26" s="128"/>
      <c r="B26" s="128"/>
      <c r="C26" s="128"/>
      <c r="D26" s="128"/>
      <c r="E26" s="13">
        <f>MIN(8,SUM(G$18:G26,K$18:K25))</f>
        <v>0</v>
      </c>
      <c r="F26" s="17">
        <f>SUM(G$18:G26,K$18:K25)-E26-SUM(F$18:F25,J$18:J25)</f>
        <v>0</v>
      </c>
      <c r="G26" s="50">
        <f>MAX(0,G13-L13)</f>
        <v>0</v>
      </c>
      <c r="H26" s="132"/>
      <c r="I26" s="13">
        <f>MIN(8,SUM(G$18:G26,K$18:K26))</f>
        <v>0</v>
      </c>
      <c r="J26" s="17">
        <f>SUM(G$18:G25,K$18:K26)-I26-SUM(F$18:F25,J$18:J25)</f>
        <v>0</v>
      </c>
      <c r="K26" s="50">
        <f>MAX(0,N13-G26)</f>
        <v>0</v>
      </c>
      <c r="L26" s="96"/>
      <c r="M26" s="96"/>
      <c r="N26" s="63"/>
      <c r="O26" s="126"/>
      <c r="P26" s="126"/>
      <c r="Q26" s="126"/>
      <c r="R26" s="126"/>
      <c r="S26" s="126"/>
      <c r="T26" s="126"/>
    </row>
    <row r="27" spans="1:20" ht="9.75" customHeight="1" outlineLevel="1" thickBot="1" x14ac:dyDescent="0.3">
      <c r="A27" s="128"/>
      <c r="B27" s="128"/>
      <c r="C27" s="128"/>
      <c r="D27" s="128"/>
      <c r="E27" s="98"/>
      <c r="F27" s="98"/>
      <c r="G27" s="98"/>
      <c r="H27" s="132"/>
      <c r="I27" s="98"/>
      <c r="J27" s="98"/>
      <c r="K27" s="98"/>
      <c r="L27" s="98"/>
      <c r="M27" s="98"/>
      <c r="N27" s="98"/>
      <c r="O27" s="126"/>
      <c r="P27" s="126"/>
      <c r="Q27" s="126"/>
      <c r="R27" s="126"/>
      <c r="S27" s="126"/>
      <c r="T27" s="126"/>
    </row>
    <row r="28" spans="1:20" ht="30.75" customHeight="1" outlineLevel="1" thickBot="1" x14ac:dyDescent="0.3">
      <c r="A28" s="128"/>
      <c r="B28" s="128"/>
      <c r="C28" s="128"/>
      <c r="D28" s="128"/>
      <c r="E28" s="51">
        <f>G18+SUMIF(I19:I26,"&lt;8",G19:G26)</f>
        <v>0</v>
      </c>
      <c r="F28" s="52">
        <f>SUM(F18:F26)</f>
        <v>0</v>
      </c>
      <c r="G28" s="47">
        <f>SUM(G18:G26)</f>
        <v>0</v>
      </c>
      <c r="H28" s="132"/>
      <c r="I28" s="51">
        <f>MIN(8-E28,SUMIF(E18:E26,"&lt;8",K18:K26))</f>
        <v>0</v>
      </c>
      <c r="J28" s="51">
        <f>SUM(J18:J26)</f>
        <v>0</v>
      </c>
      <c r="K28" s="47">
        <f>SUM(K18:K26)</f>
        <v>0</v>
      </c>
      <c r="L28" s="97"/>
      <c r="M28" s="97"/>
      <c r="N28" s="65"/>
      <c r="O28" s="126"/>
      <c r="P28" s="126"/>
      <c r="Q28" s="126"/>
      <c r="R28" s="126"/>
      <c r="S28" s="126"/>
      <c r="T28" s="126"/>
    </row>
    <row r="30" spans="1:20" x14ac:dyDescent="0.25">
      <c r="I30" s="88"/>
    </row>
  </sheetData>
  <mergeCells count="15">
    <mergeCell ref="B15:C15"/>
    <mergeCell ref="C16:G16"/>
    <mergeCell ref="I16:K16"/>
    <mergeCell ref="O16:T28"/>
    <mergeCell ref="A17:D28"/>
    <mergeCell ref="T1:T15"/>
    <mergeCell ref="A2:S2"/>
    <mergeCell ref="B3:C3"/>
    <mergeCell ref="E3:G3"/>
    <mergeCell ref="H3:H28"/>
    <mergeCell ref="I3:K3"/>
    <mergeCell ref="Q3:Q15"/>
    <mergeCell ref="R3:S3"/>
    <mergeCell ref="B5:B8"/>
    <mergeCell ref="B10:B1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T30"/>
  <sheetViews>
    <sheetView showGridLines="0" topLeftCell="A2" zoomScale="70" zoomScaleNormal="70" workbookViewId="0">
      <selection activeCell="F24" sqref="F24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99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99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98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99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98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99"/>
      <c r="B5" s="134" t="s">
        <v>5</v>
      </c>
      <c r="C5" s="19" t="s">
        <v>4</v>
      </c>
      <c r="D5" s="43"/>
      <c r="E5" s="81">
        <v>0</v>
      </c>
      <c r="F5" s="82">
        <v>0</v>
      </c>
      <c r="G5" s="15">
        <f>HOUR(F5-E5-INT(F5-E5))</f>
        <v>0</v>
      </c>
      <c r="H5" s="132"/>
      <c r="I5" s="81">
        <v>0</v>
      </c>
      <c r="J5" s="32">
        <v>0</v>
      </c>
      <c r="K5" s="48">
        <f>HOUR(J5-I5-INT(J5-I5))</f>
        <v>0</v>
      </c>
      <c r="L5" s="48">
        <v>8</v>
      </c>
      <c r="M5" s="66">
        <f>K5+G5</f>
        <v>0</v>
      </c>
      <c r="N5" s="66">
        <f>MAX(0,M5-L5)</f>
        <v>0</v>
      </c>
      <c r="O5" s="98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99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 t="shared" ref="N6:N8" si="0">MAX(0,M6-L6)</f>
        <v>0</v>
      </c>
      <c r="O6" s="98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99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 t="shared" si="0"/>
        <v>0</v>
      </c>
      <c r="O7" s="98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99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 t="shared" si="0"/>
        <v>0</v>
      </c>
      <c r="O8" s="98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99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98"/>
      <c r="P9" s="41"/>
      <c r="Q9" s="133"/>
      <c r="R9" s="41"/>
      <c r="S9" s="43"/>
      <c r="T9" s="126"/>
    </row>
    <row r="10" spans="1:20" ht="30.75" customHeight="1" x14ac:dyDescent="0.25">
      <c r="A10" s="99"/>
      <c r="B10" s="134" t="s">
        <v>6</v>
      </c>
      <c r="C10" s="19" t="s">
        <v>4</v>
      </c>
      <c r="D10" s="43"/>
      <c r="E10" s="81">
        <v>0</v>
      </c>
      <c r="F10" s="82">
        <v>0</v>
      </c>
      <c r="G10" s="15">
        <f>HOUR(F10-E10-INT(F10-E10))</f>
        <v>0</v>
      </c>
      <c r="H10" s="132"/>
      <c r="I10" s="81">
        <v>0</v>
      </c>
      <c r="J10" s="32">
        <v>0</v>
      </c>
      <c r="K10" s="48">
        <f>HOUR(J10-I10-INT(J10-I10))</f>
        <v>0</v>
      </c>
      <c r="L10" s="48">
        <v>8</v>
      </c>
      <c r="M10" s="48">
        <f>K10+G10</f>
        <v>0</v>
      </c>
      <c r="N10" s="48">
        <f t="shared" ref="N10:N13" si="1">MAX(0,M10-L10)</f>
        <v>0</v>
      </c>
      <c r="O10" s="98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x14ac:dyDescent="0.25">
      <c r="A11" s="99"/>
      <c r="B11" s="135"/>
      <c r="C11" s="20" t="s">
        <v>4</v>
      </c>
      <c r="D11" s="43"/>
      <c r="E11" s="83">
        <v>0</v>
      </c>
      <c r="F11" s="84">
        <v>0</v>
      </c>
      <c r="G11" s="16">
        <f>HOUR(F11-E11-INT(F11-E11))</f>
        <v>0</v>
      </c>
      <c r="H11" s="132"/>
      <c r="I11" s="83">
        <v>0</v>
      </c>
      <c r="J11" s="33">
        <v>0</v>
      </c>
      <c r="K11" s="49">
        <f>HOUR(J11-I11-INT(J11-I11))</f>
        <v>0</v>
      </c>
      <c r="L11" s="49">
        <v>8</v>
      </c>
      <c r="M11" s="49">
        <f>K11+G11</f>
        <v>0</v>
      </c>
      <c r="N11" s="49">
        <f t="shared" si="1"/>
        <v>0</v>
      </c>
      <c r="O11" s="98"/>
      <c r="P11" s="59">
        <v>0</v>
      </c>
      <c r="Q11" s="133"/>
      <c r="R11" s="9">
        <v>0</v>
      </c>
      <c r="S11" s="10">
        <v>0</v>
      </c>
      <c r="T11" s="126"/>
    </row>
    <row r="12" spans="1:20" ht="30.75" customHeight="1" x14ac:dyDescent="0.25">
      <c r="A12" s="99"/>
      <c r="B12" s="135"/>
      <c r="C12" s="20" t="s">
        <v>4</v>
      </c>
      <c r="D12" s="43"/>
      <c r="E12" s="83">
        <v>0</v>
      </c>
      <c r="F12" s="84">
        <v>0</v>
      </c>
      <c r="G12" s="16">
        <f>HOUR(F12-E12-INT(F12-E12))</f>
        <v>0</v>
      </c>
      <c r="H12" s="132"/>
      <c r="I12" s="83">
        <v>0</v>
      </c>
      <c r="J12" s="33">
        <v>0</v>
      </c>
      <c r="K12" s="49">
        <f>HOUR(J12-I12-INT(J12-I12))</f>
        <v>0</v>
      </c>
      <c r="L12" s="49">
        <v>8</v>
      </c>
      <c r="M12" s="49">
        <f>K12+G12</f>
        <v>0</v>
      </c>
      <c r="N12" s="49">
        <f t="shared" si="1"/>
        <v>0</v>
      </c>
      <c r="O12" s="98"/>
      <c r="P12" s="59">
        <v>0</v>
      </c>
      <c r="Q12" s="133"/>
      <c r="R12" s="9">
        <v>0</v>
      </c>
      <c r="S12" s="10">
        <v>0</v>
      </c>
      <c r="T12" s="126"/>
    </row>
    <row r="13" spans="1:20" ht="30.75" customHeight="1" thickBot="1" x14ac:dyDescent="0.3">
      <c r="A13" s="99"/>
      <c r="B13" s="136"/>
      <c r="C13" s="21" t="s">
        <v>4</v>
      </c>
      <c r="D13" s="43"/>
      <c r="E13" s="85">
        <v>0</v>
      </c>
      <c r="F13" s="86">
        <v>0</v>
      </c>
      <c r="G13" s="18">
        <f>HOUR(F13-E13-INT(F13-E13))</f>
        <v>0</v>
      </c>
      <c r="H13" s="132"/>
      <c r="I13" s="85">
        <v>0</v>
      </c>
      <c r="J13" s="34">
        <v>0</v>
      </c>
      <c r="K13" s="50">
        <f>HOUR(J13-I13-INT(J13-I13))</f>
        <v>0</v>
      </c>
      <c r="L13" s="50">
        <v>8</v>
      </c>
      <c r="M13" s="50">
        <f>K13+G13</f>
        <v>0</v>
      </c>
      <c r="N13" s="50">
        <f t="shared" si="1"/>
        <v>0</v>
      </c>
      <c r="O13" s="98"/>
      <c r="P13" s="60">
        <v>0</v>
      </c>
      <c r="Q13" s="133"/>
      <c r="R13" s="44">
        <v>0</v>
      </c>
      <c r="S13" s="45">
        <v>0</v>
      </c>
      <c r="T13" s="126"/>
    </row>
    <row r="14" spans="1:20" ht="9.75" customHeight="1" thickBot="1" x14ac:dyDescent="0.3">
      <c r="A14" s="99"/>
      <c r="B14" s="98"/>
      <c r="C14" s="98"/>
      <c r="D14" s="98"/>
      <c r="E14" s="98"/>
      <c r="F14" s="98"/>
      <c r="G14" s="98"/>
      <c r="H14" s="132"/>
      <c r="I14" s="98"/>
      <c r="J14" s="98"/>
      <c r="K14" s="98"/>
      <c r="L14" s="98"/>
      <c r="M14" s="98"/>
      <c r="N14" s="98"/>
      <c r="O14" s="98"/>
      <c r="P14" s="98"/>
      <c r="Q14" s="133"/>
      <c r="R14" s="98"/>
      <c r="S14" s="98"/>
      <c r="T14" s="126"/>
    </row>
    <row r="15" spans="1:20" ht="30.75" customHeight="1" thickBot="1" x14ac:dyDescent="0.3">
      <c r="A15" s="99"/>
      <c r="B15" s="124" t="s">
        <v>2</v>
      </c>
      <c r="C15" s="125"/>
      <c r="D15" s="98"/>
      <c r="E15" s="56">
        <f>SUM(E5:E13)</f>
        <v>0</v>
      </c>
      <c r="F15" s="57">
        <f>SUM(F5:F13)</f>
        <v>0</v>
      </c>
      <c r="G15" s="47">
        <f>SUM(G5:G13)</f>
        <v>0</v>
      </c>
      <c r="H15" s="132"/>
      <c r="I15" s="57">
        <f t="shared" ref="I15:J15" si="2">SUM(I5:I13)</f>
        <v>0</v>
      </c>
      <c r="J15" s="57">
        <f t="shared" si="2"/>
        <v>0</v>
      </c>
      <c r="K15" s="52">
        <f>SUM(K5:K13)</f>
        <v>0</v>
      </c>
      <c r="L15" s="52"/>
      <c r="M15" s="52">
        <f>SUM(M5:M13)</f>
        <v>0</v>
      </c>
      <c r="N15" s="52">
        <f>SUM(N5:N13)</f>
        <v>0</v>
      </c>
      <c r="O15" s="98"/>
      <c r="P15" s="62">
        <f>SUM(P5:P13)</f>
        <v>0</v>
      </c>
      <c r="Q15" s="133"/>
      <c r="R15" s="79">
        <f>SUM(R5:R13)</f>
        <v>0</v>
      </c>
      <c r="S15" s="80">
        <f>SUM(S5:S13)</f>
        <v>0</v>
      </c>
      <c r="T15" s="126"/>
    </row>
    <row r="16" spans="1:20" ht="9.75" customHeight="1" thickBot="1" x14ac:dyDescent="0.3">
      <c r="A16" s="99"/>
      <c r="B16" s="98"/>
      <c r="C16" s="126"/>
      <c r="D16" s="126"/>
      <c r="E16" s="126"/>
      <c r="F16" s="126"/>
      <c r="G16" s="126"/>
      <c r="H16" s="132"/>
      <c r="I16" s="127"/>
      <c r="J16" s="127"/>
      <c r="K16" s="127"/>
      <c r="L16" s="43"/>
      <c r="M16" s="43"/>
      <c r="N16" s="43"/>
      <c r="O16" s="126"/>
      <c r="P16" s="126"/>
      <c r="Q16" s="126"/>
      <c r="R16" s="126"/>
      <c r="S16" s="126"/>
      <c r="T16" s="126"/>
    </row>
    <row r="17" spans="1:20" ht="45" customHeight="1" outlineLevel="1" thickBot="1" x14ac:dyDescent="0.3">
      <c r="A17" s="128"/>
      <c r="B17" s="128"/>
      <c r="C17" s="128"/>
      <c r="D17" s="128"/>
      <c r="E17" s="7" t="s">
        <v>12</v>
      </c>
      <c r="F17" s="5" t="s">
        <v>11</v>
      </c>
      <c r="G17" s="31" t="s">
        <v>23</v>
      </c>
      <c r="H17" s="132"/>
      <c r="I17" s="7" t="s">
        <v>12</v>
      </c>
      <c r="J17" s="54" t="s">
        <v>11</v>
      </c>
      <c r="K17" s="31" t="s">
        <v>24</v>
      </c>
      <c r="L17" s="93"/>
      <c r="M17" s="93"/>
      <c r="N17" s="100"/>
      <c r="O17" s="126"/>
      <c r="P17" s="126"/>
      <c r="Q17" s="126"/>
      <c r="R17" s="126"/>
      <c r="S17" s="126"/>
      <c r="T17" s="126"/>
    </row>
    <row r="18" spans="1:20" ht="30.75" customHeight="1" outlineLevel="1" x14ac:dyDescent="0.25">
      <c r="A18" s="128"/>
      <c r="B18" s="128"/>
      <c r="C18" s="128"/>
      <c r="D18" s="128"/>
      <c r="E18" s="11">
        <f>MIN(8,SUM(G$18:G18))</f>
        <v>0</v>
      </c>
      <c r="F18" s="14">
        <f>MAX(0,G18-8)</f>
        <v>0</v>
      </c>
      <c r="G18" s="48">
        <f>MAX(0,G5-L5)</f>
        <v>0</v>
      </c>
      <c r="H18" s="132"/>
      <c r="I18" s="11">
        <f>MIN(8,SUM(G$18:G18,K$18:K18))</f>
        <v>0</v>
      </c>
      <c r="J18" s="14">
        <f>IF(M5&gt;16,M5-16,0)</f>
        <v>0</v>
      </c>
      <c r="K18" s="15">
        <f>MAX(0,N5-G18)</f>
        <v>0</v>
      </c>
      <c r="L18" s="94"/>
      <c r="M18" s="94"/>
      <c r="N18" s="70"/>
      <c r="O18" s="126"/>
      <c r="P18" s="126"/>
      <c r="Q18" s="126"/>
      <c r="R18" s="126"/>
      <c r="S18" s="126"/>
      <c r="T18" s="126"/>
    </row>
    <row r="19" spans="1:20" ht="30.75" customHeight="1" outlineLevel="1" x14ac:dyDescent="0.25">
      <c r="A19" s="128"/>
      <c r="B19" s="128"/>
      <c r="C19" s="128"/>
      <c r="D19" s="128"/>
      <c r="E19" s="12">
        <f>MIN(8,SUM(G$18:G19,K$18:K18))</f>
        <v>0</v>
      </c>
      <c r="F19" s="6">
        <f>SUM(G$18:G19,K$18:K18)-E19-SUM(F$18:F18,J$18:J18)</f>
        <v>0</v>
      </c>
      <c r="G19" s="49">
        <f>MAX(0,G6-L6)</f>
        <v>0</v>
      </c>
      <c r="H19" s="132"/>
      <c r="I19" s="12">
        <f>MIN(8,SUM(G$18:G19,K$18:K19))</f>
        <v>0</v>
      </c>
      <c r="J19" s="6">
        <f>SUM(G$18:G18,K$18:K19)-I19-SUM(F$18:F18,J$18:J18)</f>
        <v>0</v>
      </c>
      <c r="K19" s="16">
        <f>MAX(0,N6-G19)</f>
        <v>0</v>
      </c>
      <c r="L19" s="94"/>
      <c r="M19" s="94"/>
      <c r="N19" s="7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2">
        <f>MIN(8,SUM(G$18:G20,K$18:K19))</f>
        <v>0</v>
      </c>
      <c r="F20" s="6">
        <f>SUM(G$18:G20,K$18:K19)-E20-SUM(F$18:F19,J$18:J19)</f>
        <v>0</v>
      </c>
      <c r="G20" s="49">
        <f>MAX(0,G7-L7)</f>
        <v>0</v>
      </c>
      <c r="H20" s="132"/>
      <c r="I20" s="12">
        <f>MIN(8,SUM(G$18:G20,K$18:K20))</f>
        <v>0</v>
      </c>
      <c r="J20" s="6">
        <f>SUM(G$18:G19,K$18:K20)-I20-SUM(F$18:F19,J$18:J19)</f>
        <v>0</v>
      </c>
      <c r="K20" s="16">
        <f>MAX(0,N7-G20)</f>
        <v>0</v>
      </c>
      <c r="L20" s="95"/>
      <c r="M20" s="95"/>
      <c r="N20" s="71"/>
      <c r="O20" s="126"/>
      <c r="P20" s="126"/>
      <c r="Q20" s="126"/>
      <c r="R20" s="126"/>
      <c r="S20" s="126"/>
      <c r="T20" s="126"/>
    </row>
    <row r="21" spans="1:20" ht="31.5" customHeight="1" outlineLevel="1" thickBot="1" x14ac:dyDescent="0.3">
      <c r="A21" s="128"/>
      <c r="B21" s="128"/>
      <c r="C21" s="128"/>
      <c r="D21" s="128"/>
      <c r="E21" s="13">
        <f>MIN(8,SUM(G$18:G21,K$18:K20))</f>
        <v>0</v>
      </c>
      <c r="F21" s="17">
        <f>SUM(G$18:G21,K$18:K20)-E21-SUM(F$18:F20,J$18:J20)</f>
        <v>0</v>
      </c>
      <c r="G21" s="50">
        <f>MAX(0,G8-L8)</f>
        <v>0</v>
      </c>
      <c r="H21" s="132"/>
      <c r="I21" s="13">
        <f>MIN(8,SUM(G$18:G21,K$18:K21))</f>
        <v>0</v>
      </c>
      <c r="J21" s="17">
        <f>SUM(G$18:G20,K$18:K21)-I21-SUM(F$18:F20,J$18:J20)</f>
        <v>0</v>
      </c>
      <c r="K21" s="18">
        <f>MAX(0,N8-G21)</f>
        <v>0</v>
      </c>
      <c r="L21" s="95"/>
      <c r="M21" s="95"/>
      <c r="N21" s="64"/>
      <c r="O21" s="126"/>
      <c r="P21" s="126"/>
      <c r="Q21" s="126"/>
      <c r="R21" s="126"/>
      <c r="S21" s="126"/>
      <c r="T21" s="126"/>
    </row>
    <row r="22" spans="1:20" ht="9.75" customHeight="1" outlineLevel="1" thickBot="1" x14ac:dyDescent="0.3">
      <c r="A22" s="128"/>
      <c r="B22" s="128"/>
      <c r="C22" s="128"/>
      <c r="D22" s="128"/>
      <c r="E22" s="76"/>
      <c r="F22" s="43"/>
      <c r="G22" s="43"/>
      <c r="H22" s="132"/>
      <c r="I22" s="76"/>
      <c r="J22" s="77"/>
      <c r="K22" s="43"/>
      <c r="L22" s="43"/>
      <c r="M22" s="43"/>
      <c r="N22" s="43"/>
      <c r="O22" s="126"/>
      <c r="P22" s="126"/>
      <c r="Q22" s="126"/>
      <c r="R22" s="126"/>
      <c r="S22" s="126"/>
      <c r="T22" s="126"/>
    </row>
    <row r="23" spans="1:20" ht="30.75" customHeight="1" outlineLevel="1" x14ac:dyDescent="0.25">
      <c r="A23" s="128"/>
      <c r="B23" s="128"/>
      <c r="C23" s="128"/>
      <c r="D23" s="128"/>
      <c r="E23" s="11">
        <f>MIN(8,SUM(G$18:G23,K$18:K22))</f>
        <v>0</v>
      </c>
      <c r="F23" s="14">
        <f>SUM(G$18:G23,K$18:K22)-E23-SUM(F$18:F22,J$18:J22)</f>
        <v>0</v>
      </c>
      <c r="G23" s="48">
        <f>MAX(0,G10-L10)</f>
        <v>0</v>
      </c>
      <c r="H23" s="132"/>
      <c r="I23" s="11">
        <f>MIN(8,SUM(G$18:G23,K$18:K23))</f>
        <v>0</v>
      </c>
      <c r="J23" s="89">
        <f>SUM(G$18:G22,K$18:K23)-I23-SUM(F$18:F22,J$18:J22)</f>
        <v>0</v>
      </c>
      <c r="K23" s="48">
        <f>MAX(0,N10-G23)</f>
        <v>0</v>
      </c>
      <c r="L23" s="96"/>
      <c r="M23" s="96"/>
      <c r="N23" s="63"/>
      <c r="O23" s="126"/>
      <c r="P23" s="126"/>
      <c r="Q23" s="126"/>
      <c r="R23" s="126"/>
      <c r="S23" s="126"/>
      <c r="T23" s="126"/>
    </row>
    <row r="24" spans="1:20" ht="30.75" customHeight="1" outlineLevel="1" x14ac:dyDescent="0.25">
      <c r="A24" s="128"/>
      <c r="B24" s="128"/>
      <c r="C24" s="128"/>
      <c r="D24" s="128"/>
      <c r="E24" s="12">
        <f>MIN(8,SUM(G$18:G24,K$18:K23))</f>
        <v>0</v>
      </c>
      <c r="F24" s="6">
        <f>SUM(G$18:G24,K$18:K23)-E24-SUM(F$18:F23,J$18:J23)</f>
        <v>0</v>
      </c>
      <c r="G24" s="49">
        <f>MAX(0,G11-L11)</f>
        <v>0</v>
      </c>
      <c r="H24" s="132"/>
      <c r="I24" s="12">
        <f>MIN(8,SUM(G$18:G24,K$18:K24))</f>
        <v>0</v>
      </c>
      <c r="J24" s="90">
        <f>SUM(G$18:G23,K$18:K24)-I24-SUM(F$18:F23,J$18:J23)</f>
        <v>0</v>
      </c>
      <c r="K24" s="49">
        <f>MAX(0,N11-G24)</f>
        <v>0</v>
      </c>
      <c r="L24" s="96"/>
      <c r="M24" s="96"/>
      <c r="N24" s="6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2">
        <f>MIN(8,SUM(G$18:G25,K$18:K24))</f>
        <v>0</v>
      </c>
      <c r="F25" s="6">
        <f>SUM(G$18:G25,K$18:K24)-E25-SUM(F$18:F24,J$18:J24)</f>
        <v>0</v>
      </c>
      <c r="G25" s="49">
        <f>MAX(0,G12-L12)</f>
        <v>0</v>
      </c>
      <c r="H25" s="132"/>
      <c r="I25" s="12">
        <f>MIN(8,SUM(G$18:G25,K$18:K25))</f>
        <v>0</v>
      </c>
      <c r="J25" s="6">
        <f>SUM(G$18:G24,K$18:K25)-I25-SUM(F$18:F24,J$18:J24)</f>
        <v>0</v>
      </c>
      <c r="K25" s="49">
        <f>MAX(0,N12-G25)</f>
        <v>0</v>
      </c>
      <c r="L25" s="96"/>
      <c r="M25" s="96"/>
      <c r="N25" s="63"/>
      <c r="O25" s="126"/>
      <c r="P25" s="126"/>
      <c r="Q25" s="126"/>
      <c r="R25" s="126"/>
      <c r="S25" s="126"/>
      <c r="T25" s="126"/>
    </row>
    <row r="26" spans="1:20" ht="30.75" customHeight="1" outlineLevel="1" thickBot="1" x14ac:dyDescent="0.3">
      <c r="A26" s="128"/>
      <c r="B26" s="128"/>
      <c r="C26" s="128"/>
      <c r="D26" s="128"/>
      <c r="E26" s="13">
        <f>MIN(8,SUM(G$18:G26,K$18:K25))</f>
        <v>0</v>
      </c>
      <c r="F26" s="17">
        <f>SUM(G$18:G26,K$18:K25)-E26-SUM(F$18:F25,J$18:J25)</f>
        <v>0</v>
      </c>
      <c r="G26" s="50">
        <f>MAX(0,G13-L13)</f>
        <v>0</v>
      </c>
      <c r="H26" s="132"/>
      <c r="I26" s="13">
        <f>MIN(8,SUM(G$18:G26,K$18:K26))</f>
        <v>0</v>
      </c>
      <c r="J26" s="17">
        <f>SUM(G$18:G25,K$18:K26)-I26-SUM(F$18:F25,J$18:J25)</f>
        <v>0</v>
      </c>
      <c r="K26" s="50">
        <f>MAX(0,N13-G26)</f>
        <v>0</v>
      </c>
      <c r="L26" s="96"/>
      <c r="M26" s="96"/>
      <c r="N26" s="63"/>
      <c r="O26" s="126"/>
      <c r="P26" s="126"/>
      <c r="Q26" s="126"/>
      <c r="R26" s="126"/>
      <c r="S26" s="126"/>
      <c r="T26" s="126"/>
    </row>
    <row r="27" spans="1:20" ht="9.75" customHeight="1" outlineLevel="1" thickBot="1" x14ac:dyDescent="0.3">
      <c r="A27" s="128"/>
      <c r="B27" s="128"/>
      <c r="C27" s="128"/>
      <c r="D27" s="128"/>
      <c r="E27" s="98"/>
      <c r="F27" s="98"/>
      <c r="G27" s="98"/>
      <c r="H27" s="132"/>
      <c r="I27" s="98"/>
      <c r="J27" s="98"/>
      <c r="K27" s="98"/>
      <c r="L27" s="98"/>
      <c r="M27" s="98"/>
      <c r="N27" s="98"/>
      <c r="O27" s="126"/>
      <c r="P27" s="126"/>
      <c r="Q27" s="126"/>
      <c r="R27" s="126"/>
      <c r="S27" s="126"/>
      <c r="T27" s="126"/>
    </row>
    <row r="28" spans="1:20" ht="30.75" customHeight="1" outlineLevel="1" thickBot="1" x14ac:dyDescent="0.3">
      <c r="A28" s="128"/>
      <c r="B28" s="128"/>
      <c r="C28" s="128"/>
      <c r="D28" s="128"/>
      <c r="E28" s="51">
        <f>G18+SUMIF(I19:I26,"&lt;8",G19:G26)</f>
        <v>0</v>
      </c>
      <c r="F28" s="52">
        <f>SUM(F18:F26)</f>
        <v>0</v>
      </c>
      <c r="G28" s="47">
        <f>SUM(G18:G26)</f>
        <v>0</v>
      </c>
      <c r="H28" s="132"/>
      <c r="I28" s="51">
        <f>MIN(8-E28,SUMIF(E18:E26,"&lt;8",K18:K26))</f>
        <v>0</v>
      </c>
      <c r="J28" s="51">
        <f>SUM(J18:J26)</f>
        <v>0</v>
      </c>
      <c r="K28" s="47">
        <f>SUM(K18:K26)</f>
        <v>0</v>
      </c>
      <c r="L28" s="97"/>
      <c r="M28" s="97"/>
      <c r="N28" s="65"/>
      <c r="O28" s="126"/>
      <c r="P28" s="126"/>
      <c r="Q28" s="126"/>
      <c r="R28" s="126"/>
      <c r="S28" s="126"/>
      <c r="T28" s="126"/>
    </row>
    <row r="30" spans="1:20" x14ac:dyDescent="0.25">
      <c r="I30" s="88"/>
    </row>
  </sheetData>
  <mergeCells count="15">
    <mergeCell ref="B15:C15"/>
    <mergeCell ref="C16:G16"/>
    <mergeCell ref="I16:K16"/>
    <mergeCell ref="O16:T28"/>
    <mergeCell ref="A17:D28"/>
    <mergeCell ref="T1:T15"/>
    <mergeCell ref="A2:S2"/>
    <mergeCell ref="B3:C3"/>
    <mergeCell ref="E3:G3"/>
    <mergeCell ref="H3:H28"/>
    <mergeCell ref="I3:K3"/>
    <mergeCell ref="Q3:Q15"/>
    <mergeCell ref="R3:S3"/>
    <mergeCell ref="B5:B8"/>
    <mergeCell ref="B10:B1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R30"/>
  <sheetViews>
    <sheetView tabSelected="1" topLeftCell="B1" zoomScaleNormal="100" workbookViewId="0">
      <selection activeCell="B9" sqref="B9:F19"/>
    </sheetView>
  </sheetViews>
  <sheetFormatPr baseColWidth="10" defaultRowHeight="17.25" x14ac:dyDescent="0.3"/>
  <cols>
    <col min="1" max="1" width="1.85546875" customWidth="1"/>
    <col min="2" max="2" width="20.7109375" style="2" customWidth="1"/>
    <col min="3" max="3" width="20.7109375" customWidth="1"/>
    <col min="4" max="6" width="30.7109375" customWidth="1"/>
    <col min="7" max="8" width="28.7109375" customWidth="1"/>
    <col min="9" max="9" width="1.85546875" customWidth="1"/>
  </cols>
  <sheetData>
    <row r="1" spans="1:18" ht="9" customHeight="1" thickBot="1" x14ac:dyDescent="0.35">
      <c r="A1" s="26"/>
      <c r="B1" s="27"/>
      <c r="C1" s="26"/>
      <c r="D1" s="26"/>
      <c r="E1" s="26"/>
      <c r="F1" s="26"/>
      <c r="G1" s="26"/>
      <c r="H1" s="26"/>
      <c r="I1" s="26"/>
    </row>
    <row r="2" spans="1:18" ht="60" customHeight="1" thickBot="1" x14ac:dyDescent="0.35">
      <c r="A2" s="26"/>
      <c r="B2" s="104" t="s">
        <v>1</v>
      </c>
      <c r="C2" s="22" t="s">
        <v>0</v>
      </c>
      <c r="D2" s="31" t="s">
        <v>25</v>
      </c>
      <c r="E2" s="31" t="s">
        <v>26</v>
      </c>
      <c r="F2" s="31" t="s">
        <v>27</v>
      </c>
      <c r="G2" s="31" t="s">
        <v>15</v>
      </c>
      <c r="H2" s="104" t="s">
        <v>8</v>
      </c>
      <c r="I2" s="27"/>
      <c r="J2" s="2"/>
      <c r="K2" s="2"/>
      <c r="L2" s="2"/>
      <c r="M2" s="2"/>
      <c r="N2" s="2"/>
      <c r="O2" s="2"/>
      <c r="P2" s="2"/>
      <c r="Q2" s="2"/>
      <c r="R2" s="2"/>
    </row>
    <row r="3" spans="1:18" ht="60" customHeight="1" x14ac:dyDescent="0.3">
      <c r="A3" s="26"/>
      <c r="B3" s="105" t="s">
        <v>52</v>
      </c>
      <c r="C3" s="106">
        <v>12.71</v>
      </c>
      <c r="D3" s="121">
        <f>SUM(C3*(1+25%)*V!E32,C3*(1+50%)*V!F32)</f>
        <v>155.69749999999999</v>
      </c>
      <c r="E3" s="110">
        <f>SUM((C3+2.7)*(1+25%)*V!I32,(C3+2.7)*(1+50%)*V!J32)</f>
        <v>-53.935000000000009</v>
      </c>
      <c r="F3" s="111">
        <f>(C3+4.5)*V!P17</f>
        <v>0</v>
      </c>
      <c r="G3" s="113">
        <f>D3+E3+F3</f>
        <v>101.76249999999999</v>
      </c>
      <c r="H3" s="116">
        <f>500*V!R17+900*V!S17</f>
        <v>0</v>
      </c>
      <c r="I3" s="27"/>
      <c r="J3" s="2"/>
      <c r="K3" s="2"/>
      <c r="L3" s="2"/>
      <c r="M3" s="2"/>
      <c r="N3" s="2"/>
      <c r="O3" s="2"/>
      <c r="P3" s="2"/>
      <c r="Q3" s="2"/>
      <c r="R3" s="2"/>
    </row>
    <row r="4" spans="1:18" ht="42" customHeight="1" x14ac:dyDescent="0.3">
      <c r="A4" s="26"/>
      <c r="B4" s="23" t="s">
        <v>53</v>
      </c>
      <c r="C4" s="107">
        <v>13.65</v>
      </c>
      <c r="D4" s="115">
        <f>SUM(C4*(1+25%)*M!E28,C4*(1+50%)*M!F28)</f>
        <v>180.86250000000001</v>
      </c>
      <c r="E4" s="110">
        <f>SUM((C4+2.7)*(1+25%)*M!I28,(C4+2.7)*(1+50%)*M!J28)</f>
        <v>81.75</v>
      </c>
      <c r="F4" s="111">
        <f>(C4+4.5)*M!P15</f>
        <v>0</v>
      </c>
      <c r="G4" s="113">
        <f>D4+E4+F4</f>
        <v>262.61250000000001</v>
      </c>
      <c r="H4" s="116">
        <f>500*M!R15+900*M!S15</f>
        <v>0</v>
      </c>
      <c r="I4" s="28"/>
      <c r="J4" s="1"/>
      <c r="K4" s="1"/>
    </row>
    <row r="5" spans="1:18" ht="42" customHeight="1" x14ac:dyDescent="0.3">
      <c r="A5" s="26"/>
      <c r="B5" s="24" t="s">
        <v>51</v>
      </c>
      <c r="C5" s="108">
        <v>14.2</v>
      </c>
      <c r="D5" s="115">
        <f>SUM(C5*(1+25%)*'R'!E28,C5*(1+50%)*'R'!F28)</f>
        <v>0</v>
      </c>
      <c r="E5" s="110">
        <f>SUM((C5+2.7)*(1+25%)*'R'!I28,(C5+2.7)*(1+50%)*'R'!J28)</f>
        <v>0</v>
      </c>
      <c r="F5" s="112">
        <f>(C5+4.5)*'R'!P15</f>
        <v>0</v>
      </c>
      <c r="G5" s="113">
        <f t="shared" ref="G5:G6" si="0">D5+E5+F5</f>
        <v>0</v>
      </c>
      <c r="H5" s="116">
        <f>500*'R'!R15+900*'R'!S15</f>
        <v>0</v>
      </c>
      <c r="I5" s="27"/>
      <c r="J5" s="2"/>
      <c r="K5" s="2"/>
      <c r="L5" s="2"/>
      <c r="M5" s="2"/>
      <c r="N5" s="2"/>
      <c r="O5" s="2"/>
      <c r="P5" s="2"/>
      <c r="Q5" s="2"/>
      <c r="R5" s="2"/>
    </row>
    <row r="6" spans="1:18" ht="42" customHeight="1" thickBot="1" x14ac:dyDescent="0.35">
      <c r="A6" s="26"/>
      <c r="B6" s="25" t="s">
        <v>54</v>
      </c>
      <c r="C6" s="109">
        <v>14.62</v>
      </c>
      <c r="D6" s="117">
        <f>SUM(C6*(1+25%)*Vi!E28,C6*(1+50%)*Vi!F28)</f>
        <v>0</v>
      </c>
      <c r="E6" s="55">
        <f>SUM((C6+2.7)*(1+25%)*Vi!I28,(C6+2.7)*(1+50%)*Vi!J28)</f>
        <v>0</v>
      </c>
      <c r="F6" s="118">
        <f>(C6+4.5)*Vi!P15</f>
        <v>0</v>
      </c>
      <c r="G6" s="119">
        <f t="shared" si="0"/>
        <v>0</v>
      </c>
      <c r="H6" s="120">
        <f>500*Vi!R15+900*Vi!S15</f>
        <v>0</v>
      </c>
      <c r="I6" s="27"/>
      <c r="J6" s="2"/>
      <c r="K6" s="2"/>
      <c r="L6" s="2"/>
      <c r="M6" s="2"/>
      <c r="N6" s="2"/>
      <c r="O6" s="2"/>
      <c r="P6" s="2"/>
      <c r="Q6" s="2"/>
      <c r="R6" s="2"/>
    </row>
    <row r="7" spans="1:18" ht="9" customHeight="1" x14ac:dyDescent="0.3">
      <c r="A7" s="26"/>
      <c r="B7" s="29"/>
      <c r="C7" s="29"/>
      <c r="D7" s="29"/>
      <c r="E7" s="29"/>
      <c r="F7" s="29"/>
      <c r="G7" s="30"/>
      <c r="H7" s="30"/>
      <c r="I7" s="27"/>
      <c r="J7" s="2"/>
      <c r="K7" s="2"/>
      <c r="L7" s="2"/>
      <c r="M7" s="2"/>
      <c r="N7" s="2"/>
      <c r="O7" s="2"/>
      <c r="P7" s="2"/>
      <c r="Q7" s="2"/>
      <c r="R7" s="2"/>
    </row>
    <row r="8" spans="1:18" x14ac:dyDescent="0.3">
      <c r="B8" s="4"/>
      <c r="C8" s="4"/>
      <c r="D8" s="4"/>
      <c r="E8" s="4"/>
      <c r="F8" s="4"/>
      <c r="G8" s="3"/>
      <c r="H8" s="3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x14ac:dyDescent="0.3">
      <c r="G9" s="3"/>
      <c r="H9" s="3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x14ac:dyDescent="0.3">
      <c r="G10" s="3"/>
      <c r="H10" s="3"/>
      <c r="J10" s="2"/>
      <c r="K10" s="2"/>
      <c r="L10" s="2"/>
      <c r="M10" s="2"/>
      <c r="N10" s="2"/>
      <c r="O10" s="2"/>
      <c r="P10" s="2"/>
      <c r="Q10" s="2"/>
      <c r="R10" s="2"/>
    </row>
    <row r="11" spans="1:18" x14ac:dyDescent="0.3">
      <c r="G11" s="3"/>
      <c r="H11" s="3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 x14ac:dyDescent="0.3">
      <c r="G12" s="3"/>
      <c r="H12" s="3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3">
      <c r="G13" s="3"/>
      <c r="H13" s="3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x14ac:dyDescent="0.3">
      <c r="G14" s="3"/>
      <c r="H14" s="3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x14ac:dyDescent="0.3">
      <c r="G15" s="3"/>
      <c r="H15" s="3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3">
      <c r="G16" s="3"/>
      <c r="H16" s="3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4:18" x14ac:dyDescent="0.3">
      <c r="G17" s="3"/>
      <c r="H17" s="3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4:18" x14ac:dyDescent="0.3"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4:18" x14ac:dyDescent="0.3"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4:18" x14ac:dyDescent="0.3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4:18" x14ac:dyDescent="0.3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4:18" x14ac:dyDescent="0.3">
      <c r="D22" s="1"/>
      <c r="E22" s="1"/>
      <c r="F22" s="1"/>
      <c r="G22" s="1"/>
      <c r="H22" s="1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4:18" x14ac:dyDescent="0.3">
      <c r="D23" s="1"/>
      <c r="E23" s="1"/>
      <c r="F23" s="1"/>
      <c r="G23" s="1"/>
      <c r="H23" s="1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4:18" x14ac:dyDescent="0.3">
      <c r="D24" s="1"/>
      <c r="E24" s="1"/>
      <c r="F24" s="1"/>
      <c r="G24" s="1"/>
      <c r="H24" s="1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4:18" x14ac:dyDescent="0.3">
      <c r="D25" s="1"/>
      <c r="E25" s="1"/>
      <c r="F25" s="1"/>
      <c r="G25" s="1"/>
      <c r="H25" s="1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4:18" x14ac:dyDescent="0.3">
      <c r="D26" s="1"/>
      <c r="E26" s="1"/>
      <c r="F26" s="1"/>
      <c r="G26" s="1"/>
      <c r="H26" s="1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4:18" x14ac:dyDescent="0.3"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4:18" x14ac:dyDescent="0.3"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4:18" x14ac:dyDescent="0.3"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4:18" x14ac:dyDescent="0.3">
      <c r="I30" s="2"/>
      <c r="J30" s="2"/>
      <c r="K30" s="2"/>
      <c r="L30" s="2"/>
      <c r="M30" s="2"/>
      <c r="N30" s="2"/>
      <c r="O30" s="2"/>
      <c r="P30" s="2"/>
      <c r="Q30" s="2"/>
      <c r="R3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</vt:lpstr>
      <vt:lpstr>M</vt:lpstr>
      <vt:lpstr>R</vt:lpstr>
      <vt:lpstr>Vi</vt:lpstr>
      <vt:lpstr>Facturation 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FPVE01701</dc:creator>
  <cp:lastModifiedBy>LAURAC Ingrid (SOCIETE DES TRAINS EXPOSITION)</cp:lastModifiedBy>
  <dcterms:created xsi:type="dcterms:W3CDTF">2018-03-23T10:06:46Z</dcterms:created>
  <dcterms:modified xsi:type="dcterms:W3CDTF">2018-06-29T08:36:52Z</dcterms:modified>
</cp:coreProperties>
</file>